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6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onicastillo/Downloads/Planes de Acción/"/>
    </mc:Choice>
  </mc:AlternateContent>
  <xr:revisionPtr revIDLastSave="0" documentId="13_ncr:1_{84B36AC7-FBE7-5A4C-B5BE-CB7B3704BC9E}" xr6:coauthVersionLast="47" xr6:coauthVersionMax="47" xr10:uidLastSave="{00000000-0000-0000-0000-000000000000}"/>
  <bookViews>
    <workbookView xWindow="0" yWindow="520" windowWidth="19720" windowHeight="11160" xr2:uid="{00000000-000D-0000-FFFF-FFFF00000000}"/>
  </bookViews>
  <sheets>
    <sheet name="Plan de Acción-metas" sheetId="1" r:id="rId1"/>
  </sheets>
  <externalReferences>
    <externalReference r:id="rId2"/>
  </externalReferences>
  <definedNames>
    <definedName name="_xlnm._FilterDatabase" localSheetId="0" hidden="1">'Plan de Acción-metas'!$A$10:$BE$10</definedName>
    <definedName name="PA">'Plan de Acción-metas'!$A$9:$BE$23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23" i="1" l="1"/>
  <c r="N22" i="1"/>
  <c r="N21" i="1"/>
  <c r="N20" i="1"/>
  <c r="N19" i="1"/>
  <c r="N18" i="1"/>
  <c r="N17" i="1"/>
  <c r="N16" i="1"/>
  <c r="N15" i="1"/>
  <c r="N14" i="1"/>
  <c r="N13" i="1"/>
  <c r="N12" i="1"/>
  <c r="N11" i="1"/>
  <c r="M23" i="1" l="1"/>
  <c r="L23" i="1"/>
  <c r="M22" i="1"/>
  <c r="L22" i="1"/>
  <c r="M21" i="1"/>
  <c r="L21" i="1"/>
  <c r="M20" i="1"/>
  <c r="L20" i="1"/>
  <c r="M19" i="1"/>
  <c r="L19" i="1"/>
  <c r="M18" i="1"/>
  <c r="L18" i="1"/>
  <c r="M17" i="1"/>
  <c r="L17" i="1"/>
  <c r="M16" i="1"/>
  <c r="L16" i="1"/>
  <c r="M15" i="1"/>
  <c r="L15" i="1"/>
  <c r="M14" i="1"/>
  <c r="L14" i="1"/>
  <c r="M13" i="1"/>
  <c r="L13" i="1"/>
  <c r="M12" i="1"/>
  <c r="L12" i="1"/>
  <c r="M11" i="1"/>
  <c r="L11" i="1"/>
  <c r="AU17" i="1" l="1"/>
  <c r="BB17" i="1" s="1"/>
  <c r="AU18" i="1"/>
  <c r="BB18" i="1" s="1"/>
  <c r="AU19" i="1"/>
  <c r="BB19" i="1" s="1"/>
  <c r="AU11" i="1"/>
  <c r="BB11" i="1" s="1"/>
  <c r="AU12" i="1" l="1"/>
  <c r="BB12" i="1" s="1"/>
  <c r="AU13" i="1"/>
  <c r="BB13" i="1" s="1"/>
  <c r="AU14" i="1"/>
  <c r="BB14" i="1" s="1"/>
  <c r="AU15" i="1"/>
  <c r="BB15" i="1" s="1"/>
  <c r="AU16" i="1"/>
  <c r="BB16" i="1" s="1"/>
  <c r="AU20" i="1"/>
  <c r="BB20" i="1" s="1"/>
  <c r="AU21" i="1"/>
  <c r="BB21" i="1" s="1"/>
  <c r="AU22" i="1"/>
  <c r="BB22" i="1" s="1"/>
  <c r="AU23" i="1"/>
  <c r="BB23" i="1" s="1"/>
  <c r="AF11" i="1"/>
  <c r="AF12" i="1"/>
  <c r="AY12" i="1" s="1"/>
  <c r="AF13" i="1"/>
  <c r="AF14" i="1"/>
  <c r="AY14" i="1" s="1"/>
  <c r="AF15" i="1"/>
  <c r="AF16" i="1"/>
  <c r="AY16" i="1" s="1"/>
  <c r="AF17" i="1"/>
  <c r="AF18" i="1"/>
  <c r="AY18" i="1" s="1"/>
  <c r="AF19" i="1"/>
  <c r="AF20" i="1"/>
  <c r="AY20" i="1" s="1"/>
  <c r="AF21" i="1"/>
  <c r="AF22" i="1"/>
  <c r="AY22" i="1" s="1"/>
  <c r="AF23" i="1"/>
  <c r="P11" i="1"/>
  <c r="P12" i="1"/>
  <c r="P13" i="1"/>
  <c r="P14" i="1"/>
  <c r="P15" i="1"/>
  <c r="P16" i="1"/>
  <c r="P17" i="1"/>
  <c r="P18" i="1"/>
  <c r="P19" i="1"/>
  <c r="P20" i="1"/>
  <c r="P21" i="1"/>
  <c r="P22" i="1"/>
  <c r="P23" i="1"/>
  <c r="AX19" i="1" l="1"/>
  <c r="AX11" i="1"/>
  <c r="AX23" i="1"/>
  <c r="AX15" i="1"/>
  <c r="AX21" i="1"/>
  <c r="AX17" i="1"/>
  <c r="AX13" i="1"/>
  <c r="AZ22" i="1"/>
  <c r="AZ18" i="1"/>
  <c r="AZ14" i="1"/>
  <c r="AX22" i="1"/>
  <c r="AZ21" i="1"/>
  <c r="AZ17" i="1"/>
  <c r="AZ13" i="1"/>
  <c r="AZ20" i="1"/>
  <c r="AZ16" i="1"/>
  <c r="AZ12" i="1"/>
  <c r="AZ23" i="1"/>
  <c r="AZ19" i="1"/>
  <c r="AZ15" i="1"/>
  <c r="AZ11" i="1"/>
  <c r="AX18" i="1"/>
  <c r="AX14" i="1"/>
  <c r="AY21" i="1"/>
  <c r="AY17" i="1"/>
  <c r="AY13" i="1"/>
  <c r="AX20" i="1"/>
  <c r="AX16" i="1"/>
  <c r="AX12" i="1"/>
  <c r="AY23" i="1"/>
  <c r="AY19" i="1"/>
  <c r="AY15" i="1"/>
  <c r="AY11" i="1"/>
</calcChain>
</file>

<file path=xl/sharedStrings.xml><?xml version="1.0" encoding="utf-8"?>
<sst xmlns="http://schemas.openxmlformats.org/spreadsheetml/2006/main" count="206" uniqueCount="131">
  <si>
    <t>Responsable</t>
  </si>
  <si>
    <t>Dependencia</t>
  </si>
  <si>
    <t>Porcentaje Avance Vigencia</t>
  </si>
  <si>
    <t>Meta Programada Vigencia</t>
  </si>
  <si>
    <t>Tipo de Meta</t>
  </si>
  <si>
    <t>Indicador de Producto</t>
  </si>
  <si>
    <t>Cod. Indicador de Producto</t>
  </si>
  <si>
    <t>Meta de Producto</t>
  </si>
  <si>
    <t>Cod. de Producto</t>
  </si>
  <si>
    <t>Programa</t>
  </si>
  <si>
    <t>Cod. Programa</t>
  </si>
  <si>
    <t>Sector</t>
  </si>
  <si>
    <t>Linea Estratégica</t>
  </si>
  <si>
    <t xml:space="preserve"> Consecutivo PDM</t>
  </si>
  <si>
    <t>ODS</t>
  </si>
  <si>
    <t>RESPONSABLES</t>
  </si>
  <si>
    <t>RECURSOS EJECUTADOS</t>
  </si>
  <si>
    <t>RECURSOS PROGRAMADOS</t>
  </si>
  <si>
    <t>CUMPLIMIENTO DE LA META</t>
  </si>
  <si>
    <t>PDM 2024-2027</t>
  </si>
  <si>
    <t>VIGENCIA</t>
  </si>
  <si>
    <r>
      <t>Unidad de Medida</t>
    </r>
    <r>
      <rPr>
        <b/>
        <sz val="12"/>
        <color rgb="FF002060"/>
        <rFont val="Arial"/>
        <family val="2"/>
      </rPr>
      <t>2</t>
    </r>
  </si>
  <si>
    <t>LÍnea Base</t>
  </si>
  <si>
    <t>PLAN DE ACCION</t>
  </si>
  <si>
    <t>Código:  F-DPM-10100-238,37-060</t>
  </si>
  <si>
    <r>
      <t>Meta Programada Cuatrienio</t>
    </r>
    <r>
      <rPr>
        <b/>
        <sz val="12"/>
        <color rgb="FF002060"/>
        <rFont val="Arial"/>
        <family val="2"/>
      </rPr>
      <t>3</t>
    </r>
  </si>
  <si>
    <t>Total Recursos Obligados</t>
  </si>
  <si>
    <t>Total Recursos Pagados</t>
  </si>
  <si>
    <t>Logro Vigencia</t>
  </si>
  <si>
    <t>Ejecución Recursos Pagados</t>
  </si>
  <si>
    <t>Ejecución Recursos Obligados</t>
  </si>
  <si>
    <t>Nivel de Gestión</t>
  </si>
  <si>
    <t>Ejecución Recursos Comprometidos</t>
  </si>
  <si>
    <t>EJECUCIÓN PRESUPUESTAL</t>
  </si>
  <si>
    <t>Total Recursos Gestionados2</t>
  </si>
  <si>
    <t>GESTIÓN DE RECURSOS</t>
  </si>
  <si>
    <t>Recursos propios</t>
  </si>
  <si>
    <t>SGP Educación</t>
  </si>
  <si>
    <t>SGP Salud</t>
  </si>
  <si>
    <t>SGP Deporte</t>
  </si>
  <si>
    <t>SGP Cultura</t>
  </si>
  <si>
    <t>SGP Libre inversión</t>
  </si>
  <si>
    <t>SGP Libre destinación</t>
  </si>
  <si>
    <t>SGP Alimentación escolar</t>
  </si>
  <si>
    <t>SGP APSB</t>
  </si>
  <si>
    <t>Crédito</t>
  </si>
  <si>
    <t>Transferencias de capital - cofinanciación departamento</t>
  </si>
  <si>
    <t>Transferencias de capital - cofinanciación nación</t>
  </si>
  <si>
    <t>Otros</t>
  </si>
  <si>
    <t>Recursos propios2</t>
  </si>
  <si>
    <t>SGP Educación2</t>
  </si>
  <si>
    <t>Porcentaje Avance VigenciaR</t>
  </si>
  <si>
    <t>Recursos del Balance</t>
  </si>
  <si>
    <t>Recursos del Balance2</t>
  </si>
  <si>
    <t>Territorio seguro y sostenible</t>
  </si>
  <si>
    <t>Transporte.</t>
  </si>
  <si>
    <t>2408</t>
  </si>
  <si>
    <t>Prestación de servicios de transporte público de pasajeros (2408).</t>
  </si>
  <si>
    <t>2408047</t>
  </si>
  <si>
    <t>Adquirir 5 buses de baja o cero emisiones contaminantes</t>
  </si>
  <si>
    <t>Territorio seguro que progresa</t>
  </si>
  <si>
    <t>2408052</t>
  </si>
  <si>
    <t>Cofinanciar un (1) Sistema de transporte público de pasajeros (SITM, SITP, SETP, SITR)</t>
  </si>
  <si>
    <t>2409</t>
  </si>
  <si>
    <t>Seguridad de transporte (2409).</t>
  </si>
  <si>
    <t>2409002</t>
  </si>
  <si>
    <t>Realizar 4 Campañas para fortalecer el uso de transporte público</t>
  </si>
  <si>
    <t>2408001</t>
  </si>
  <si>
    <t>Promover la movilización de 150.000 pasajeros a través de medios de transporte sostenibles.</t>
  </si>
  <si>
    <t xml:space="preserve">Movilizar 80.000 pasajeros con la tarifa diferencial a la población vulnerable (acuerdo 030 de 2022) para el acceso al sistema integrado de transporte público.   </t>
  </si>
  <si>
    <t>2408043</t>
  </si>
  <si>
    <t>Mantener 23 Estaciones del SITM en condiciones físicas y de operación adecuadas</t>
  </si>
  <si>
    <t>Territorio seguro que genera valor</t>
  </si>
  <si>
    <t>Información estadística.</t>
  </si>
  <si>
    <t>0406</t>
  </si>
  <si>
    <t>Generación de la información geográfica del territorio nacional (0406)</t>
  </si>
  <si>
    <t>0406022</t>
  </si>
  <si>
    <t>Elaborar 1 documento de lineamiento técnico para la realización del censo catastral con enfoque multipropósito (0406022).</t>
  </si>
  <si>
    <t>Gobierno territorial</t>
  </si>
  <si>
    <t>4599</t>
  </si>
  <si>
    <t>Fortalecimiento a la gestión y dirección de la administración pública territorial (4599)</t>
  </si>
  <si>
    <t>4599002</t>
  </si>
  <si>
    <t>Ejecutar el 100% del programa de saneamiento fiscal y financiero para el fortalecimiento de las finanzas del municipio</t>
  </si>
  <si>
    <t>4599031</t>
  </si>
  <si>
    <t>Asistir técnicamente al municipio de Bucaramanga para  el mejoramiento de la gestión financiera</t>
  </si>
  <si>
    <t>4599018</t>
  </si>
  <si>
    <t>Realizar cuatro (04) documentos de lineamientos técnicos para la actualización de cuatro (04) bases normativas en la Secretaría de Hacienda del municipio de Bucaramanga</t>
  </si>
  <si>
    <t>0406016</t>
  </si>
  <si>
    <t>Actualizar el censo catastral con enfoque multipropósito.</t>
  </si>
  <si>
    <t>2408037</t>
  </si>
  <si>
    <t xml:space="preserve">Implementar una (1) estrategia anti-evasión como servicio de control de la evasión de pago en los sistemas de transporte publico organizado, mediante la tarifa diferencial a la población vulnerable. (menores de edad, escolarizados, estudiantes universitarios, técnicos y tecnólogos, deportistas, artistas, adulto mayor y población con discapacidad, SISBEN ABC) </t>
  </si>
  <si>
    <t>2408024</t>
  </si>
  <si>
    <t>Realizar estudio de pre-inversión sobre el SITME en Bucaramanga</t>
  </si>
  <si>
    <t>Secretaría de Hacienda</t>
  </si>
  <si>
    <t>Reynaldo Jose Dsilva Uribe</t>
  </si>
  <si>
    <t>11, 13</t>
  </si>
  <si>
    <t>3, 11, 13</t>
  </si>
  <si>
    <t>Buses de baja o cero emisiones contaminantes adquiridos (240804700)</t>
  </si>
  <si>
    <t xml:space="preserve">Número </t>
  </si>
  <si>
    <t>Sistema de transporte público de pasajeros cofinanciado 
 (240805200)</t>
  </si>
  <si>
    <t>Campañas realizadas (240900200)</t>
  </si>
  <si>
    <t>Pasajeros que se movilizan en medios de transporte sostenibles (240800100)</t>
  </si>
  <si>
    <t>Numero</t>
  </si>
  <si>
    <t>Estaciones mantenidas (240804300)</t>
  </si>
  <si>
    <t>Documentos de lineamientos técnicos elaborados (040602200)</t>
  </si>
  <si>
    <t>Programa de sanemiento fiscal y financiero ejecutado (459900200).</t>
  </si>
  <si>
    <t>Porcentaje</t>
  </si>
  <si>
    <t>Entidades, organismos y dependencias asistidos técnicamente (459903100). </t>
  </si>
  <si>
    <t>Documentos de lineamientos técnicos realizados (459901800). </t>
  </si>
  <si>
    <t>4 </t>
  </si>
  <si>
    <t>Área geográfica actualizada catastralmente con enfoque multipropósito (040601600)</t>
  </si>
  <si>
    <t>3.200Ha</t>
  </si>
  <si>
    <t xml:space="preserve">Hectáreas </t>
  </si>
  <si>
    <t>Estrategias anti-evasión implementadas (240803700)</t>
  </si>
  <si>
    <t>Estudios de pre-inversión realizados (240802400)</t>
  </si>
  <si>
    <t>Versión:3.0</t>
  </si>
  <si>
    <t>Fecha aprobación: Abril 10 de 2025</t>
  </si>
  <si>
    <t>Página: 2 de 2</t>
  </si>
  <si>
    <t>Total 2026</t>
  </si>
  <si>
    <t>SGP Salud 20264</t>
  </si>
  <si>
    <t>SGP Deporte 20265</t>
  </si>
  <si>
    <t>SGP Cultura 20266</t>
  </si>
  <si>
    <t>SGP Libre inversión 20267</t>
  </si>
  <si>
    <t>SGP Libre destinación 20268</t>
  </si>
  <si>
    <t>SGP Alimentación escolar 20269</t>
  </si>
  <si>
    <t>SGP APSB 202611</t>
  </si>
  <si>
    <t>Crédito 202612</t>
  </si>
  <si>
    <t>Transferencias de capital - cofinanciación departamento 202613</t>
  </si>
  <si>
    <t>Transferencias de capital - cofinanciación nación 202614</t>
  </si>
  <si>
    <t>Otros 202615</t>
  </si>
  <si>
    <t>Total Recursos Comprometido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</si>
</sst>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7">
    <numFmt numFmtId="6" formatCode="&quot;$&quot;\ #,##0;[Red]\-&quot;$&quot;\ #,##0"/>
    <numFmt numFmtId="44" formatCode="_-&quot;$&quot;\ * #,##0.00_-;\-&quot;$&quot;\ * #,##0.00_-;_-&quot;$&quot;\ * &quot;-&quot;??_-;_-@_-"/>
    <numFmt numFmtId="164" formatCode="_(&quot;$&quot;* #,##0.00_);_(&quot;$&quot;* \(#,##0.00\);_(&quot;$&quot;* &quot;-&quot;??_);_(@_)"/>
    <numFmt numFmtId="165" formatCode="_(* #,##0.00_);_(* \(#,##0.00\);_(* &quot;-&quot;??_);_(@_)"/>
    <numFmt numFmtId="168" formatCode="#,##0_ ;\-#,##0\ "/>
    <numFmt numFmtId="169" formatCode="0.0%"/>
    <numFmt numFmtId="170" formatCode="#,##0.0"/>
  </numFmts>
  <fonts count="1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22"/>
      <color theme="1"/>
      <name val="Aptos Narrow"/>
      <family val="2"/>
      <scheme val="minor"/>
    </font>
    <font>
      <b/>
      <sz val="12"/>
      <color theme="0"/>
      <name val="Arial"/>
      <family val="2"/>
    </font>
    <font>
      <b/>
      <sz val="12"/>
      <color theme="1"/>
      <name val="Arial"/>
      <family val="2"/>
    </font>
    <font>
      <b/>
      <sz val="12"/>
      <color rgb="FF002060"/>
      <name val="Arial"/>
      <family val="2"/>
    </font>
    <font>
      <sz val="12"/>
      <color theme="1"/>
      <name val="Arial"/>
      <family val="2"/>
    </font>
    <font>
      <sz val="8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name val="Arial"/>
      <family val="2"/>
    </font>
    <font>
      <b/>
      <sz val="11"/>
      <name val="Arial"/>
      <family val="2"/>
    </font>
    <font>
      <sz val="14"/>
      <name val="Arial"/>
      <family val="2"/>
    </font>
    <font>
      <b/>
      <sz val="14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9" tint="0.39997558519241921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</borders>
  <cellStyleXfs count="5">
    <xf numFmtId="0" fontId="0" fillId="0" borderId="0"/>
    <xf numFmtId="9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4" fontId="10" fillId="0" borderId="0" applyFont="0" applyFill="0" applyBorder="0" applyAlignment="0" applyProtection="0"/>
  </cellStyleXfs>
  <cellXfs count="11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10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7" xfId="0" applyFont="1" applyBorder="1" applyAlignment="1">
      <alignment vertical="center"/>
    </xf>
    <xf numFmtId="0" fontId="1" fillId="2" borderId="18" xfId="0" applyFont="1" applyFill="1" applyBorder="1" applyAlignment="1">
      <alignment horizontal="center" vertical="center" wrapText="1"/>
    </xf>
    <xf numFmtId="44" fontId="11" fillId="0" borderId="1" xfId="0" applyNumberFormat="1" applyFont="1" applyBorder="1" applyAlignment="1" applyProtection="1">
      <alignment horizontal="center" vertical="center"/>
      <protection locked="0"/>
    </xf>
    <xf numFmtId="44" fontId="11" fillId="0" borderId="1" xfId="0" applyNumberFormat="1" applyFont="1" applyBorder="1" applyAlignment="1" applyProtection="1">
      <alignment horizontal="center" vertical="center" wrapText="1"/>
      <protection locked="0"/>
    </xf>
    <xf numFmtId="9" fontId="11" fillId="0" borderId="1" xfId="1" applyFont="1" applyBorder="1" applyAlignment="1" applyProtection="1">
      <alignment horizontal="center" vertical="center" wrapText="1"/>
      <protection locked="0"/>
    </xf>
    <xf numFmtId="9" fontId="11" fillId="0" borderId="1" xfId="1" applyFont="1" applyBorder="1" applyAlignment="1" applyProtection="1">
      <alignment horizontal="center" vertical="center"/>
      <protection locked="0"/>
    </xf>
    <xf numFmtId="9" fontId="11" fillId="0" borderId="20" xfId="1" applyFont="1" applyFill="1" applyBorder="1" applyAlignment="1" applyProtection="1">
      <alignment horizontal="center" vertical="center"/>
      <protection locked="0"/>
    </xf>
    <xf numFmtId="9" fontId="11" fillId="0" borderId="20" xfId="1" applyFont="1" applyBorder="1" applyAlignment="1" applyProtection="1">
      <alignment horizontal="center" vertical="center" wrapText="1"/>
      <protection locked="0"/>
    </xf>
    <xf numFmtId="9" fontId="11" fillId="0" borderId="21" xfId="1" applyFont="1" applyBorder="1" applyAlignment="1" applyProtection="1">
      <alignment horizontal="center" vertical="center" wrapText="1"/>
      <protection locked="0"/>
    </xf>
    <xf numFmtId="0" fontId="5" fillId="2" borderId="17" xfId="0" applyFont="1" applyFill="1" applyBorder="1" applyAlignment="1">
      <alignment horizontal="center" vertical="center" wrapText="1"/>
    </xf>
    <xf numFmtId="44" fontId="11" fillId="0" borderId="21" xfId="0" applyNumberFormat="1" applyFont="1" applyBorder="1" applyAlignment="1" applyProtection="1">
      <alignment horizontal="center" vertical="center"/>
      <protection locked="0"/>
    </xf>
    <xf numFmtId="6" fontId="11" fillId="0" borderId="1" xfId="0" applyNumberFormat="1" applyFont="1" applyBorder="1" applyAlignment="1" applyProtection="1">
      <alignment horizontal="center" vertical="center"/>
      <protection locked="0"/>
    </xf>
    <xf numFmtId="6" fontId="11" fillId="0" borderId="1" xfId="0" applyNumberFormat="1" applyFont="1" applyBorder="1" applyAlignment="1" applyProtection="1">
      <alignment horizontal="center" vertical="center" wrapText="1"/>
      <protection locked="0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9" fontId="11" fillId="0" borderId="1" xfId="1" applyFont="1" applyFill="1" applyBorder="1" applyAlignment="1" applyProtection="1">
      <alignment horizontal="center" vertical="center"/>
      <protection locked="0"/>
    </xf>
    <xf numFmtId="9" fontId="11" fillId="0" borderId="21" xfId="1" applyFont="1" applyFill="1" applyBorder="1" applyAlignment="1" applyProtection="1">
      <alignment horizontal="center" vertical="center"/>
      <protection locked="0"/>
    </xf>
    <xf numFmtId="44" fontId="12" fillId="0" borderId="1" xfId="0" applyNumberFormat="1" applyFont="1" applyBorder="1" applyAlignment="1" applyProtection="1">
      <alignment horizontal="center" vertical="center"/>
      <protection locked="0"/>
    </xf>
    <xf numFmtId="9" fontId="2" fillId="0" borderId="0" xfId="1" applyFont="1" applyAlignment="1">
      <alignment horizontal="center" vertical="center"/>
    </xf>
    <xf numFmtId="9" fontId="4" fillId="0" borderId="0" xfId="1" applyFont="1" applyAlignment="1">
      <alignment vertical="center" wrapText="1"/>
    </xf>
    <xf numFmtId="0" fontId="11" fillId="0" borderId="21" xfId="0" applyFont="1" applyBorder="1" applyAlignment="1">
      <alignment horizontal="center" vertical="center"/>
    </xf>
    <xf numFmtId="0" fontId="11" fillId="0" borderId="20" xfId="0" applyFont="1" applyBorder="1" applyAlignment="1" applyProtection="1">
      <alignment horizontal="center" vertical="center"/>
      <protection locked="0"/>
    </xf>
    <xf numFmtId="9" fontId="11" fillId="0" borderId="1" xfId="1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 wrapText="1"/>
    </xf>
    <xf numFmtId="0" fontId="11" fillId="0" borderId="21" xfId="0" applyFont="1" applyBorder="1" applyAlignment="1">
      <alignment horizontal="center" vertical="center" wrapText="1"/>
    </xf>
    <xf numFmtId="0" fontId="11" fillId="0" borderId="22" xfId="0" applyFont="1" applyBorder="1" applyAlignment="1">
      <alignment horizontal="center" vertical="center" wrapText="1"/>
    </xf>
    <xf numFmtId="9" fontId="11" fillId="0" borderId="1" xfId="1" applyFont="1" applyFill="1" applyBorder="1" applyAlignment="1">
      <alignment horizontal="center" vertical="center"/>
    </xf>
    <xf numFmtId="0" fontId="11" fillId="0" borderId="20" xfId="0" applyFont="1" applyBorder="1" applyAlignment="1" applyProtection="1">
      <alignment horizontal="center" vertical="center" wrapText="1"/>
      <protection locked="0"/>
    </xf>
    <xf numFmtId="9" fontId="11" fillId="0" borderId="1" xfId="1" applyFont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9" fontId="5" fillId="2" borderId="18" xfId="1" applyFont="1" applyFill="1" applyBorder="1" applyAlignment="1">
      <alignment horizontal="center" vertical="center" wrapText="1"/>
    </xf>
    <xf numFmtId="0" fontId="5" fillId="2" borderId="24" xfId="0" applyFont="1" applyFill="1" applyBorder="1" applyAlignment="1">
      <alignment horizontal="center" vertical="center" wrapText="1"/>
    </xf>
    <xf numFmtId="9" fontId="11" fillId="3" borderId="1" xfId="1" applyFont="1" applyFill="1" applyBorder="1" applyAlignment="1">
      <alignment horizontal="center" vertical="center" wrapText="1"/>
    </xf>
    <xf numFmtId="0" fontId="5" fillId="2" borderId="25" xfId="0" applyFont="1" applyFill="1" applyBorder="1" applyAlignment="1">
      <alignment horizontal="center" vertical="center" wrapText="1"/>
    </xf>
    <xf numFmtId="9" fontId="11" fillId="3" borderId="21" xfId="1" applyFont="1" applyFill="1" applyBorder="1" applyAlignment="1">
      <alignment horizontal="center" vertical="center" wrapText="1"/>
    </xf>
    <xf numFmtId="9" fontId="11" fillId="0" borderId="21" xfId="1" applyFont="1" applyBorder="1" applyAlignment="1">
      <alignment horizontal="center" vertical="center"/>
    </xf>
    <xf numFmtId="9" fontId="11" fillId="0" borderId="21" xfId="1" applyFont="1" applyFill="1" applyBorder="1" applyAlignment="1">
      <alignment horizontal="center" vertical="center"/>
    </xf>
    <xf numFmtId="9" fontId="11" fillId="0" borderId="21" xfId="1" applyFont="1" applyBorder="1" applyAlignment="1">
      <alignment horizontal="center" vertical="center" wrapText="1"/>
    </xf>
    <xf numFmtId="44" fontId="12" fillId="0" borderId="21" xfId="0" applyNumberFormat="1" applyFont="1" applyBorder="1" applyAlignment="1" applyProtection="1">
      <alignment horizontal="center" vertical="center" wrapText="1"/>
      <protection locked="0"/>
    </xf>
    <xf numFmtId="44" fontId="12" fillId="0" borderId="21" xfId="0" applyNumberFormat="1" applyFont="1" applyBorder="1" applyAlignment="1" applyProtection="1">
      <alignment horizontal="center" vertical="center"/>
      <protection locked="0"/>
    </xf>
    <xf numFmtId="9" fontId="11" fillId="0" borderId="20" xfId="1" applyFont="1" applyBorder="1" applyAlignment="1" applyProtection="1">
      <alignment horizontal="center" vertical="center"/>
      <protection locked="0"/>
    </xf>
    <xf numFmtId="9" fontId="11" fillId="0" borderId="21" xfId="1" applyFont="1" applyBorder="1" applyAlignment="1" applyProtection="1">
      <alignment horizontal="center" vertical="center"/>
      <protection locked="0"/>
    </xf>
    <xf numFmtId="9" fontId="11" fillId="0" borderId="8" xfId="1" applyFont="1" applyBorder="1" applyAlignment="1" applyProtection="1">
      <alignment horizontal="center" vertical="center" wrapText="1"/>
      <protection locked="0"/>
    </xf>
    <xf numFmtId="0" fontId="13" fillId="0" borderId="1" xfId="0" applyFont="1" applyBorder="1" applyAlignment="1">
      <alignment horizontal="center" vertical="center" wrapText="1"/>
    </xf>
    <xf numFmtId="0" fontId="13" fillId="0" borderId="26" xfId="0" applyFont="1" applyBorder="1" applyAlignment="1">
      <alignment horizontal="center" vertical="center" wrapText="1"/>
    </xf>
    <xf numFmtId="44" fontId="11" fillId="0" borderId="20" xfId="0" applyNumberFormat="1" applyFont="1" applyBorder="1" applyAlignment="1" applyProtection="1">
      <alignment horizontal="center" vertical="center"/>
      <protection locked="0"/>
    </xf>
    <xf numFmtId="44" fontId="11" fillId="0" borderId="20" xfId="0" applyNumberFormat="1" applyFont="1" applyBorder="1" applyAlignment="1" applyProtection="1">
      <alignment horizontal="center" vertical="center" wrapText="1"/>
      <protection locked="0"/>
    </xf>
    <xf numFmtId="164" fontId="11" fillId="0" borderId="1" xfId="0" applyNumberFormat="1" applyFont="1" applyBorder="1" applyAlignment="1" applyProtection="1">
      <alignment horizontal="center" vertical="center" wrapText="1"/>
      <protection locked="0"/>
    </xf>
    <xf numFmtId="164" fontId="11" fillId="0" borderId="1" xfId="0" applyNumberFormat="1" applyFont="1" applyBorder="1" applyAlignment="1" applyProtection="1">
      <alignment horizontal="center" vertical="center"/>
      <protection locked="0"/>
    </xf>
    <xf numFmtId="44" fontId="11" fillId="0" borderId="10" xfId="1" applyNumberFormat="1" applyFont="1" applyBorder="1" applyAlignment="1" applyProtection="1">
      <alignment horizontal="center" vertical="center" wrapText="1"/>
      <protection locked="0"/>
    </xf>
    <xf numFmtId="44" fontId="11" fillId="0" borderId="10" xfId="1" applyNumberFormat="1" applyFont="1" applyBorder="1" applyAlignment="1" applyProtection="1">
      <alignment horizontal="center" vertical="center"/>
      <protection locked="0"/>
    </xf>
    <xf numFmtId="44" fontId="11" fillId="0" borderId="10" xfId="1" applyNumberFormat="1" applyFont="1" applyFill="1" applyBorder="1" applyAlignment="1" applyProtection="1">
      <alignment horizontal="center" vertical="center"/>
      <protection locked="0"/>
    </xf>
    <xf numFmtId="3" fontId="13" fillId="0" borderId="26" xfId="0" applyNumberFormat="1" applyFont="1" applyBorder="1" applyAlignment="1">
      <alignment horizontal="center" vertical="center" wrapText="1"/>
    </xf>
    <xf numFmtId="168" fontId="13" fillId="0" borderId="1" xfId="3" applyNumberFormat="1" applyFont="1" applyFill="1" applyBorder="1" applyAlignment="1">
      <alignment horizontal="center" vertical="center" wrapText="1"/>
    </xf>
    <xf numFmtId="3" fontId="11" fillId="0" borderId="1" xfId="0" applyNumberFormat="1" applyFont="1" applyBorder="1" applyAlignment="1">
      <alignment horizontal="center" vertical="center"/>
    </xf>
    <xf numFmtId="44" fontId="11" fillId="0" borderId="20" xfId="2" applyFont="1" applyBorder="1" applyAlignment="1" applyProtection="1">
      <alignment horizontal="center" vertical="center"/>
      <protection locked="0"/>
    </xf>
    <xf numFmtId="164" fontId="11" fillId="0" borderId="21" xfId="0" applyNumberFormat="1" applyFont="1" applyBorder="1" applyAlignment="1" applyProtection="1">
      <alignment horizontal="center" vertical="center" wrapText="1"/>
      <protection locked="0"/>
    </xf>
    <xf numFmtId="164" fontId="11" fillId="0" borderId="21" xfId="0" applyNumberFormat="1" applyFont="1" applyBorder="1" applyAlignment="1" applyProtection="1">
      <alignment horizontal="center" vertical="center"/>
      <protection locked="0"/>
    </xf>
    <xf numFmtId="169" fontId="11" fillId="0" borderId="1" xfId="0" applyNumberFormat="1" applyFont="1" applyBorder="1" applyAlignment="1">
      <alignment horizontal="center" vertical="center"/>
    </xf>
    <xf numFmtId="169" fontId="11" fillId="0" borderId="21" xfId="0" applyNumberFormat="1" applyFont="1" applyBorder="1" applyAlignment="1">
      <alignment horizontal="center" vertical="center"/>
    </xf>
    <xf numFmtId="170" fontId="11" fillId="0" borderId="1" xfId="0" applyNumberFormat="1" applyFont="1" applyBorder="1" applyAlignment="1">
      <alignment horizontal="center" vertical="center"/>
    </xf>
    <xf numFmtId="4" fontId="11" fillId="0" borderId="21" xfId="0" applyNumberFormat="1" applyFont="1" applyBorder="1" applyAlignment="1">
      <alignment horizontal="center" vertical="center"/>
    </xf>
    <xf numFmtId="3" fontId="11" fillId="0" borderId="21" xfId="0" applyNumberFormat="1" applyFont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9" fontId="5" fillId="2" borderId="4" xfId="1" applyFont="1" applyFill="1" applyBorder="1" applyAlignment="1">
      <alignment horizontal="center" vertical="center" wrapText="1"/>
    </xf>
    <xf numFmtId="9" fontId="5" fillId="2" borderId="3" xfId="1" applyFont="1" applyFill="1" applyBorder="1" applyAlignment="1">
      <alignment horizontal="center" vertical="center" wrapText="1"/>
    </xf>
    <xf numFmtId="9" fontId="5" fillId="2" borderId="12" xfId="1" applyFont="1" applyFill="1" applyBorder="1" applyAlignment="1">
      <alignment horizontal="center" vertical="center" wrapText="1"/>
    </xf>
    <xf numFmtId="0" fontId="14" fillId="0" borderId="29" xfId="0" applyFont="1" applyBorder="1" applyAlignment="1">
      <alignment horizontal="center" vertical="center" wrapText="1"/>
    </xf>
    <xf numFmtId="0" fontId="14" fillId="0" borderId="30" xfId="0" applyFont="1" applyBorder="1" applyAlignment="1">
      <alignment horizontal="center" vertical="center" wrapText="1"/>
    </xf>
    <xf numFmtId="0" fontId="14" fillId="0" borderId="31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39" xfId="0" applyFont="1" applyBorder="1" applyAlignment="1">
      <alignment horizontal="center" vertical="center" wrapText="1"/>
    </xf>
    <xf numFmtId="0" fontId="14" fillId="0" borderId="40" xfId="0" applyFont="1" applyBorder="1" applyAlignment="1">
      <alignment horizontal="center" vertical="center" wrapText="1"/>
    </xf>
    <xf numFmtId="0" fontId="14" fillId="0" borderId="41" xfId="0" applyFont="1" applyBorder="1" applyAlignment="1">
      <alignment horizontal="center" vertical="center" wrapText="1"/>
    </xf>
    <xf numFmtId="0" fontId="8" fillId="0" borderId="32" xfId="0" applyFont="1" applyBorder="1" applyAlignment="1">
      <alignment horizontal="left" vertical="center"/>
    </xf>
    <xf numFmtId="0" fontId="8" fillId="0" borderId="33" xfId="0" applyFont="1" applyBorder="1" applyAlignment="1">
      <alignment horizontal="left" vertical="center"/>
    </xf>
    <xf numFmtId="0" fontId="8" fillId="0" borderId="34" xfId="0" applyFont="1" applyBorder="1" applyAlignment="1">
      <alignment horizontal="left" vertical="center"/>
    </xf>
    <xf numFmtId="0" fontId="8" fillId="0" borderId="8" xfId="0" applyFont="1" applyBorder="1" applyAlignment="1">
      <alignment vertical="center"/>
    </xf>
    <xf numFmtId="0" fontId="8" fillId="0" borderId="9" xfId="0" applyFont="1" applyBorder="1" applyAlignment="1">
      <alignment vertical="center"/>
    </xf>
    <xf numFmtId="0" fontId="8" fillId="0" borderId="36" xfId="0" applyFont="1" applyBorder="1" applyAlignment="1">
      <alignment vertical="center"/>
    </xf>
    <xf numFmtId="0" fontId="8" fillId="0" borderId="8" xfId="0" applyFont="1" applyBorder="1" applyAlignment="1">
      <alignment horizontal="left" vertical="center"/>
    </xf>
    <xf numFmtId="0" fontId="8" fillId="0" borderId="9" xfId="0" applyFont="1" applyBorder="1" applyAlignment="1">
      <alignment horizontal="left" vertical="center"/>
    </xf>
    <xf numFmtId="0" fontId="8" fillId="0" borderId="36" xfId="0" applyFont="1" applyBorder="1" applyAlignment="1">
      <alignment horizontal="left" vertical="center"/>
    </xf>
    <xf numFmtId="0" fontId="8" fillId="0" borderId="42" xfId="0" applyFont="1" applyBorder="1" applyAlignment="1">
      <alignment horizontal="left" vertical="center" wrapText="1"/>
    </xf>
    <xf numFmtId="0" fontId="8" fillId="0" borderId="43" xfId="0" applyFont="1" applyBorder="1" applyAlignment="1">
      <alignment horizontal="left" vertical="center" wrapText="1"/>
    </xf>
    <xf numFmtId="0" fontId="8" fillId="0" borderId="44" xfId="0" applyFont="1" applyBorder="1" applyAlignment="1">
      <alignment horizontal="left" vertical="center" wrapText="1"/>
    </xf>
  </cellXfs>
  <cellStyles count="5">
    <cellStyle name="Millares" xfId="3" builtinId="3"/>
    <cellStyle name="Moneda" xfId="2" builtinId="4"/>
    <cellStyle name="Moneda 2" xfId="4" xr:uid="{C7F4B729-833B-4DE7-B623-248816C7F40B}"/>
    <cellStyle name="Normal" xfId="0" builtinId="0"/>
    <cellStyle name="Porcentaje" xfId="1" builtinId="5"/>
  </cellStyles>
  <dxfs count="6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64" formatCode="_(&quot;$&quot;* #,##0.00_);_(&quot;$&quot;* \(#,##0.00\);_(&quot;$&quot;* &quot;-&quot;??_);_(@_)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64" formatCode="_(&quot;$&quot;* #,##0.00_);_(&quot;$&quot;* \(#,##0.00\);_(&quot;$&quot;* &quot;-&quot;??_);_(@_)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3" formatCode="0%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border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Arial"/>
        <scheme val="none"/>
      </font>
      <fill>
        <patternFill patternType="solid">
          <fgColor indexed="64"/>
          <bgColor rgb="FF002060"/>
        </patternFill>
      </fill>
      <alignment horizontal="center" vertical="center" textRotation="0" wrapText="1" indent="0" justifyLastLine="0" shrinkToFit="0" readingOrder="0"/>
    </dxf>
    <dxf>
      <fill>
        <patternFill patternType="solid">
          <fgColor theme="6" tint="0.39994506668294322"/>
          <bgColor theme="6" tint="0.39994506668294322"/>
        </patternFill>
      </fill>
    </dxf>
    <dxf>
      <fill>
        <patternFill>
          <bgColor theme="9" tint="0.39994506668294322"/>
        </patternFill>
      </fill>
    </dxf>
  </dxfs>
  <tableStyles count="4" defaultTableStyle="TableStyleMedium2" defaultPivotStyle="PivotStyleLight16">
    <tableStyle name="Estilo de tabla 1" pivot="0" count="0" xr9:uid="{00000000-0011-0000-FFFF-FFFF00000000}"/>
    <tableStyle name="Estilo de tabla 2" pivot="0" count="0" xr9:uid="{00000000-0011-0000-FFFF-FFFF01000000}"/>
    <tableStyle name="Estilo de tabla 3" pivot="0" count="1" xr9:uid="{00000000-0011-0000-FFFF-FFFF02000000}">
      <tableStyleElement type="firstRowStripe" dxfId="62"/>
    </tableStyle>
    <tableStyle name="Estilo de tabla 4" pivot="0" count="1" xr9:uid="{00000000-0011-0000-FFFF-FFFF03000000}">
      <tableStyleElement type="firstRowStripe" dxfId="6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1119187</xdr:colOff>
      <xdr:row>0</xdr:row>
      <xdr:rowOff>190499</xdr:rowOff>
    </xdr:from>
    <xdr:to>
      <xdr:col>1</xdr:col>
      <xdr:colOff>904873</xdr:colOff>
      <xdr:row>3</xdr:row>
      <xdr:rowOff>203882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70660D8-E331-464D-8580-FB4B4A8D18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9187" y="190499"/>
          <a:ext cx="1233486" cy="115638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/Desktop/Alcald&#237;a%20Bga%202025/Seguimiento%20PDM%202024-2027/Plan%20Indicativo%202024-202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 Indicativo"/>
      <sheetName val="Plan Indicativo 2024-2027"/>
    </sheetNames>
    <sheetDataSet>
      <sheetData sheetId="0">
        <row r="71">
          <cell r="T71">
            <v>5</v>
          </cell>
          <cell r="Y71">
            <v>0</v>
          </cell>
          <cell r="AC71" t="str">
            <v>Acumulativa</v>
          </cell>
        </row>
        <row r="118">
          <cell r="T118">
            <v>1</v>
          </cell>
          <cell r="Y118">
            <v>0</v>
          </cell>
          <cell r="AC118" t="str">
            <v>Acumulativa</v>
          </cell>
        </row>
        <row r="119">
          <cell r="T119">
            <v>4</v>
          </cell>
          <cell r="Y119">
            <v>0</v>
          </cell>
          <cell r="AC119" t="str">
            <v>Acumulativa</v>
          </cell>
        </row>
        <row r="120">
          <cell r="T120">
            <v>150000</v>
          </cell>
          <cell r="Y120">
            <v>60000</v>
          </cell>
          <cell r="AC120" t="str">
            <v>Acumulativa</v>
          </cell>
        </row>
        <row r="121">
          <cell r="T121">
            <v>80000</v>
          </cell>
          <cell r="Y121">
            <v>30000</v>
          </cell>
          <cell r="AC121" t="str">
            <v>Acumulativa</v>
          </cell>
        </row>
        <row r="122">
          <cell r="T122">
            <v>23</v>
          </cell>
          <cell r="Y122">
            <v>0</v>
          </cell>
          <cell r="AC122" t="str">
            <v>Acumulativa</v>
          </cell>
        </row>
        <row r="239">
          <cell r="T239">
            <v>1</v>
          </cell>
          <cell r="Y239">
            <v>0</v>
          </cell>
          <cell r="AC239" t="str">
            <v>Acumulativa</v>
          </cell>
        </row>
        <row r="253">
          <cell r="T253">
            <v>1</v>
          </cell>
          <cell r="Y253">
            <v>0.01</v>
          </cell>
          <cell r="AC253" t="str">
            <v>Acumulativa</v>
          </cell>
        </row>
        <row r="254">
          <cell r="T254">
            <v>1</v>
          </cell>
          <cell r="Y254">
            <v>0.25</v>
          </cell>
          <cell r="AC254" t="str">
            <v>Acumulativa</v>
          </cell>
        </row>
        <row r="255">
          <cell r="T255">
            <v>4</v>
          </cell>
          <cell r="Y255">
            <v>1</v>
          </cell>
          <cell r="AC255" t="str">
            <v>Acumulativa</v>
          </cell>
        </row>
        <row r="276">
          <cell r="T276">
            <v>3800</v>
          </cell>
          <cell r="Y276">
            <v>1300</v>
          </cell>
          <cell r="AC276" t="str">
            <v>Acumulativa</v>
          </cell>
        </row>
        <row r="289">
          <cell r="T289">
            <v>1</v>
          </cell>
          <cell r="Y289">
            <v>1</v>
          </cell>
          <cell r="AC289" t="str">
            <v>No Acumulativa</v>
          </cell>
        </row>
        <row r="290">
          <cell r="T290">
            <v>1</v>
          </cell>
          <cell r="Y290">
            <v>0</v>
          </cell>
          <cell r="AC290" t="str">
            <v>Acumulativa</v>
          </cell>
        </row>
      </sheetData>
      <sheetData sheetId="1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a1" displayName="Tabla1" ref="A10:BE23" totalsRowShown="0" headerRowDxfId="60" dataDxfId="58" headerRowBorderDxfId="59" tableBorderDxfId="57">
  <autoFilter ref="A10:BE23" xr:uid="{45FA9030-05F8-45CD-847C-5031DD676A68}"/>
  <tableColumns count="57">
    <tableColumn id="1" xr3:uid="{00000000-0010-0000-0000-000001000000}" name=" Consecutivo PDM" dataDxfId="56"/>
    <tableColumn id="2" xr3:uid="{00000000-0010-0000-0000-000002000000}" name="Linea Estratégica" dataDxfId="55"/>
    <tableColumn id="5" xr3:uid="{00000000-0010-0000-0000-000005000000}" name="Sector" dataDxfId="54"/>
    <tableColumn id="14" xr3:uid="{00000000-0010-0000-0000-00000E000000}" name="Cod. Programa" dataDxfId="53"/>
    <tableColumn id="15" xr3:uid="{00000000-0010-0000-0000-00000F000000}" name="Programa" dataDxfId="52"/>
    <tableColumn id="16" xr3:uid="{00000000-0010-0000-0000-000010000000}" name="Cod. de Producto" dataDxfId="51"/>
    <tableColumn id="17" xr3:uid="{00000000-0010-0000-0000-000011000000}" name="Meta de Producto" dataDxfId="50"/>
    <tableColumn id="18" xr3:uid="{00000000-0010-0000-0000-000012000000}" name="Cod. Indicador de Producto" dataDxfId="49"/>
    <tableColumn id="19" xr3:uid="{00000000-0010-0000-0000-000013000000}" name="Indicador de Producto" dataDxfId="48"/>
    <tableColumn id="20" xr3:uid="{00000000-0010-0000-0000-000014000000}" name="LÍnea Base" dataDxfId="47"/>
    <tableColumn id="21" xr3:uid="{00000000-0010-0000-0000-000015000000}" name="Unidad de Medida2" dataDxfId="46"/>
    <tableColumn id="22" xr3:uid="{00000000-0010-0000-0000-000016000000}" name="Tipo de Meta" dataDxfId="45"/>
    <tableColumn id="23" xr3:uid="{00000000-0010-0000-0000-000017000000}" name="Meta Programada Cuatrienio3" dataDxfId="44"/>
    <tableColumn id="24" xr3:uid="{00000000-0010-0000-0000-000018000000}" name="Meta Programada Vigencia" dataDxfId="43"/>
    <tableColumn id="25" xr3:uid="{00000000-0010-0000-0000-000019000000}" name="Logro Vigencia" dataDxfId="42"/>
    <tableColumn id="41" xr3:uid="{948C74B7-9F8F-43C1-93AB-EE07E4D2D27B}" name="Porcentaje Avance Vigencia" dataDxfId="41">
      <calculatedColumnFormula>+Tabla1[[#This Row],[Logro Vigencia]]/Tabla1[[#This Row],[Meta Programada Vigencia]]</calculatedColumnFormula>
    </tableColumn>
    <tableColumn id="26" xr3:uid="{00000000-0010-0000-0000-00001A000000}" name="Porcentaje Avance VigenciaR" dataDxfId="40"/>
    <tableColumn id="46" xr3:uid="{00000000-0010-0000-0000-00002E000000}" name="Recursos propios" dataDxfId="39"/>
    <tableColumn id="47" xr3:uid="{00000000-0010-0000-0000-00002F000000}" name="SGP Educación" dataDxfId="38"/>
    <tableColumn id="48" xr3:uid="{00000000-0010-0000-0000-000030000000}" name="SGP Salud" dataDxfId="37"/>
    <tableColumn id="36" xr3:uid="{9F9AF3B5-9302-4098-86C2-F3751C61856C}" name="SGP Deporte" dataDxfId="36"/>
    <tableColumn id="35" xr3:uid="{C5C853CA-0E38-42F1-B617-F223698DFB1E}" name="SGP Cultura" dataDxfId="35"/>
    <tableColumn id="13" xr3:uid="{D6B586E6-694C-47D3-A512-D9CFE88B0A7F}" name="SGP Libre inversión" dataDxfId="34"/>
    <tableColumn id="12" xr3:uid="{C6702C45-B7D4-4947-B509-EA37B6998105}" name="SGP Libre destinación" dataDxfId="33"/>
    <tableColumn id="11" xr3:uid="{6017F25B-848D-457C-9FE3-AA60351408C4}" name="SGP Alimentación escolar" dataDxfId="32"/>
    <tableColumn id="9" xr3:uid="{09919044-DCEC-4B52-92EE-B073D02DC126}" name="SGP APSB" dataDxfId="31"/>
    <tableColumn id="8" xr3:uid="{DB23BA9E-ECC6-40CB-BD89-0D2B86F37CB6}" name="Crédito" dataDxfId="30"/>
    <tableColumn id="7" xr3:uid="{D5A630DF-3B56-46D1-9753-5E0368C63EC6}" name="Transferencias de capital - cofinanciación departamento" dataDxfId="29"/>
    <tableColumn id="6" xr3:uid="{412FCA12-6813-443B-B6C2-123BED9F85F9}" name="Transferencias de capital - cofinanciación nación" dataDxfId="28"/>
    <tableColumn id="49" xr3:uid="{00000000-0010-0000-0000-000031000000}" name="Otros" dataDxfId="27"/>
    <tableColumn id="27" xr3:uid="{7DD93E19-2832-4A51-8A0C-E61BADE2EBF2}" name="Recursos del Balance" dataDxfId="26"/>
    <tableColumn id="50" xr3:uid="{00000000-0010-0000-0000-000032000000}" name="Total 2026" dataDxfId="25">
      <calculatedColumnFormula>SUM(Tabla1[[#This Row],[Recursos propios]:[Recursos del Balance]])</calculatedColumnFormula>
    </tableColumn>
    <tableColumn id="51" xr3:uid="{00000000-0010-0000-0000-000033000000}" name="Recursos propios2" dataDxfId="24"/>
    <tableColumn id="52" xr3:uid="{00000000-0010-0000-0000-000034000000}" name="SGP Educación2" dataDxfId="23"/>
    <tableColumn id="53" xr3:uid="{00000000-0010-0000-0000-000035000000}" name="SGP Salud 20264" dataDxfId="22"/>
    <tableColumn id="62" xr3:uid="{7C7CEB6E-F374-4CFE-9734-C5F0F9CACDEF}" name="SGP Deporte 20265" dataDxfId="21"/>
    <tableColumn id="61" xr3:uid="{3FADCE38-626D-4D04-8E80-59C4EF4A26E2}" name="SGP Cultura 20266" dataDxfId="20"/>
    <tableColumn id="45" xr3:uid="{6E60DE39-5E5F-42D9-8EA9-092D48DC1C96}" name="SGP Libre inversión 20267" dataDxfId="19"/>
    <tableColumn id="43" xr3:uid="{2BAC0D89-AF4D-42C7-B398-E355E1723AC0}" name="SGP Libre destinación 20268" dataDxfId="18"/>
    <tableColumn id="42" xr3:uid="{26B92485-4124-4A13-AFC5-F2B525B9055F}" name="SGP Alimentación escolar 20269" dataDxfId="17"/>
    <tableColumn id="40" xr3:uid="{1BEDA122-5557-4D48-AF95-BCC1CDE51394}" name="SGP APSB 202611" dataDxfId="16"/>
    <tableColumn id="39" xr3:uid="{08579477-3F83-4D37-83BA-A19DF09AE01D}" name="Crédito 202612" dataDxfId="15"/>
    <tableColumn id="38" xr3:uid="{A6A070B1-2233-4449-B2F2-3342ACF65D94}" name="Transferencias de capital - cofinanciación departamento 202613" dataDxfId="14"/>
    <tableColumn id="37" xr3:uid="{81D561A4-3CB9-4C97-9B09-8163BD53EE55}" name="Transferencias de capital - cofinanciación nación 202614" dataDxfId="13"/>
    <tableColumn id="54" xr3:uid="{00000000-0010-0000-0000-000036000000}" name="Otros 202615" dataDxfId="12"/>
    <tableColumn id="10" xr3:uid="{6E2474FE-BE7F-4145-9A73-37EE37601765}" name="Recursos del Balance2" dataDxfId="11"/>
    <tableColumn id="55" xr3:uid="{00000000-0010-0000-0000-000037000000}" name="Total Recursos Comprometido 2026" dataDxfId="10">
      <calculatedColumnFormula>SUM(Tabla1[[#This Row],[Recursos propios2]:[Recursos del Balance2]])</calculatedColumnFormula>
    </tableColumn>
    <tableColumn id="3" xr3:uid="{97D6E022-C782-4FF3-9460-66988DC9E046}" name="Total Recursos Obligados" dataDxfId="9"/>
    <tableColumn id="4" xr3:uid="{FACF9905-9C80-4C0B-AA93-96434C5C0E89}" name="Total Recursos Pagados" dataDxfId="8"/>
    <tableColumn id="30" xr3:uid="{222F91FD-F5ED-4EEE-9A8F-E86D76F6FD1C}" name="Ejecución Recursos Comprometidos" dataDxfId="7" dataCellStyle="Porcentaje">
      <calculatedColumnFormula>+Tabla1[[#This Row],[Total Recursos Comprometido 2026]]/Tabla1[[#This Row],[Total 2026]]</calculatedColumnFormula>
    </tableColumn>
    <tableColumn id="44" xr3:uid="{7DBE1784-C877-4957-91C7-B1BADAEDDC3F}" name="Ejecución Recursos Obligados" dataDxfId="6" dataCellStyle="Porcentaje">
      <calculatedColumnFormula>+Tabla1[[#This Row],[Total Recursos Obligados]]/Tabla1[[#This Row],[Total 2026]]</calculatedColumnFormula>
    </tableColumn>
    <tableColumn id="34" xr3:uid="{F07761C5-914C-41B3-B942-83BA8CBE6BCC}" name="Ejecución Recursos Pagados" dataDxfId="5" dataCellStyle="Porcentaje">
      <calculatedColumnFormula>+Tabla1[[#This Row],[Total Recursos Pagados]]/Tabla1[[#This Row],[Total 2026]]</calculatedColumnFormula>
    </tableColumn>
    <tableColumn id="31" xr3:uid="{425B0788-0421-4008-BBBD-C96BE816DACB}" name="Total Recursos Gestionados2" dataDxfId="4" dataCellStyle="Porcentaje"/>
    <tableColumn id="33" xr3:uid="{DC8E6CD1-31C8-440A-AC48-81F7B88607CF}" name="Nivel de Gestión" dataDxfId="3" dataCellStyle="Porcentaje">
      <calculatedColumnFormula>+Tabla1[[#This Row],[Total Recursos Gestionados2]]/Tabla1[[#This Row],[Total Recursos Comprometido 2026]]</calculatedColumnFormula>
    </tableColumn>
    <tableColumn id="58" xr3:uid="{00000000-0010-0000-0000-00003A000000}" name="Dependencia" dataDxfId="2"/>
    <tableColumn id="59" xr3:uid="{00000000-0010-0000-0000-00003B000000}" name="Responsable" dataDxfId="1"/>
    <tableColumn id="60" xr3:uid="{00000000-0010-0000-0000-00003C000000}" name="ODS" dataDxfId="0"/>
  </tableColumns>
  <tableStyleInfo name="Estilo de tabla 3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-0.249977111117893"/>
  </sheetPr>
  <dimension ref="A1:BE23"/>
  <sheetViews>
    <sheetView showGridLines="0" tabSelected="1" topLeftCell="A2" zoomScale="60" zoomScaleNormal="60" workbookViewId="0">
      <pane xSplit="1" ySplit="9" topLeftCell="B11" activePane="bottomRight" state="frozen"/>
      <selection activeCell="A2" sqref="A2"/>
      <selection pane="topRight" activeCell="B2" sqref="B2"/>
      <selection pane="bottomLeft" activeCell="A11" sqref="A11"/>
      <selection pane="bottomRight" activeCell="A10" sqref="A10"/>
    </sheetView>
  </sheetViews>
  <sheetFormatPr baseColWidth="10" defaultColWidth="11.1640625" defaultRowHeight="15" x14ac:dyDescent="0.2"/>
  <cols>
    <col min="1" max="1" width="19" style="4" customWidth="1"/>
    <col min="2" max="2" width="26.6640625" style="4" customWidth="1"/>
    <col min="3" max="3" width="20.1640625" style="4" customWidth="1"/>
    <col min="4" max="4" width="19.1640625" style="4" customWidth="1"/>
    <col min="5" max="5" width="40.33203125" style="4" customWidth="1"/>
    <col min="6" max="6" width="19.1640625" style="4" customWidth="1"/>
    <col min="7" max="7" width="69" style="4" customWidth="1"/>
    <col min="8" max="8" width="19.1640625" style="4" customWidth="1"/>
    <col min="9" max="9" width="69" style="4" customWidth="1"/>
    <col min="10" max="10" width="12.33203125" style="4" customWidth="1"/>
    <col min="11" max="11" width="16.1640625" style="4" customWidth="1"/>
    <col min="12" max="12" width="20" style="4" customWidth="1"/>
    <col min="13" max="14" width="23.1640625" style="4" customWidth="1"/>
    <col min="15" max="16" width="18.6640625" style="4" customWidth="1"/>
    <col min="17" max="17" width="19.1640625" style="5" hidden="1" customWidth="1"/>
    <col min="18" max="49" width="27.1640625" style="4" customWidth="1"/>
    <col min="50" max="52" width="22.6640625" style="31" customWidth="1"/>
    <col min="53" max="53" width="27.1640625" style="4" customWidth="1"/>
    <col min="54" max="54" width="16.1640625" style="4" customWidth="1"/>
    <col min="55" max="55" width="20.1640625" style="4" customWidth="1"/>
    <col min="56" max="56" width="19.6640625" style="4" customWidth="1"/>
    <col min="57" max="57" width="21.1640625" style="4" customWidth="1"/>
    <col min="58" max="58" width="22.6640625" style="1" bestFit="1" customWidth="1"/>
    <col min="59" max="59" width="33" style="1" bestFit="1" customWidth="1"/>
    <col min="60" max="60" width="28.6640625" style="1" bestFit="1" customWidth="1"/>
    <col min="61" max="61" width="58.1640625" style="1" bestFit="1" customWidth="1"/>
    <col min="62" max="62" width="26" style="1" bestFit="1" customWidth="1"/>
    <col min="63" max="63" width="24.1640625" style="1" bestFit="1" customWidth="1"/>
    <col min="64" max="64" width="35.1640625" style="1" bestFit="1" customWidth="1"/>
    <col min="65" max="65" width="30.1640625" style="1" bestFit="1" customWidth="1"/>
    <col min="66" max="66" width="31.1640625" style="1" bestFit="1" customWidth="1"/>
    <col min="67" max="67" width="38" style="1" bestFit="1" customWidth="1"/>
    <col min="68" max="68" width="40.1640625" style="1" bestFit="1" customWidth="1"/>
    <col min="69" max="69" width="43.1640625" style="1" bestFit="1" customWidth="1"/>
    <col min="70" max="70" width="48.6640625" style="1" bestFit="1" customWidth="1"/>
    <col min="71" max="71" width="39.1640625" style="1" bestFit="1" customWidth="1"/>
    <col min="72" max="72" width="26.6640625" style="1" bestFit="1" customWidth="1"/>
    <col min="73" max="73" width="47" style="1" bestFit="1" customWidth="1"/>
    <col min="74" max="74" width="40" style="1" bestFit="1" customWidth="1"/>
    <col min="75" max="75" width="83.6640625" style="1" bestFit="1" customWidth="1"/>
    <col min="76" max="76" width="21.1640625" style="1" bestFit="1" customWidth="1"/>
    <col min="77" max="77" width="31.1640625" style="1" bestFit="1" customWidth="1"/>
    <col min="78" max="78" width="27.1640625" style="1" bestFit="1" customWidth="1"/>
    <col min="79" max="79" width="56.6640625" style="1" bestFit="1" customWidth="1"/>
    <col min="80" max="80" width="24.1640625" style="1" bestFit="1" customWidth="1"/>
    <col min="81" max="81" width="22.6640625" style="1" bestFit="1" customWidth="1"/>
    <col min="82" max="82" width="33.6640625" style="1" bestFit="1" customWidth="1"/>
    <col min="83" max="83" width="29" style="1" bestFit="1" customWidth="1"/>
    <col min="84" max="84" width="29.6640625" style="1" bestFit="1" customWidth="1"/>
    <col min="85" max="85" width="36.1640625" style="1" bestFit="1" customWidth="1"/>
    <col min="86" max="86" width="38.6640625" style="1" bestFit="1" customWidth="1"/>
    <col min="87" max="87" width="42" style="1" bestFit="1" customWidth="1"/>
    <col min="88" max="88" width="47.1640625" style="1" bestFit="1" customWidth="1"/>
    <col min="89" max="89" width="37.6640625" style="1" bestFit="1" customWidth="1"/>
    <col min="90" max="90" width="25.1640625" style="1" bestFit="1" customWidth="1"/>
    <col min="91" max="91" width="45.1640625" style="1" bestFit="1" customWidth="1"/>
    <col min="92" max="92" width="38.1640625" style="1" bestFit="1" customWidth="1"/>
    <col min="93" max="93" width="82.1640625" style="1" bestFit="1" customWidth="1"/>
    <col min="94" max="94" width="22" style="1" bestFit="1" customWidth="1"/>
    <col min="95" max="95" width="32.1640625" style="1" bestFit="1" customWidth="1"/>
    <col min="96" max="96" width="28" style="1" bestFit="1" customWidth="1"/>
    <col min="97" max="97" width="57.1640625" style="1" bestFit="1" customWidth="1"/>
    <col min="98" max="98" width="25.1640625" style="1" bestFit="1" customWidth="1"/>
    <col min="99" max="99" width="23.1640625" style="1" bestFit="1" customWidth="1"/>
    <col min="100" max="100" width="34.1640625" style="1" bestFit="1" customWidth="1"/>
    <col min="101" max="101" width="29.1640625" style="1" bestFit="1" customWidth="1"/>
    <col min="102" max="102" width="30.1640625" style="1" bestFit="1" customWidth="1"/>
    <col min="103" max="103" width="37.1640625" style="1" bestFit="1" customWidth="1"/>
    <col min="104" max="104" width="39.1640625" style="1" bestFit="1" customWidth="1"/>
    <col min="105" max="105" width="42.1640625" style="1" bestFit="1" customWidth="1"/>
    <col min="106" max="106" width="48" style="1" bestFit="1" customWidth="1"/>
    <col min="107" max="107" width="38.1640625" style="1" bestFit="1" customWidth="1"/>
    <col min="108" max="108" width="25.6640625" style="1" bestFit="1" customWidth="1"/>
    <col min="109" max="109" width="46" style="1" bestFit="1" customWidth="1"/>
    <col min="110" max="110" width="39.1640625" style="1" bestFit="1" customWidth="1"/>
    <col min="111" max="111" width="82.6640625" style="1" bestFit="1" customWidth="1"/>
    <col min="112" max="112" width="20" style="1" bestFit="1" customWidth="1"/>
    <col min="113" max="113" width="30.1640625" style="1" bestFit="1" customWidth="1"/>
    <col min="114" max="114" width="26" style="1" bestFit="1" customWidth="1"/>
    <col min="115" max="115" width="55.1640625" style="1" bestFit="1" customWidth="1"/>
    <col min="116" max="116" width="23.1640625" style="1" bestFit="1" customWidth="1"/>
    <col min="117" max="117" width="21.1640625" style="1" bestFit="1" customWidth="1"/>
    <col min="118" max="118" width="32.1640625" style="1" bestFit="1" customWidth="1"/>
    <col min="119" max="119" width="27.6640625" style="1" bestFit="1" customWidth="1"/>
    <col min="120" max="120" width="28.1640625" style="1" bestFit="1" customWidth="1"/>
    <col min="121" max="121" width="35.1640625" style="1" bestFit="1" customWidth="1"/>
    <col min="122" max="122" width="37.1640625" style="1" bestFit="1" customWidth="1"/>
    <col min="123" max="123" width="40.1640625" style="1" bestFit="1" customWidth="1"/>
    <col min="124" max="124" width="46" style="1" bestFit="1" customWidth="1"/>
    <col min="125" max="125" width="36.1640625" style="1" bestFit="1" customWidth="1"/>
    <col min="126" max="126" width="24" style="1" bestFit="1" customWidth="1"/>
    <col min="127" max="127" width="44.1640625" style="1" bestFit="1" customWidth="1"/>
    <col min="128" max="128" width="37.1640625" style="1" bestFit="1" customWidth="1"/>
    <col min="129" max="129" width="80.6640625" style="1" bestFit="1" customWidth="1"/>
    <col min="130" max="130" width="37.1640625" style="1" bestFit="1" customWidth="1"/>
    <col min="131" max="131" width="22.6640625" style="1" bestFit="1" customWidth="1"/>
    <col min="132" max="132" width="33" style="1" bestFit="1" customWidth="1"/>
    <col min="133" max="133" width="28.6640625" style="1" bestFit="1" customWidth="1"/>
    <col min="134" max="134" width="58.1640625" style="1" bestFit="1" customWidth="1"/>
    <col min="135" max="135" width="26" style="1" bestFit="1" customWidth="1"/>
    <col min="136" max="136" width="24.1640625" style="1" bestFit="1" customWidth="1"/>
    <col min="137" max="137" width="35.1640625" style="1" bestFit="1" customWidth="1"/>
    <col min="138" max="138" width="30.1640625" style="1" bestFit="1" customWidth="1"/>
    <col min="139" max="139" width="31.1640625" style="1" bestFit="1" customWidth="1"/>
    <col min="140" max="140" width="38" style="1" bestFit="1" customWidth="1"/>
    <col min="141" max="141" width="40.1640625" style="1" bestFit="1" customWidth="1"/>
    <col min="142" max="142" width="43.1640625" style="1" bestFit="1" customWidth="1"/>
    <col min="143" max="143" width="48.6640625" style="1" bestFit="1" customWidth="1"/>
    <col min="144" max="144" width="39.1640625" style="1" bestFit="1" customWidth="1"/>
    <col min="145" max="145" width="26.6640625" style="1" bestFit="1" customWidth="1"/>
    <col min="146" max="146" width="47" style="1" bestFit="1" customWidth="1"/>
    <col min="147" max="147" width="40" style="1" bestFit="1" customWidth="1"/>
    <col min="148" max="148" width="83.6640625" style="1" bestFit="1" customWidth="1"/>
    <col min="149" max="149" width="21.1640625" style="1" bestFit="1" customWidth="1"/>
    <col min="150" max="150" width="31.1640625" style="1" bestFit="1" customWidth="1"/>
    <col min="151" max="151" width="27.1640625" style="1" bestFit="1" customWidth="1"/>
    <col min="152" max="152" width="56.6640625" style="1" bestFit="1" customWidth="1"/>
    <col min="153" max="153" width="24.1640625" style="1" bestFit="1" customWidth="1"/>
    <col min="154" max="154" width="22.6640625" style="1" bestFit="1" customWidth="1"/>
    <col min="155" max="155" width="33.6640625" style="1" bestFit="1" customWidth="1"/>
    <col min="156" max="156" width="29" style="1" bestFit="1" customWidth="1"/>
    <col min="157" max="157" width="29.6640625" style="1" bestFit="1" customWidth="1"/>
    <col min="158" max="158" width="36.1640625" style="1" bestFit="1" customWidth="1"/>
    <col min="159" max="159" width="38.6640625" style="1" bestFit="1" customWidth="1"/>
    <col min="160" max="160" width="42" style="1" bestFit="1" customWidth="1"/>
    <col min="161" max="161" width="47.1640625" style="1" bestFit="1" customWidth="1"/>
    <col min="162" max="162" width="37.6640625" style="1" bestFit="1" customWidth="1"/>
    <col min="163" max="163" width="25.1640625" style="1" bestFit="1" customWidth="1"/>
    <col min="164" max="164" width="45.1640625" style="1" bestFit="1" customWidth="1"/>
    <col min="165" max="165" width="38.1640625" style="1" bestFit="1" customWidth="1"/>
    <col min="166" max="166" width="82.1640625" style="1" bestFit="1" customWidth="1"/>
    <col min="167" max="167" width="22" style="1" bestFit="1" customWidth="1"/>
    <col min="168" max="168" width="32.1640625" style="1" bestFit="1" customWidth="1"/>
    <col min="169" max="169" width="28" style="1" bestFit="1" customWidth="1"/>
    <col min="170" max="170" width="57.1640625" style="1" bestFit="1" customWidth="1"/>
    <col min="171" max="171" width="25.1640625" style="1" bestFit="1" customWidth="1"/>
    <col min="172" max="172" width="23.1640625" style="1" bestFit="1" customWidth="1"/>
    <col min="173" max="173" width="34.1640625" style="1" bestFit="1" customWidth="1"/>
    <col min="174" max="174" width="29.1640625" style="1" bestFit="1" customWidth="1"/>
    <col min="175" max="175" width="30.1640625" style="1" bestFit="1" customWidth="1"/>
    <col min="176" max="176" width="37.1640625" style="1" bestFit="1" customWidth="1"/>
    <col min="177" max="177" width="39.1640625" style="1" bestFit="1" customWidth="1"/>
    <col min="178" max="178" width="42.1640625" style="1" bestFit="1" customWidth="1"/>
    <col min="179" max="179" width="48" style="1" bestFit="1" customWidth="1"/>
    <col min="180" max="180" width="38.1640625" style="1" bestFit="1" customWidth="1"/>
    <col min="181" max="181" width="25.6640625" style="1" bestFit="1" customWidth="1"/>
    <col min="182" max="182" width="46" style="1" bestFit="1" customWidth="1"/>
    <col min="183" max="183" width="39.1640625" style="1" bestFit="1" customWidth="1"/>
    <col min="184" max="184" width="82.6640625" style="1" bestFit="1" customWidth="1"/>
    <col min="185" max="185" width="20" style="1" bestFit="1" customWidth="1"/>
    <col min="186" max="186" width="30.1640625" style="1" bestFit="1" customWidth="1"/>
    <col min="187" max="187" width="26" style="1" bestFit="1" customWidth="1"/>
    <col min="188" max="188" width="55.1640625" style="1" bestFit="1" customWidth="1"/>
    <col min="189" max="189" width="23.1640625" style="1" bestFit="1" customWidth="1"/>
    <col min="190" max="190" width="21.1640625" style="1" bestFit="1" customWidth="1"/>
    <col min="191" max="191" width="32.1640625" style="1" bestFit="1" customWidth="1"/>
    <col min="192" max="192" width="27.6640625" style="1" bestFit="1" customWidth="1"/>
    <col min="193" max="193" width="28.1640625" style="1" bestFit="1" customWidth="1"/>
    <col min="194" max="194" width="35.1640625" style="1" bestFit="1" customWidth="1"/>
    <col min="195" max="195" width="37.1640625" style="1" bestFit="1" customWidth="1"/>
    <col min="196" max="196" width="40.1640625" style="1" bestFit="1" customWidth="1"/>
    <col min="197" max="197" width="46" style="1" bestFit="1" customWidth="1"/>
    <col min="198" max="198" width="36.1640625" style="1" bestFit="1" customWidth="1"/>
    <col min="199" max="199" width="24" style="1" bestFit="1" customWidth="1"/>
    <col min="200" max="200" width="44.1640625" style="1" bestFit="1" customWidth="1"/>
    <col min="201" max="201" width="37.1640625" style="1" bestFit="1" customWidth="1"/>
    <col min="202" max="202" width="80.6640625" style="1" bestFit="1" customWidth="1"/>
    <col min="203" max="203" width="37.1640625" style="1" bestFit="1" customWidth="1"/>
    <col min="204" max="204" width="22.6640625" style="1" bestFit="1" customWidth="1"/>
    <col min="205" max="205" width="33" style="1" bestFit="1" customWidth="1"/>
    <col min="206" max="206" width="28.6640625" style="1" bestFit="1" customWidth="1"/>
    <col min="207" max="207" width="58.1640625" style="1" bestFit="1" customWidth="1"/>
    <col min="208" max="208" width="26" style="1" bestFit="1" customWidth="1"/>
    <col min="209" max="209" width="24.1640625" style="1" bestFit="1" customWidth="1"/>
    <col min="210" max="210" width="35.1640625" style="1" bestFit="1" customWidth="1"/>
    <col min="211" max="211" width="30.1640625" style="1" bestFit="1" customWidth="1"/>
    <col min="212" max="212" width="31.1640625" style="1" bestFit="1" customWidth="1"/>
    <col min="213" max="213" width="38" style="1" bestFit="1" customWidth="1"/>
    <col min="214" max="214" width="40.1640625" style="1" bestFit="1" customWidth="1"/>
    <col min="215" max="215" width="43.1640625" style="1" bestFit="1" customWidth="1"/>
    <col min="216" max="216" width="48.6640625" style="1" bestFit="1" customWidth="1"/>
    <col min="217" max="217" width="39.1640625" style="1" bestFit="1" customWidth="1"/>
    <col min="218" max="218" width="26.6640625" style="1" bestFit="1" customWidth="1"/>
    <col min="219" max="219" width="47" style="1" bestFit="1" customWidth="1"/>
    <col min="220" max="220" width="40" style="1" bestFit="1" customWidth="1"/>
    <col min="221" max="221" width="83.6640625" style="1" bestFit="1" customWidth="1"/>
    <col min="222" max="222" width="21.1640625" style="1" bestFit="1" customWidth="1"/>
    <col min="223" max="223" width="31.1640625" style="1" bestFit="1" customWidth="1"/>
    <col min="224" max="224" width="27.1640625" style="1" bestFit="1" customWidth="1"/>
    <col min="225" max="225" width="56.6640625" style="1" bestFit="1" customWidth="1"/>
    <col min="226" max="226" width="24.1640625" style="1" bestFit="1" customWidth="1"/>
    <col min="227" max="227" width="22.6640625" style="1" bestFit="1" customWidth="1"/>
    <col min="228" max="228" width="33.6640625" style="1" bestFit="1" customWidth="1"/>
    <col min="229" max="229" width="29" style="1" bestFit="1" customWidth="1"/>
    <col min="230" max="230" width="29.6640625" style="1" bestFit="1" customWidth="1"/>
    <col min="231" max="231" width="36.1640625" style="1" bestFit="1" customWidth="1"/>
    <col min="232" max="232" width="38.6640625" style="1" bestFit="1" customWidth="1"/>
    <col min="233" max="233" width="42" style="1" bestFit="1" customWidth="1"/>
    <col min="234" max="234" width="47.1640625" style="1" bestFit="1" customWidth="1"/>
    <col min="235" max="235" width="37.6640625" style="1" bestFit="1" customWidth="1"/>
    <col min="236" max="236" width="25.1640625" style="1" bestFit="1" customWidth="1"/>
    <col min="237" max="237" width="45.1640625" style="1" bestFit="1" customWidth="1"/>
    <col min="238" max="238" width="38.1640625" style="1" bestFit="1" customWidth="1"/>
    <col min="239" max="239" width="82.1640625" style="1" bestFit="1" customWidth="1"/>
    <col min="240" max="240" width="22" style="1" bestFit="1" customWidth="1"/>
    <col min="241" max="241" width="32.1640625" style="1" bestFit="1" customWidth="1"/>
    <col min="242" max="242" width="28" style="1" bestFit="1" customWidth="1"/>
    <col min="243" max="243" width="57.1640625" style="1" bestFit="1" customWidth="1"/>
    <col min="244" max="244" width="25.1640625" style="1" bestFit="1" customWidth="1"/>
    <col min="245" max="245" width="23.1640625" style="1" bestFit="1" customWidth="1"/>
    <col min="246" max="246" width="34.1640625" style="1" bestFit="1" customWidth="1"/>
    <col min="247" max="247" width="29.1640625" style="1" bestFit="1" customWidth="1"/>
    <col min="248" max="248" width="30.1640625" style="1" bestFit="1" customWidth="1"/>
    <col min="249" max="249" width="37.1640625" style="1" bestFit="1" customWidth="1"/>
    <col min="250" max="250" width="39.1640625" style="1" bestFit="1" customWidth="1"/>
    <col min="251" max="251" width="42.1640625" style="1" bestFit="1" customWidth="1"/>
    <col min="252" max="252" width="48" style="1" bestFit="1" customWidth="1"/>
    <col min="253" max="253" width="38.1640625" style="1" bestFit="1" customWidth="1"/>
    <col min="254" max="254" width="25.6640625" style="1" bestFit="1" customWidth="1"/>
    <col min="255" max="255" width="46" style="1" bestFit="1" customWidth="1"/>
    <col min="256" max="256" width="39.1640625" style="1" bestFit="1" customWidth="1"/>
    <col min="257" max="257" width="82.6640625" style="1" bestFit="1" customWidth="1"/>
    <col min="258" max="258" width="20" style="1" bestFit="1" customWidth="1"/>
    <col min="259" max="259" width="30.1640625" style="1" bestFit="1" customWidth="1"/>
    <col min="260" max="260" width="26" style="1" bestFit="1" customWidth="1"/>
    <col min="261" max="261" width="55.1640625" style="1" bestFit="1" customWidth="1"/>
    <col min="262" max="262" width="23.1640625" style="1" bestFit="1" customWidth="1"/>
    <col min="263" max="263" width="21.1640625" style="1" bestFit="1" customWidth="1"/>
    <col min="264" max="264" width="32.1640625" style="1" bestFit="1" customWidth="1"/>
    <col min="265" max="265" width="27.6640625" style="1" bestFit="1" customWidth="1"/>
    <col min="266" max="266" width="28.1640625" style="1" bestFit="1" customWidth="1"/>
    <col min="267" max="267" width="35.1640625" style="1" bestFit="1" customWidth="1"/>
    <col min="268" max="268" width="37.1640625" style="1" bestFit="1" customWidth="1"/>
    <col min="269" max="269" width="40.1640625" style="1" bestFit="1" customWidth="1"/>
    <col min="270" max="270" width="46" style="1" bestFit="1" customWidth="1"/>
    <col min="271" max="271" width="36.1640625" style="1" bestFit="1" customWidth="1"/>
    <col min="272" max="272" width="24" style="1" bestFit="1" customWidth="1"/>
    <col min="273" max="273" width="44.1640625" style="1" bestFit="1" customWidth="1"/>
    <col min="274" max="274" width="37.1640625" style="1" bestFit="1" customWidth="1"/>
    <col min="275" max="275" width="80.6640625" style="1" bestFit="1" customWidth="1"/>
    <col min="276" max="276" width="37.1640625" style="1" bestFit="1" customWidth="1"/>
    <col min="277" max="277" width="22.6640625" style="1" bestFit="1" customWidth="1"/>
    <col min="278" max="278" width="33" style="1" bestFit="1" customWidth="1"/>
    <col min="279" max="279" width="28.6640625" style="1" bestFit="1" customWidth="1"/>
    <col min="280" max="280" width="58.1640625" style="1" bestFit="1" customWidth="1"/>
    <col min="281" max="281" width="26" style="1" bestFit="1" customWidth="1"/>
    <col min="282" max="282" width="24.1640625" style="1" bestFit="1" customWidth="1"/>
    <col min="283" max="283" width="35.1640625" style="1" bestFit="1" customWidth="1"/>
    <col min="284" max="284" width="30.1640625" style="1" bestFit="1" customWidth="1"/>
    <col min="285" max="285" width="31.1640625" style="1" bestFit="1" customWidth="1"/>
    <col min="286" max="286" width="38" style="1" bestFit="1" customWidth="1"/>
    <col min="287" max="287" width="40.1640625" style="1" bestFit="1" customWidth="1"/>
    <col min="288" max="288" width="43.1640625" style="1" bestFit="1" customWidth="1"/>
    <col min="289" max="289" width="48.6640625" style="1" bestFit="1" customWidth="1"/>
    <col min="290" max="290" width="39.1640625" style="1" bestFit="1" customWidth="1"/>
    <col min="291" max="291" width="26.6640625" style="1" bestFit="1" customWidth="1"/>
    <col min="292" max="292" width="47" style="1" bestFit="1" customWidth="1"/>
    <col min="293" max="293" width="40" style="1" bestFit="1" customWidth="1"/>
    <col min="294" max="294" width="83.6640625" style="1" bestFit="1" customWidth="1"/>
    <col min="295" max="295" width="21.1640625" style="1" bestFit="1" customWidth="1"/>
    <col min="296" max="296" width="31.1640625" style="1" bestFit="1" customWidth="1"/>
    <col min="297" max="297" width="27.1640625" style="1" bestFit="1" customWidth="1"/>
    <col min="298" max="298" width="56.6640625" style="1" bestFit="1" customWidth="1"/>
    <col min="299" max="299" width="24.1640625" style="1" bestFit="1" customWidth="1"/>
    <col min="300" max="300" width="22.6640625" style="1" bestFit="1" customWidth="1"/>
    <col min="301" max="301" width="33.6640625" style="1" bestFit="1" customWidth="1"/>
    <col min="302" max="302" width="29" style="1" bestFit="1" customWidth="1"/>
    <col min="303" max="303" width="29.6640625" style="1" bestFit="1" customWidth="1"/>
    <col min="304" max="304" width="36.1640625" style="1" bestFit="1" customWidth="1"/>
    <col min="305" max="305" width="38.6640625" style="1" bestFit="1" customWidth="1"/>
    <col min="306" max="306" width="42" style="1" bestFit="1" customWidth="1"/>
    <col min="307" max="307" width="47.1640625" style="1" bestFit="1" customWidth="1"/>
    <col min="308" max="308" width="37.6640625" style="1" bestFit="1" customWidth="1"/>
    <col min="309" max="309" width="25.1640625" style="1" bestFit="1" customWidth="1"/>
    <col min="310" max="310" width="45.1640625" style="1" bestFit="1" customWidth="1"/>
    <col min="311" max="311" width="38.1640625" style="1" bestFit="1" customWidth="1"/>
    <col min="312" max="312" width="82.1640625" style="1" bestFit="1" customWidth="1"/>
    <col min="313" max="313" width="22" style="1" bestFit="1" customWidth="1"/>
    <col min="314" max="314" width="32.1640625" style="1" bestFit="1" customWidth="1"/>
    <col min="315" max="315" width="28" style="1" bestFit="1" customWidth="1"/>
    <col min="316" max="316" width="57.1640625" style="1" bestFit="1" customWidth="1"/>
    <col min="317" max="317" width="25.1640625" style="1" bestFit="1" customWidth="1"/>
    <col min="318" max="318" width="23.1640625" style="1" bestFit="1" customWidth="1"/>
    <col min="319" max="319" width="34.1640625" style="1" bestFit="1" customWidth="1"/>
    <col min="320" max="320" width="29.1640625" style="1" bestFit="1" customWidth="1"/>
    <col min="321" max="321" width="30.1640625" style="1" bestFit="1" customWidth="1"/>
    <col min="322" max="322" width="37.1640625" style="1" bestFit="1" customWidth="1"/>
    <col min="323" max="323" width="39.1640625" style="1" bestFit="1" customWidth="1"/>
    <col min="324" max="324" width="42.1640625" style="1" bestFit="1" customWidth="1"/>
    <col min="325" max="325" width="48" style="1" bestFit="1" customWidth="1"/>
    <col min="326" max="326" width="38.1640625" style="1" bestFit="1" customWidth="1"/>
    <col min="327" max="327" width="25.6640625" style="1" bestFit="1" customWidth="1"/>
    <col min="328" max="328" width="46" style="1" bestFit="1" customWidth="1"/>
    <col min="329" max="329" width="39.1640625" style="1" bestFit="1" customWidth="1"/>
    <col min="330" max="330" width="82.6640625" style="1" bestFit="1" customWidth="1"/>
    <col min="331" max="331" width="20" style="1" bestFit="1" customWidth="1"/>
    <col min="332" max="332" width="30.1640625" style="1" bestFit="1" customWidth="1"/>
    <col min="333" max="333" width="26" style="1" bestFit="1" customWidth="1"/>
    <col min="334" max="334" width="55.1640625" style="1" bestFit="1" customWidth="1"/>
    <col min="335" max="335" width="23.1640625" style="1" bestFit="1" customWidth="1"/>
    <col min="336" max="336" width="21.1640625" style="1" bestFit="1" customWidth="1"/>
    <col min="337" max="337" width="32.1640625" style="1" bestFit="1" customWidth="1"/>
    <col min="338" max="338" width="27.6640625" style="1" bestFit="1" customWidth="1"/>
    <col min="339" max="339" width="28.1640625" style="1" bestFit="1" customWidth="1"/>
    <col min="340" max="340" width="35.1640625" style="1" bestFit="1" customWidth="1"/>
    <col min="341" max="341" width="37.1640625" style="1" bestFit="1" customWidth="1"/>
    <col min="342" max="342" width="40.1640625" style="1" bestFit="1" customWidth="1"/>
    <col min="343" max="343" width="46" style="1" bestFit="1" customWidth="1"/>
    <col min="344" max="344" width="36.1640625" style="1" bestFit="1" customWidth="1"/>
    <col min="345" max="345" width="24" style="1" bestFit="1" customWidth="1"/>
    <col min="346" max="346" width="44.1640625" style="1" bestFit="1" customWidth="1"/>
    <col min="347" max="347" width="37.1640625" style="1" bestFit="1" customWidth="1"/>
    <col min="348" max="348" width="80.6640625" style="1" bestFit="1" customWidth="1"/>
    <col min="349" max="349" width="37.1640625" style="1" bestFit="1" customWidth="1"/>
    <col min="350" max="16384" width="11.1640625" style="1"/>
  </cols>
  <sheetData>
    <row r="1" spans="1:57" ht="30" customHeight="1" thickTop="1" x14ac:dyDescent="0.2">
      <c r="A1" s="86"/>
      <c r="B1" s="87"/>
      <c r="C1" s="95" t="s">
        <v>23</v>
      </c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  <c r="S1" s="96"/>
      <c r="T1" s="96"/>
      <c r="U1" s="96"/>
      <c r="V1" s="96"/>
      <c r="W1" s="96"/>
      <c r="X1" s="96"/>
      <c r="Y1" s="96"/>
      <c r="Z1" s="96"/>
      <c r="AA1" s="96"/>
      <c r="AB1" s="96"/>
      <c r="AC1" s="96"/>
      <c r="AD1" s="96"/>
      <c r="AE1" s="96"/>
      <c r="AF1" s="96"/>
      <c r="AG1" s="96"/>
      <c r="AH1" s="96"/>
      <c r="AI1" s="96"/>
      <c r="AJ1" s="96"/>
      <c r="AK1" s="96"/>
      <c r="AL1" s="96"/>
      <c r="AM1" s="96"/>
      <c r="AN1" s="96"/>
      <c r="AO1" s="96"/>
      <c r="AP1" s="96"/>
      <c r="AQ1" s="96"/>
      <c r="AR1" s="96"/>
      <c r="AS1" s="96"/>
      <c r="AT1" s="96"/>
      <c r="AU1" s="96"/>
      <c r="AV1" s="96"/>
      <c r="AW1" s="96"/>
      <c r="AX1" s="96"/>
      <c r="AY1" s="96"/>
      <c r="AZ1" s="96"/>
      <c r="BA1" s="96"/>
      <c r="BB1" s="97"/>
      <c r="BC1" s="104" t="s">
        <v>24</v>
      </c>
      <c r="BD1" s="105"/>
      <c r="BE1" s="106"/>
    </row>
    <row r="2" spans="1:57" ht="30" customHeight="1" x14ac:dyDescent="0.2">
      <c r="A2" s="88"/>
      <c r="B2" s="89"/>
      <c r="C2" s="98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  <c r="Q2" s="99"/>
      <c r="R2" s="99"/>
      <c r="S2" s="99"/>
      <c r="T2" s="99"/>
      <c r="U2" s="99"/>
      <c r="V2" s="99"/>
      <c r="W2" s="99"/>
      <c r="X2" s="99"/>
      <c r="Y2" s="99"/>
      <c r="Z2" s="99"/>
      <c r="AA2" s="99"/>
      <c r="AB2" s="99"/>
      <c r="AC2" s="99"/>
      <c r="AD2" s="99"/>
      <c r="AE2" s="99"/>
      <c r="AF2" s="99"/>
      <c r="AG2" s="99"/>
      <c r="AH2" s="99"/>
      <c r="AI2" s="99"/>
      <c r="AJ2" s="99"/>
      <c r="AK2" s="99"/>
      <c r="AL2" s="99"/>
      <c r="AM2" s="99"/>
      <c r="AN2" s="99"/>
      <c r="AO2" s="99"/>
      <c r="AP2" s="99"/>
      <c r="AQ2" s="99"/>
      <c r="AR2" s="99"/>
      <c r="AS2" s="99"/>
      <c r="AT2" s="99"/>
      <c r="AU2" s="99"/>
      <c r="AV2" s="99"/>
      <c r="AW2" s="99"/>
      <c r="AX2" s="99"/>
      <c r="AY2" s="99"/>
      <c r="AZ2" s="99"/>
      <c r="BA2" s="99"/>
      <c r="BB2" s="100"/>
      <c r="BC2" s="107" t="s">
        <v>115</v>
      </c>
      <c r="BD2" s="108"/>
      <c r="BE2" s="109"/>
    </row>
    <row r="3" spans="1:57" ht="30" customHeight="1" x14ac:dyDescent="0.2">
      <c r="A3" s="88"/>
      <c r="B3" s="89"/>
      <c r="C3" s="98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  <c r="AQ3" s="99"/>
      <c r="AR3" s="99"/>
      <c r="AS3" s="99"/>
      <c r="AT3" s="99"/>
      <c r="AU3" s="99"/>
      <c r="AV3" s="99"/>
      <c r="AW3" s="99"/>
      <c r="AX3" s="99"/>
      <c r="AY3" s="99"/>
      <c r="AZ3" s="99"/>
      <c r="BA3" s="99"/>
      <c r="BB3" s="100"/>
      <c r="BC3" s="110" t="s">
        <v>116</v>
      </c>
      <c r="BD3" s="111"/>
      <c r="BE3" s="112"/>
    </row>
    <row r="4" spans="1:57" ht="30" customHeight="1" thickBot="1" x14ac:dyDescent="0.25">
      <c r="A4" s="90"/>
      <c r="B4" s="91"/>
      <c r="C4" s="101"/>
      <c r="D4" s="102"/>
      <c r="E4" s="102"/>
      <c r="F4" s="102"/>
      <c r="G4" s="102"/>
      <c r="H4" s="102"/>
      <c r="I4" s="102"/>
      <c r="J4" s="102"/>
      <c r="K4" s="102"/>
      <c r="L4" s="102"/>
      <c r="M4" s="102"/>
      <c r="N4" s="102"/>
      <c r="O4" s="102"/>
      <c r="P4" s="102"/>
      <c r="Q4" s="102"/>
      <c r="R4" s="102"/>
      <c r="S4" s="102"/>
      <c r="T4" s="102"/>
      <c r="U4" s="102"/>
      <c r="V4" s="102"/>
      <c r="W4" s="102"/>
      <c r="X4" s="102"/>
      <c r="Y4" s="102"/>
      <c r="Z4" s="102"/>
      <c r="AA4" s="102"/>
      <c r="AB4" s="102"/>
      <c r="AC4" s="102"/>
      <c r="AD4" s="102"/>
      <c r="AE4" s="102"/>
      <c r="AF4" s="102"/>
      <c r="AG4" s="102"/>
      <c r="AH4" s="102"/>
      <c r="AI4" s="102"/>
      <c r="AJ4" s="102"/>
      <c r="AK4" s="102"/>
      <c r="AL4" s="102"/>
      <c r="AM4" s="102"/>
      <c r="AN4" s="102"/>
      <c r="AO4" s="102"/>
      <c r="AP4" s="102"/>
      <c r="AQ4" s="102"/>
      <c r="AR4" s="102"/>
      <c r="AS4" s="102"/>
      <c r="AT4" s="102"/>
      <c r="AU4" s="102"/>
      <c r="AV4" s="102"/>
      <c r="AW4" s="102"/>
      <c r="AX4" s="102"/>
      <c r="AY4" s="102"/>
      <c r="AZ4" s="102"/>
      <c r="BA4" s="102"/>
      <c r="BB4" s="103"/>
      <c r="BC4" s="113" t="s">
        <v>117</v>
      </c>
      <c r="BD4" s="114"/>
      <c r="BE4" s="115"/>
    </row>
    <row r="5" spans="1:57" ht="23.25" customHeight="1" thickTop="1" x14ac:dyDescent="0.2">
      <c r="Q5" s="4"/>
      <c r="BE5" s="11"/>
    </row>
    <row r="6" spans="1:57" ht="28.5" customHeight="1" thickBot="1" x14ac:dyDescent="0.25">
      <c r="B6" s="3" t="s">
        <v>20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32"/>
      <c r="AY6" s="32"/>
      <c r="AZ6" s="32"/>
      <c r="BA6" s="6"/>
      <c r="BB6" s="6"/>
      <c r="BC6" s="12"/>
      <c r="BD6" s="12"/>
      <c r="BE6" s="13"/>
    </row>
    <row r="7" spans="1:57" ht="37.25" customHeight="1" thickBot="1" x14ac:dyDescent="0.25">
      <c r="A7" s="1"/>
      <c r="B7" s="8">
        <v>2026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32"/>
      <c r="AY7" s="32"/>
      <c r="AZ7" s="32"/>
      <c r="BA7" s="6"/>
      <c r="BB7" s="6"/>
      <c r="BC7" s="12"/>
      <c r="BD7" s="12"/>
      <c r="BE7" s="13"/>
    </row>
    <row r="8" spans="1:57" ht="8.75" customHeight="1" thickBot="1" x14ac:dyDescent="0.25">
      <c r="A8" s="1"/>
      <c r="B8" s="1"/>
      <c r="C8" s="7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32"/>
      <c r="AY8" s="32"/>
      <c r="AZ8" s="32"/>
      <c r="BA8" s="6"/>
      <c r="BB8" s="6"/>
      <c r="BC8" s="12"/>
      <c r="BD8" s="12"/>
      <c r="BE8" s="13"/>
    </row>
    <row r="9" spans="1:57" s="2" customFormat="1" ht="38" customHeight="1" thickBot="1" x14ac:dyDescent="0.25">
      <c r="A9" s="78" t="s">
        <v>19</v>
      </c>
      <c r="B9" s="78"/>
      <c r="C9" s="78"/>
      <c r="D9" s="78"/>
      <c r="E9" s="78"/>
      <c r="F9" s="78"/>
      <c r="G9" s="78"/>
      <c r="H9" s="78"/>
      <c r="I9" s="78"/>
      <c r="J9" s="78"/>
      <c r="K9" s="78"/>
      <c r="L9" s="78"/>
      <c r="M9" s="78"/>
      <c r="N9" s="78"/>
      <c r="O9" s="79" t="s">
        <v>18</v>
      </c>
      <c r="P9" s="80"/>
      <c r="Q9" s="81"/>
      <c r="R9" s="82" t="s">
        <v>17</v>
      </c>
      <c r="S9" s="83"/>
      <c r="T9" s="83"/>
      <c r="U9" s="83"/>
      <c r="V9" s="83"/>
      <c r="W9" s="83"/>
      <c r="X9" s="83"/>
      <c r="Y9" s="83"/>
      <c r="Z9" s="83"/>
      <c r="AA9" s="83"/>
      <c r="AB9" s="83"/>
      <c r="AC9" s="83"/>
      <c r="AD9" s="83"/>
      <c r="AE9" s="84"/>
      <c r="AF9" s="85"/>
      <c r="AG9" s="79" t="s">
        <v>16</v>
      </c>
      <c r="AH9" s="80"/>
      <c r="AI9" s="80"/>
      <c r="AJ9" s="80"/>
      <c r="AK9" s="80"/>
      <c r="AL9" s="80"/>
      <c r="AM9" s="80"/>
      <c r="AN9" s="80"/>
      <c r="AO9" s="80"/>
      <c r="AP9" s="80"/>
      <c r="AQ9" s="80"/>
      <c r="AR9" s="80"/>
      <c r="AS9" s="80"/>
      <c r="AT9" s="80"/>
      <c r="AU9" s="80"/>
      <c r="AV9" s="80"/>
      <c r="AW9" s="81"/>
      <c r="AX9" s="92" t="s">
        <v>33</v>
      </c>
      <c r="AY9" s="93"/>
      <c r="AZ9" s="94"/>
      <c r="BA9" s="80" t="s">
        <v>35</v>
      </c>
      <c r="BB9" s="80"/>
      <c r="BC9" s="76" t="s">
        <v>15</v>
      </c>
      <c r="BD9" s="77"/>
      <c r="BE9" s="14"/>
    </row>
    <row r="10" spans="1:57" s="2" customFormat="1" ht="57" customHeight="1" x14ac:dyDescent="0.2">
      <c r="A10" s="42" t="s">
        <v>13</v>
      </c>
      <c r="B10" s="42" t="s">
        <v>12</v>
      </c>
      <c r="C10" s="42" t="s">
        <v>11</v>
      </c>
      <c r="D10" s="42" t="s">
        <v>10</v>
      </c>
      <c r="E10" s="42" t="s">
        <v>9</v>
      </c>
      <c r="F10" s="42" t="s">
        <v>8</v>
      </c>
      <c r="G10" s="42" t="s">
        <v>7</v>
      </c>
      <c r="H10" s="42" t="s">
        <v>6</v>
      </c>
      <c r="I10" s="42" t="s">
        <v>5</v>
      </c>
      <c r="J10" s="42" t="s">
        <v>22</v>
      </c>
      <c r="K10" s="42" t="s">
        <v>21</v>
      </c>
      <c r="L10" s="42" t="s">
        <v>4</v>
      </c>
      <c r="M10" s="42" t="s">
        <v>25</v>
      </c>
      <c r="N10" s="42" t="s">
        <v>3</v>
      </c>
      <c r="O10" s="42" t="s">
        <v>28</v>
      </c>
      <c r="P10" s="42" t="s">
        <v>2</v>
      </c>
      <c r="Q10" s="42" t="s">
        <v>51</v>
      </c>
      <c r="R10" s="42" t="s">
        <v>36</v>
      </c>
      <c r="S10" s="42" t="s">
        <v>37</v>
      </c>
      <c r="T10" s="42" t="s">
        <v>38</v>
      </c>
      <c r="U10" s="42" t="s">
        <v>39</v>
      </c>
      <c r="V10" s="42" t="s">
        <v>40</v>
      </c>
      <c r="W10" s="42" t="s">
        <v>41</v>
      </c>
      <c r="X10" s="42" t="s">
        <v>42</v>
      </c>
      <c r="Y10" s="42" t="s">
        <v>43</v>
      </c>
      <c r="Z10" s="42" t="s">
        <v>44</v>
      </c>
      <c r="AA10" s="42" t="s">
        <v>45</v>
      </c>
      <c r="AB10" s="42" t="s">
        <v>46</v>
      </c>
      <c r="AC10" s="42" t="s">
        <v>47</v>
      </c>
      <c r="AD10" s="42" t="s">
        <v>48</v>
      </c>
      <c r="AE10" s="42" t="s">
        <v>52</v>
      </c>
      <c r="AF10" s="42" t="s">
        <v>118</v>
      </c>
      <c r="AG10" s="42" t="s">
        <v>49</v>
      </c>
      <c r="AH10" s="42" t="s">
        <v>50</v>
      </c>
      <c r="AI10" s="42" t="s">
        <v>119</v>
      </c>
      <c r="AJ10" s="42" t="s">
        <v>120</v>
      </c>
      <c r="AK10" s="42" t="s">
        <v>121</v>
      </c>
      <c r="AL10" s="42" t="s">
        <v>122</v>
      </c>
      <c r="AM10" s="42" t="s">
        <v>123</v>
      </c>
      <c r="AN10" s="42" t="s">
        <v>124</v>
      </c>
      <c r="AO10" s="42" t="s">
        <v>125</v>
      </c>
      <c r="AP10" s="42" t="s">
        <v>126</v>
      </c>
      <c r="AQ10" s="42" t="s">
        <v>127</v>
      </c>
      <c r="AR10" s="42" t="s">
        <v>128</v>
      </c>
      <c r="AS10" s="42" t="s">
        <v>129</v>
      </c>
      <c r="AT10" s="42" t="s">
        <v>53</v>
      </c>
      <c r="AU10" s="42" t="s">
        <v>130</v>
      </c>
      <c r="AV10" s="42" t="s">
        <v>26</v>
      </c>
      <c r="AW10" s="42" t="s">
        <v>27</v>
      </c>
      <c r="AX10" s="43" t="s">
        <v>32</v>
      </c>
      <c r="AY10" s="43" t="s">
        <v>30</v>
      </c>
      <c r="AZ10" s="43" t="s">
        <v>29</v>
      </c>
      <c r="BA10" s="46" t="s">
        <v>34</v>
      </c>
      <c r="BB10" s="22" t="s">
        <v>31</v>
      </c>
      <c r="BC10" s="42" t="s">
        <v>1</v>
      </c>
      <c r="BD10" s="42" t="s">
        <v>0</v>
      </c>
      <c r="BE10" s="44" t="s">
        <v>14</v>
      </c>
    </row>
    <row r="11" spans="1:57" s="9" customFormat="1" ht="57" x14ac:dyDescent="0.2">
      <c r="A11" s="56">
        <v>63</v>
      </c>
      <c r="B11" s="56" t="s">
        <v>54</v>
      </c>
      <c r="C11" s="56" t="s">
        <v>55</v>
      </c>
      <c r="D11" s="56" t="s">
        <v>56</v>
      </c>
      <c r="E11" s="56" t="s">
        <v>57</v>
      </c>
      <c r="F11" s="56" t="s">
        <v>58</v>
      </c>
      <c r="G11" s="56" t="s">
        <v>59</v>
      </c>
      <c r="H11" s="56">
        <v>240804700</v>
      </c>
      <c r="I11" s="56" t="s">
        <v>97</v>
      </c>
      <c r="J11" s="56">
        <v>0</v>
      </c>
      <c r="K11" s="56" t="s">
        <v>98</v>
      </c>
      <c r="L11" s="56" t="str">
        <f>+'[1]Plan Indicativo'!$AC$71</f>
        <v>Acumulativa</v>
      </c>
      <c r="M11" s="26">
        <f>+'[1]Plan Indicativo'!$T$71</f>
        <v>5</v>
      </c>
      <c r="N11" s="37">
        <f>+'[1]Plan Indicativo'!$Y$71</f>
        <v>0</v>
      </c>
      <c r="O11" s="40">
        <v>0</v>
      </c>
      <c r="P11" s="45" t="e">
        <f>+Tabla1[[#This Row],[Logro Vigencia]]/Tabla1[[#This Row],[Meta Programada Vigencia]]</f>
        <v>#DIV/0!</v>
      </c>
      <c r="Q11" s="47"/>
      <c r="R11" s="59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51">
        <f>SUM(Tabla1[[#This Row],[Recursos propios]:[Recursos del Balance]])</f>
        <v>0</v>
      </c>
      <c r="AG11" s="58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30">
        <f>SUM(Tabla1[[#This Row],[Recursos propios2]:[Recursos del Balance2]])</f>
        <v>0</v>
      </c>
      <c r="AV11" s="60"/>
      <c r="AW11" s="69"/>
      <c r="AX11" s="20" t="e">
        <f>+Tabla1[[#This Row],[Total Recursos Comprometido 2026]]/Tabla1[[#This Row],[Total 2026]]</f>
        <v>#DIV/0!</v>
      </c>
      <c r="AY11" s="17" t="e">
        <f>+Tabla1[[#This Row],[Total Recursos Obligados]]/Tabla1[[#This Row],[Total 2026]]</f>
        <v>#DIV/0!</v>
      </c>
      <c r="AZ11" s="21" t="e">
        <f>+Tabla1[[#This Row],[Total Recursos Pagados]]/Tabla1[[#This Row],[Total 2026]]</f>
        <v>#DIV/0!</v>
      </c>
      <c r="BA11" s="62">
        <v>0</v>
      </c>
      <c r="BB11" s="55" t="e">
        <f>+Tabla1[[#This Row],[Total Recursos Gestionados2]]/Tabla1[[#This Row],[Total Recursos Comprometido 2026]]</f>
        <v>#DIV/0!</v>
      </c>
      <c r="BC11" s="36" t="s">
        <v>93</v>
      </c>
      <c r="BD11" s="37" t="s">
        <v>94</v>
      </c>
      <c r="BE11" s="38" t="s">
        <v>95</v>
      </c>
    </row>
    <row r="12" spans="1:57" s="10" customFormat="1" ht="57" x14ac:dyDescent="0.2">
      <c r="A12" s="57">
        <v>110</v>
      </c>
      <c r="B12" s="57" t="s">
        <v>60</v>
      </c>
      <c r="C12" s="57" t="s">
        <v>55</v>
      </c>
      <c r="D12" s="57" t="s">
        <v>56</v>
      </c>
      <c r="E12" s="57" t="s">
        <v>57</v>
      </c>
      <c r="F12" s="57" t="s">
        <v>61</v>
      </c>
      <c r="G12" s="57" t="s">
        <v>62</v>
      </c>
      <c r="H12" s="57">
        <v>240805200</v>
      </c>
      <c r="I12" s="57" t="s">
        <v>99</v>
      </c>
      <c r="J12" s="65">
        <v>1</v>
      </c>
      <c r="K12" s="57" t="s">
        <v>98</v>
      </c>
      <c r="L12" s="57" t="str">
        <f>+'[1]Plan Indicativo'!AC118</f>
        <v>Acumulativa</v>
      </c>
      <c r="M12" s="67">
        <f>+'[1]Plan Indicativo'!T118</f>
        <v>1</v>
      </c>
      <c r="N12" s="33">
        <f>+'[1]Plan Indicativo'!Y118</f>
        <v>0</v>
      </c>
      <c r="O12" s="34">
        <v>0</v>
      </c>
      <c r="P12" s="35" t="e">
        <f>+Tabla1[[#This Row],[Logro Vigencia]]/Tabla1[[#This Row],[Meta Programada Vigencia]]</f>
        <v>#DIV/0!</v>
      </c>
      <c r="Q12" s="48"/>
      <c r="R12" s="58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52">
        <f>SUM(Tabla1[[#This Row],[Recursos propios]:[Recursos del Balance]])</f>
        <v>0</v>
      </c>
      <c r="AG12" s="58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30">
        <f>SUM(Tabla1[[#This Row],[Recursos propios2]:[Recursos del Balance2]])</f>
        <v>0</v>
      </c>
      <c r="AV12" s="61"/>
      <c r="AW12" s="70"/>
      <c r="AX12" s="53" t="e">
        <f>+Tabla1[[#This Row],[Total Recursos Comprometido 2026]]/Tabla1[[#This Row],[Total 2026]]</f>
        <v>#DIV/0!</v>
      </c>
      <c r="AY12" s="18" t="e">
        <f>+Tabla1[[#This Row],[Total Recursos Obligados]]/Tabla1[[#This Row],[Total 2026]]</f>
        <v>#DIV/0!</v>
      </c>
      <c r="AZ12" s="54" t="e">
        <f>+Tabla1[[#This Row],[Total Recursos Pagados]]/Tabla1[[#This Row],[Total 2026]]</f>
        <v>#DIV/0!</v>
      </c>
      <c r="BA12" s="63">
        <v>0</v>
      </c>
      <c r="BB12" s="55" t="e">
        <f>+Tabla1[[#This Row],[Total Recursos Gestionados2]]/Tabla1[[#This Row],[Total Recursos Comprometido 2026]]</f>
        <v>#DIV/0!</v>
      </c>
      <c r="BC12" s="36" t="s">
        <v>93</v>
      </c>
      <c r="BD12" s="37" t="s">
        <v>94</v>
      </c>
      <c r="BE12" s="38" t="s">
        <v>96</v>
      </c>
    </row>
    <row r="13" spans="1:57" s="10" customFormat="1" ht="38" x14ac:dyDescent="0.2">
      <c r="A13" s="56">
        <v>111</v>
      </c>
      <c r="B13" s="56" t="s">
        <v>60</v>
      </c>
      <c r="C13" s="56" t="s">
        <v>55</v>
      </c>
      <c r="D13" s="56" t="s">
        <v>63</v>
      </c>
      <c r="E13" s="56" t="s">
        <v>64</v>
      </c>
      <c r="F13" s="56" t="s">
        <v>65</v>
      </c>
      <c r="G13" s="56" t="s">
        <v>66</v>
      </c>
      <c r="H13" s="56">
        <v>240900200</v>
      </c>
      <c r="I13" s="56" t="s">
        <v>100</v>
      </c>
      <c r="J13" s="56">
        <v>4</v>
      </c>
      <c r="K13" s="56" t="s">
        <v>98</v>
      </c>
      <c r="L13" s="57" t="str">
        <f>+'[1]Plan Indicativo'!AC119</f>
        <v>Acumulativa</v>
      </c>
      <c r="M13" s="67">
        <f>+'[1]Plan Indicativo'!T119</f>
        <v>4</v>
      </c>
      <c r="N13" s="33">
        <f>+'[1]Plan Indicativo'!Y119</f>
        <v>0</v>
      </c>
      <c r="O13" s="40">
        <v>0</v>
      </c>
      <c r="P13" s="35" t="e">
        <f>+Tabla1[[#This Row],[Logro Vigencia]]/Tabla1[[#This Row],[Meta Programada Vigencia]]</f>
        <v>#DIV/0!</v>
      </c>
      <c r="Q13" s="48"/>
      <c r="R13" s="58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24"/>
      <c r="AF13" s="52">
        <f>SUM(Tabla1[[#This Row],[Recursos propios]:[Recursos del Balance]])</f>
        <v>0</v>
      </c>
      <c r="AG13" s="58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30">
        <f>SUM(Tabla1[[#This Row],[Recursos propios2]:[Recursos del Balance2]])</f>
        <v>0</v>
      </c>
      <c r="AV13" s="60"/>
      <c r="AW13" s="69"/>
      <c r="AX13" s="20" t="e">
        <f>+Tabla1[[#This Row],[Total Recursos Comprometido 2026]]/Tabla1[[#This Row],[Total 2026]]</f>
        <v>#DIV/0!</v>
      </c>
      <c r="AY13" s="17" t="e">
        <f>+Tabla1[[#This Row],[Total Recursos Obligados]]/Tabla1[[#This Row],[Total 2026]]</f>
        <v>#DIV/0!</v>
      </c>
      <c r="AZ13" s="21" t="e">
        <f>+Tabla1[[#This Row],[Total Recursos Pagados]]/Tabla1[[#This Row],[Total 2026]]</f>
        <v>#DIV/0!</v>
      </c>
      <c r="BA13" s="62">
        <v>0</v>
      </c>
      <c r="BB13" s="55" t="e">
        <f>+Tabla1[[#This Row],[Total Recursos Gestionados2]]/Tabla1[[#This Row],[Total Recursos Comprometido 2026]]</f>
        <v>#DIV/0!</v>
      </c>
      <c r="BC13" s="36" t="s">
        <v>93</v>
      </c>
      <c r="BD13" s="37" t="s">
        <v>94</v>
      </c>
      <c r="BE13" s="38">
        <v>11</v>
      </c>
    </row>
    <row r="14" spans="1:57" s="10" customFormat="1" ht="57" x14ac:dyDescent="0.2">
      <c r="A14" s="57">
        <v>112</v>
      </c>
      <c r="B14" s="57" t="s">
        <v>60</v>
      </c>
      <c r="C14" s="57" t="s">
        <v>55</v>
      </c>
      <c r="D14" s="57" t="s">
        <v>56</v>
      </c>
      <c r="E14" s="57" t="s">
        <v>57</v>
      </c>
      <c r="F14" s="57" t="s">
        <v>67</v>
      </c>
      <c r="G14" s="57" t="s">
        <v>68</v>
      </c>
      <c r="H14" s="57">
        <v>240800100</v>
      </c>
      <c r="I14" s="57" t="s">
        <v>101</v>
      </c>
      <c r="J14" s="65">
        <v>20000</v>
      </c>
      <c r="K14" s="57" t="s">
        <v>102</v>
      </c>
      <c r="L14" s="57" t="str">
        <f>+'[1]Plan Indicativo'!AC120</f>
        <v>Acumulativa</v>
      </c>
      <c r="M14" s="67">
        <f>+'[1]Plan Indicativo'!T120</f>
        <v>150000</v>
      </c>
      <c r="N14" s="33">
        <f>+'[1]Plan Indicativo'!Y120</f>
        <v>60000</v>
      </c>
      <c r="O14" s="40">
        <v>1</v>
      </c>
      <c r="P14" s="35">
        <f>+Tabla1[[#This Row],[Logro Vigencia]]/Tabla1[[#This Row],[Meta Programada Vigencia]]</f>
        <v>1.6666666666666667E-5</v>
      </c>
      <c r="Q14" s="48"/>
      <c r="R14" s="68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>
        <v>9888999999.9990273</v>
      </c>
      <c r="AF14" s="52">
        <f>SUM(Tabla1[[#This Row],[Recursos propios]:[Recursos del Balance]])</f>
        <v>9888999999.9990273</v>
      </c>
      <c r="AG14" s="58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>
        <v>535500000</v>
      </c>
      <c r="AU14" s="30">
        <f>SUM(Tabla1[[#This Row],[Recursos propios2]:[Recursos del Balance2]])</f>
        <v>535500000</v>
      </c>
      <c r="AV14" s="15"/>
      <c r="AW14" s="23"/>
      <c r="AX14" s="53">
        <f>+Tabla1[[#This Row],[Total Recursos Comprometido 2026]]/Tabla1[[#This Row],[Total 2026]]</f>
        <v>5.4151076954196853E-2</v>
      </c>
      <c r="AY14" s="18">
        <f>+Tabla1[[#This Row],[Total Recursos Obligados]]/Tabla1[[#This Row],[Total 2026]]</f>
        <v>0</v>
      </c>
      <c r="AZ14" s="54">
        <f>+Tabla1[[#This Row],[Total Recursos Pagados]]/Tabla1[[#This Row],[Total 2026]]</f>
        <v>0</v>
      </c>
      <c r="BA14" s="63">
        <v>0</v>
      </c>
      <c r="BB14" s="55">
        <f>+Tabla1[[#This Row],[Total Recursos Gestionados2]]/Tabla1[[#This Row],[Total Recursos Comprometido 2026]]</f>
        <v>0</v>
      </c>
      <c r="BC14" s="36" t="s">
        <v>93</v>
      </c>
      <c r="BD14" s="37" t="s">
        <v>94</v>
      </c>
      <c r="BE14" s="38" t="s">
        <v>95</v>
      </c>
    </row>
    <row r="15" spans="1:57" s="10" customFormat="1" ht="57" x14ac:dyDescent="0.2">
      <c r="A15" s="56">
        <v>113</v>
      </c>
      <c r="B15" s="56" t="s">
        <v>60</v>
      </c>
      <c r="C15" s="56" t="s">
        <v>55</v>
      </c>
      <c r="D15" s="56" t="s">
        <v>56</v>
      </c>
      <c r="E15" s="56" t="s">
        <v>57</v>
      </c>
      <c r="F15" s="56" t="s">
        <v>67</v>
      </c>
      <c r="G15" s="56" t="s">
        <v>69</v>
      </c>
      <c r="H15" s="56">
        <v>240800100</v>
      </c>
      <c r="I15" s="56" t="s">
        <v>101</v>
      </c>
      <c r="J15" s="56">
        <v>20000</v>
      </c>
      <c r="K15" s="56" t="s">
        <v>98</v>
      </c>
      <c r="L15" s="57" t="str">
        <f>+'[1]Plan Indicativo'!AC121</f>
        <v>Acumulativa</v>
      </c>
      <c r="M15" s="67">
        <f>+'[1]Plan Indicativo'!T121</f>
        <v>80000</v>
      </c>
      <c r="N15" s="33">
        <f>+'[1]Plan Indicativo'!Y121</f>
        <v>30000</v>
      </c>
      <c r="O15" s="34">
        <v>0</v>
      </c>
      <c r="P15" s="39">
        <f>+Tabla1[[#This Row],[Logro Vigencia]]/Tabla1[[#This Row],[Meta Programada Vigencia]]</f>
        <v>0</v>
      </c>
      <c r="Q15" s="49"/>
      <c r="R15" s="58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>
        <v>48000000</v>
      </c>
      <c r="AF15" s="52">
        <f>SUM(Tabla1[[#This Row],[Recursos propios]:[Recursos del Balance]])</f>
        <v>48000000</v>
      </c>
      <c r="AG15" s="58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30">
        <f>SUM(Tabla1[[#This Row],[Recursos propios2]:[Recursos del Balance2]])</f>
        <v>0</v>
      </c>
      <c r="AV15" s="61"/>
      <c r="AW15" s="70"/>
      <c r="AX15" s="19">
        <f>+Tabla1[[#This Row],[Total Recursos Comprometido 2026]]/Tabla1[[#This Row],[Total 2026]]</f>
        <v>0</v>
      </c>
      <c r="AY15" s="28">
        <f>+Tabla1[[#This Row],[Total Recursos Obligados]]/Tabla1[[#This Row],[Total 2026]]</f>
        <v>0</v>
      </c>
      <c r="AZ15" s="29">
        <f>+Tabla1[[#This Row],[Total Recursos Pagados]]/Tabla1[[#This Row],[Total 2026]]</f>
        <v>0</v>
      </c>
      <c r="BA15" s="64">
        <v>0</v>
      </c>
      <c r="BB15" s="55" t="e">
        <f>+Tabla1[[#This Row],[Total Recursos Gestionados2]]/Tabla1[[#This Row],[Total Recursos Comprometido 2026]]</f>
        <v>#DIV/0!</v>
      </c>
      <c r="BC15" s="36" t="s">
        <v>93</v>
      </c>
      <c r="BD15" s="37" t="s">
        <v>94</v>
      </c>
      <c r="BE15" s="38" t="s">
        <v>95</v>
      </c>
    </row>
    <row r="16" spans="1:57" s="10" customFormat="1" ht="57" x14ac:dyDescent="0.2">
      <c r="A16" s="57">
        <v>114</v>
      </c>
      <c r="B16" s="57" t="s">
        <v>60</v>
      </c>
      <c r="C16" s="57" t="s">
        <v>55</v>
      </c>
      <c r="D16" s="57" t="s">
        <v>56</v>
      </c>
      <c r="E16" s="57" t="s">
        <v>57</v>
      </c>
      <c r="F16" s="57" t="s">
        <v>70</v>
      </c>
      <c r="G16" s="57" t="s">
        <v>71</v>
      </c>
      <c r="H16" s="57">
        <v>240804300</v>
      </c>
      <c r="I16" s="57" t="s">
        <v>103</v>
      </c>
      <c r="J16" s="65">
        <v>39</v>
      </c>
      <c r="K16" s="57" t="s">
        <v>98</v>
      </c>
      <c r="L16" s="57" t="str">
        <f>+'[1]Plan Indicativo'!AC122</f>
        <v>Acumulativa</v>
      </c>
      <c r="M16" s="67">
        <f>+'[1]Plan Indicativo'!T122</f>
        <v>23</v>
      </c>
      <c r="N16" s="33">
        <f>+'[1]Plan Indicativo'!Y122</f>
        <v>0</v>
      </c>
      <c r="O16" s="40">
        <v>0</v>
      </c>
      <c r="P16" s="41" t="e">
        <f>+Tabla1[[#This Row],[Logro Vigencia]]/Tabla1[[#This Row],[Meta Programada Vigencia]]</f>
        <v>#DIV/0!</v>
      </c>
      <c r="Q16" s="50"/>
      <c r="R16" s="59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25"/>
      <c r="AF16" s="52">
        <f>SUM(Tabla1[[#This Row],[Recursos propios]:[Recursos del Balance]])</f>
        <v>0</v>
      </c>
      <c r="AG16" s="59"/>
      <c r="AH16" s="16"/>
      <c r="AI16" s="16"/>
      <c r="AJ16" s="16"/>
      <c r="AK16" s="16"/>
      <c r="AL16" s="16"/>
      <c r="AM16" s="16"/>
      <c r="AN16" s="16"/>
      <c r="AO16" s="16"/>
      <c r="AP16" s="16"/>
      <c r="AQ16" s="16"/>
      <c r="AR16" s="16"/>
      <c r="AS16" s="16"/>
      <c r="AT16" s="25"/>
      <c r="AU16" s="30">
        <f>SUM(Tabla1[[#This Row],[Recursos propios2]:[Recursos del Balance2]])</f>
        <v>0</v>
      </c>
      <c r="AV16" s="60"/>
      <c r="AW16" s="69"/>
      <c r="AX16" s="20" t="e">
        <f>+Tabla1[[#This Row],[Total Recursos Comprometido 2026]]/Tabla1[[#This Row],[Total 2026]]</f>
        <v>#DIV/0!</v>
      </c>
      <c r="AY16" s="17" t="e">
        <f>+Tabla1[[#This Row],[Total Recursos Obligados]]/Tabla1[[#This Row],[Total 2026]]</f>
        <v>#DIV/0!</v>
      </c>
      <c r="AZ16" s="21" t="e">
        <f>+Tabla1[[#This Row],[Total Recursos Pagados]]/Tabla1[[#This Row],[Total 2026]]</f>
        <v>#DIV/0!</v>
      </c>
      <c r="BA16" s="62">
        <v>0</v>
      </c>
      <c r="BB16" s="55" t="e">
        <f>+Tabla1[[#This Row],[Total Recursos Gestionados2]]/Tabla1[[#This Row],[Total Recursos Comprometido 2026]]</f>
        <v>#DIV/0!</v>
      </c>
      <c r="BC16" s="36" t="s">
        <v>93</v>
      </c>
      <c r="BD16" s="37" t="s">
        <v>94</v>
      </c>
      <c r="BE16" s="38">
        <v>11</v>
      </c>
    </row>
    <row r="17" spans="1:57" s="10" customFormat="1" ht="57" x14ac:dyDescent="0.2">
      <c r="A17" s="56">
        <v>231</v>
      </c>
      <c r="B17" s="56" t="s">
        <v>72</v>
      </c>
      <c r="C17" s="56" t="s">
        <v>73</v>
      </c>
      <c r="D17" s="56" t="s">
        <v>74</v>
      </c>
      <c r="E17" s="56" t="s">
        <v>75</v>
      </c>
      <c r="F17" s="56" t="s">
        <v>76</v>
      </c>
      <c r="G17" s="56" t="s">
        <v>77</v>
      </c>
      <c r="H17" s="56">
        <v>40602200</v>
      </c>
      <c r="I17" s="56" t="s">
        <v>104</v>
      </c>
      <c r="J17" s="56">
        <v>0</v>
      </c>
      <c r="K17" s="56" t="s">
        <v>98</v>
      </c>
      <c r="L17" s="56" t="str">
        <f>+'[1]Plan Indicativo'!$AC$239</f>
        <v>Acumulativa</v>
      </c>
      <c r="M17" s="27">
        <f>+'[1]Plan Indicativo'!$T$239</f>
        <v>1</v>
      </c>
      <c r="N17" s="33">
        <f>+'[1]Plan Indicativo'!$Y$239</f>
        <v>0</v>
      </c>
      <c r="O17" s="34">
        <v>0</v>
      </c>
      <c r="P17" s="35" t="e">
        <f>+Tabla1[[#This Row],[Logro Vigencia]]/Tabla1[[#This Row],[Meta Programada Vigencia]]</f>
        <v>#DIV/0!</v>
      </c>
      <c r="Q17" s="48"/>
      <c r="R17" s="58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>
        <v>0</v>
      </c>
      <c r="AE17" s="15"/>
      <c r="AF17" s="52">
        <f>SUM(Tabla1[[#This Row],[Recursos propios]:[Recursos del Balance]])</f>
        <v>0</v>
      </c>
      <c r="AG17" s="58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  <c r="AS17" s="15"/>
      <c r="AT17" s="15"/>
      <c r="AU17" s="30">
        <f>SUM(Tabla1[[#This Row],[Recursos propios2]:[Recursos del Balance2]])</f>
        <v>0</v>
      </c>
      <c r="AV17" s="61"/>
      <c r="AW17" s="70"/>
      <c r="AX17" s="53" t="e">
        <f>+Tabla1[[#This Row],[Total Recursos Comprometido 2026]]/Tabla1[[#This Row],[Total 2026]]</f>
        <v>#DIV/0!</v>
      </c>
      <c r="AY17" s="18" t="e">
        <f>+Tabla1[[#This Row],[Total Recursos Obligados]]/Tabla1[[#This Row],[Total 2026]]</f>
        <v>#DIV/0!</v>
      </c>
      <c r="AZ17" s="54" t="e">
        <f>+Tabla1[[#This Row],[Total Recursos Pagados]]/Tabla1[[#This Row],[Total 2026]]</f>
        <v>#DIV/0!</v>
      </c>
      <c r="BA17" s="63">
        <v>0</v>
      </c>
      <c r="BB17" s="55" t="e">
        <f>+Tabla1[[#This Row],[Total Recursos Gestionados2]]/Tabla1[[#This Row],[Total Recursos Comprometido 2026]]</f>
        <v>#DIV/0!</v>
      </c>
      <c r="BC17" s="36" t="s">
        <v>93</v>
      </c>
      <c r="BD17" s="37" t="s">
        <v>94</v>
      </c>
      <c r="BE17" s="38">
        <v>16</v>
      </c>
    </row>
    <row r="18" spans="1:57" s="10" customFormat="1" ht="57" x14ac:dyDescent="0.2">
      <c r="A18" s="56">
        <v>245</v>
      </c>
      <c r="B18" s="56" t="s">
        <v>72</v>
      </c>
      <c r="C18" s="56" t="s">
        <v>78</v>
      </c>
      <c r="D18" s="56" t="s">
        <v>79</v>
      </c>
      <c r="E18" s="56" t="s">
        <v>80</v>
      </c>
      <c r="F18" s="56" t="s">
        <v>81</v>
      </c>
      <c r="G18" s="56" t="s">
        <v>82</v>
      </c>
      <c r="H18" s="56">
        <v>459900200</v>
      </c>
      <c r="I18" s="56" t="s">
        <v>105</v>
      </c>
      <c r="J18" s="66">
        <v>100</v>
      </c>
      <c r="K18" s="56" t="s">
        <v>106</v>
      </c>
      <c r="L18" s="56" t="str">
        <f>+'[1]Plan Indicativo'!AC253</f>
        <v>Acumulativa</v>
      </c>
      <c r="M18" s="71">
        <f>+'[1]Plan Indicativo'!T253</f>
        <v>1</v>
      </c>
      <c r="N18" s="72">
        <f>+'[1]Plan Indicativo'!Y253</f>
        <v>0.01</v>
      </c>
      <c r="O18" s="34">
        <v>2E-3</v>
      </c>
      <c r="P18" s="35">
        <f>+Tabla1[[#This Row],[Logro Vigencia]]/Tabla1[[#This Row],[Meta Programada Vigencia]]</f>
        <v>0.2</v>
      </c>
      <c r="Q18" s="48"/>
      <c r="R18" s="58">
        <v>72000000</v>
      </c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52">
        <f>SUM(Tabla1[[#This Row],[Recursos propios]:[Recursos del Balance]])</f>
        <v>72000000</v>
      </c>
      <c r="AG18" s="58">
        <v>33000000</v>
      </c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30">
        <f>SUM(Tabla1[[#This Row],[Recursos propios2]:[Recursos del Balance2]])</f>
        <v>33000000</v>
      </c>
      <c r="AV18" s="61">
        <v>10633333.33</v>
      </c>
      <c r="AW18" s="70">
        <v>5133333.33</v>
      </c>
      <c r="AX18" s="53">
        <f>+Tabla1[[#This Row],[Total Recursos Comprometido 2026]]/Tabla1[[#This Row],[Total 2026]]</f>
        <v>0.45833333333333331</v>
      </c>
      <c r="AY18" s="18">
        <f>+Tabla1[[#This Row],[Total Recursos Obligados]]/Tabla1[[#This Row],[Total 2026]]</f>
        <v>0.1476851851388889</v>
      </c>
      <c r="AZ18" s="54">
        <f>+Tabla1[[#This Row],[Total Recursos Pagados]]/Tabla1[[#This Row],[Total 2026]]</f>
        <v>7.1296296250000002E-2</v>
      </c>
      <c r="BA18" s="63">
        <v>0</v>
      </c>
      <c r="BB18" s="55">
        <f>+Tabla1[[#This Row],[Total Recursos Gestionados2]]/Tabla1[[#This Row],[Total Recursos Comprometido 2026]]</f>
        <v>0</v>
      </c>
      <c r="BC18" s="36" t="s">
        <v>93</v>
      </c>
      <c r="BD18" s="37" t="s">
        <v>94</v>
      </c>
      <c r="BE18" s="38">
        <v>16</v>
      </c>
    </row>
    <row r="19" spans="1:57" s="10" customFormat="1" ht="57" x14ac:dyDescent="0.2">
      <c r="A19" s="57">
        <v>246</v>
      </c>
      <c r="B19" s="57" t="s">
        <v>72</v>
      </c>
      <c r="C19" s="57" t="s">
        <v>78</v>
      </c>
      <c r="D19" s="57" t="s">
        <v>79</v>
      </c>
      <c r="E19" s="57" t="s">
        <v>80</v>
      </c>
      <c r="F19" s="57" t="s">
        <v>83</v>
      </c>
      <c r="G19" s="57" t="s">
        <v>84</v>
      </c>
      <c r="H19" s="57">
        <v>459903100</v>
      </c>
      <c r="I19" s="57" t="s">
        <v>107</v>
      </c>
      <c r="J19" s="65">
        <v>1</v>
      </c>
      <c r="K19" s="57" t="s">
        <v>98</v>
      </c>
      <c r="L19" s="56" t="str">
        <f>+'[1]Plan Indicativo'!AC254</f>
        <v>Acumulativa</v>
      </c>
      <c r="M19" s="73">
        <f>+'[1]Plan Indicativo'!T254</f>
        <v>1</v>
      </c>
      <c r="N19" s="74">
        <f>+'[1]Plan Indicativo'!Y254</f>
        <v>0.25</v>
      </c>
      <c r="O19" s="34">
        <v>0.06</v>
      </c>
      <c r="P19" s="35">
        <f>+Tabla1[[#This Row],[Logro Vigencia]]/Tabla1[[#This Row],[Meta Programada Vigencia]]</f>
        <v>0.24</v>
      </c>
      <c r="Q19" s="48"/>
      <c r="R19" s="58">
        <v>8878902400</v>
      </c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52">
        <f>SUM(Tabla1[[#This Row],[Recursos propios]:[Recursos del Balance]])</f>
        <v>8878902400</v>
      </c>
      <c r="AG19" s="58">
        <v>8585718000</v>
      </c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30">
        <f>SUM(Tabla1[[#This Row],[Recursos propios2]:[Recursos del Balance2]])</f>
        <v>8585718000</v>
      </c>
      <c r="AV19" s="61">
        <v>1094124152.05</v>
      </c>
      <c r="AW19" s="70">
        <v>593947818.71000004</v>
      </c>
      <c r="AX19" s="53">
        <f>+Tabla1[[#This Row],[Total Recursos Comprometido 2026]]/Tabla1[[#This Row],[Total 2026]]</f>
        <v>0.96697965730538948</v>
      </c>
      <c r="AY19" s="18">
        <f>+Tabla1[[#This Row],[Total Recursos Obligados]]/Tabla1[[#This Row],[Total 2026]]</f>
        <v>0.12322741063692737</v>
      </c>
      <c r="AZ19" s="54">
        <f>+Tabla1[[#This Row],[Total Recursos Pagados]]/Tabla1[[#This Row],[Total 2026]]</f>
        <v>6.6894283995057771E-2</v>
      </c>
      <c r="BA19" s="63">
        <v>0</v>
      </c>
      <c r="BB19" s="55">
        <f>+Tabla1[[#This Row],[Total Recursos Gestionados2]]/Tabla1[[#This Row],[Total Recursos Comprometido 2026]]</f>
        <v>0</v>
      </c>
      <c r="BC19" s="36" t="s">
        <v>93</v>
      </c>
      <c r="BD19" s="37" t="s">
        <v>94</v>
      </c>
      <c r="BE19" s="38">
        <v>16</v>
      </c>
    </row>
    <row r="20" spans="1:57" s="10" customFormat="1" ht="57" x14ac:dyDescent="0.2">
      <c r="A20" s="56">
        <v>247</v>
      </c>
      <c r="B20" s="56" t="s">
        <v>72</v>
      </c>
      <c r="C20" s="56" t="s">
        <v>78</v>
      </c>
      <c r="D20" s="56" t="s">
        <v>79</v>
      </c>
      <c r="E20" s="56" t="s">
        <v>80</v>
      </c>
      <c r="F20" s="56" t="s">
        <v>85</v>
      </c>
      <c r="G20" s="56" t="s">
        <v>86</v>
      </c>
      <c r="H20" s="56">
        <v>459901800</v>
      </c>
      <c r="I20" s="56" t="s">
        <v>108</v>
      </c>
      <c r="J20" s="56" t="s">
        <v>109</v>
      </c>
      <c r="K20" s="56" t="s">
        <v>98</v>
      </c>
      <c r="L20" s="56" t="str">
        <f>+'[1]Plan Indicativo'!AC255</f>
        <v>Acumulativa</v>
      </c>
      <c r="M20" s="67">
        <f>+'[1]Plan Indicativo'!T255</f>
        <v>4</v>
      </c>
      <c r="N20" s="75">
        <f>+'[1]Plan Indicativo'!Y255</f>
        <v>1</v>
      </c>
      <c r="O20" s="34">
        <v>0</v>
      </c>
      <c r="P20" s="35">
        <f>+Tabla1[[#This Row],[Logro Vigencia]]/Tabla1[[#This Row],[Meta Programada Vigencia]]</f>
        <v>0</v>
      </c>
      <c r="Q20" s="48"/>
      <c r="R20" s="58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52">
        <f>SUM(Tabla1[[#This Row],[Recursos propios]:[Recursos del Balance]])</f>
        <v>0</v>
      </c>
      <c r="AG20" s="58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30">
        <f>SUM(Tabla1[[#This Row],[Recursos propios2]:[Recursos del Balance2]])</f>
        <v>0</v>
      </c>
      <c r="AV20" s="61"/>
      <c r="AW20" s="70"/>
      <c r="AX20" s="53" t="e">
        <f>+Tabla1[[#This Row],[Total Recursos Comprometido 2026]]/Tabla1[[#This Row],[Total 2026]]</f>
        <v>#DIV/0!</v>
      </c>
      <c r="AY20" s="18" t="e">
        <f>+Tabla1[[#This Row],[Total Recursos Obligados]]/Tabla1[[#This Row],[Total 2026]]</f>
        <v>#DIV/0!</v>
      </c>
      <c r="AZ20" s="54" t="e">
        <f>+Tabla1[[#This Row],[Total Recursos Pagados]]/Tabla1[[#This Row],[Total 2026]]</f>
        <v>#DIV/0!</v>
      </c>
      <c r="BA20" s="63">
        <v>0</v>
      </c>
      <c r="BB20" s="55" t="e">
        <f>+Tabla1[[#This Row],[Total Recursos Gestionados2]]/Tabla1[[#This Row],[Total Recursos Comprometido 2026]]</f>
        <v>#DIV/0!</v>
      </c>
      <c r="BC20" s="36" t="s">
        <v>93</v>
      </c>
      <c r="BD20" s="37" t="s">
        <v>94</v>
      </c>
      <c r="BE20" s="38">
        <v>16</v>
      </c>
    </row>
    <row r="21" spans="1:57" s="10" customFormat="1" ht="57" x14ac:dyDescent="0.2">
      <c r="A21" s="57">
        <v>268</v>
      </c>
      <c r="B21" s="57" t="s">
        <v>72</v>
      </c>
      <c r="C21" s="57" t="s">
        <v>73</v>
      </c>
      <c r="D21" s="57" t="s">
        <v>74</v>
      </c>
      <c r="E21" s="57" t="s">
        <v>75</v>
      </c>
      <c r="F21" s="57" t="s">
        <v>87</v>
      </c>
      <c r="G21" s="57" t="s">
        <v>88</v>
      </c>
      <c r="H21" s="57">
        <v>40601600</v>
      </c>
      <c r="I21" s="57" t="s">
        <v>110</v>
      </c>
      <c r="J21" s="65" t="s">
        <v>111</v>
      </c>
      <c r="K21" s="57" t="s">
        <v>112</v>
      </c>
      <c r="L21" s="57" t="str">
        <f>+'[1]Plan Indicativo'!$AC$276</f>
        <v>Acumulativa</v>
      </c>
      <c r="M21" s="67">
        <f>+'[1]Plan Indicativo'!$T$276</f>
        <v>3800</v>
      </c>
      <c r="N21" s="33">
        <f>+'[1]Plan Indicativo'!$Y$276</f>
        <v>1300</v>
      </c>
      <c r="O21" s="34">
        <v>1</v>
      </c>
      <c r="P21" s="35">
        <f>+Tabla1[[#This Row],[Logro Vigencia]]/Tabla1[[#This Row],[Meta Programada Vigencia]]</f>
        <v>7.6923076923076923E-4</v>
      </c>
      <c r="Q21" s="48"/>
      <c r="R21" s="58">
        <v>6783267495</v>
      </c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52">
        <f>SUM(Tabla1[[#This Row],[Recursos propios]:[Recursos del Balance]])</f>
        <v>6783267495</v>
      </c>
      <c r="AG21" s="58">
        <v>6783267495</v>
      </c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30">
        <f>SUM(Tabla1[[#This Row],[Recursos propios2]:[Recursos del Balance2]])</f>
        <v>6783267495</v>
      </c>
      <c r="AV21" s="61">
        <v>1126022404.1700001</v>
      </c>
      <c r="AW21" s="70">
        <v>1126022404.1700001</v>
      </c>
      <c r="AX21" s="53">
        <f>+Tabla1[[#This Row],[Total Recursos Comprometido 2026]]/Tabla1[[#This Row],[Total 2026]]</f>
        <v>1</v>
      </c>
      <c r="AY21" s="18">
        <f>+Tabla1[[#This Row],[Total Recursos Obligados]]/Tabla1[[#This Row],[Total 2026]]</f>
        <v>0.16600000000000001</v>
      </c>
      <c r="AZ21" s="54">
        <f>+Tabla1[[#This Row],[Total Recursos Pagados]]/Tabla1[[#This Row],[Total 2026]]</f>
        <v>0.16600000000000001</v>
      </c>
      <c r="BA21" s="63">
        <v>0</v>
      </c>
      <c r="BB21" s="55">
        <f>+Tabla1[[#This Row],[Total Recursos Gestionados2]]/Tabla1[[#This Row],[Total Recursos Comprometido 2026]]</f>
        <v>0</v>
      </c>
      <c r="BC21" s="36" t="s">
        <v>93</v>
      </c>
      <c r="BD21" s="37" t="s">
        <v>94</v>
      </c>
      <c r="BE21" s="38">
        <v>16</v>
      </c>
    </row>
    <row r="22" spans="1:57" s="10" customFormat="1" ht="133" x14ac:dyDescent="0.2">
      <c r="A22" s="56">
        <v>281</v>
      </c>
      <c r="B22" s="56" t="s">
        <v>60</v>
      </c>
      <c r="C22" s="56" t="s">
        <v>55</v>
      </c>
      <c r="D22" s="56" t="s">
        <v>56</v>
      </c>
      <c r="E22" s="56" t="s">
        <v>57</v>
      </c>
      <c r="F22" s="56" t="s">
        <v>89</v>
      </c>
      <c r="G22" s="56" t="s">
        <v>90</v>
      </c>
      <c r="H22" s="56">
        <v>240803700</v>
      </c>
      <c r="I22" s="56" t="s">
        <v>113</v>
      </c>
      <c r="J22" s="56">
        <v>1</v>
      </c>
      <c r="K22" s="56" t="s">
        <v>98</v>
      </c>
      <c r="L22" s="56" t="str">
        <f>+'[1]Plan Indicativo'!$AC$289</f>
        <v>No Acumulativa</v>
      </c>
      <c r="M22" s="27">
        <f>+'[1]Plan Indicativo'!$T$289</f>
        <v>1</v>
      </c>
      <c r="N22" s="33">
        <f>+'[1]Plan Indicativo'!$Y$289</f>
        <v>1</v>
      </c>
      <c r="O22" s="34">
        <v>0</v>
      </c>
      <c r="P22" s="35">
        <f>+Tabla1[[#This Row],[Logro Vigencia]]/Tabla1[[#This Row],[Meta Programada Vigencia]]</f>
        <v>0</v>
      </c>
      <c r="Q22" s="48"/>
      <c r="R22" s="58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>
        <v>63000000</v>
      </c>
      <c r="AF22" s="52">
        <f>SUM(Tabla1[[#This Row],[Recursos propios]:[Recursos del Balance]])</f>
        <v>63000000</v>
      </c>
      <c r="AG22" s="58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30">
        <f>SUM(Tabla1[[#This Row],[Recursos propios2]:[Recursos del Balance2]])</f>
        <v>0</v>
      </c>
      <c r="AV22" s="61"/>
      <c r="AW22" s="70"/>
      <c r="AX22" s="53">
        <f>+Tabla1[[#This Row],[Total Recursos Comprometido 2026]]/Tabla1[[#This Row],[Total 2026]]</f>
        <v>0</v>
      </c>
      <c r="AY22" s="18">
        <f>+Tabla1[[#This Row],[Total Recursos Obligados]]/Tabla1[[#This Row],[Total 2026]]</f>
        <v>0</v>
      </c>
      <c r="AZ22" s="54">
        <f>+Tabla1[[#This Row],[Total Recursos Pagados]]/Tabla1[[#This Row],[Total 2026]]</f>
        <v>0</v>
      </c>
      <c r="BA22" s="63">
        <v>0</v>
      </c>
      <c r="BB22" s="55" t="e">
        <f>+Tabla1[[#This Row],[Total Recursos Gestionados2]]/Tabla1[[#This Row],[Total Recursos Comprometido 2026]]</f>
        <v>#DIV/0!</v>
      </c>
      <c r="BC22" s="36" t="s">
        <v>93</v>
      </c>
      <c r="BD22" s="37" t="s">
        <v>94</v>
      </c>
      <c r="BE22" s="38">
        <v>9</v>
      </c>
    </row>
    <row r="23" spans="1:57" s="10" customFormat="1" ht="57" x14ac:dyDescent="0.2">
      <c r="A23" s="57">
        <v>282</v>
      </c>
      <c r="B23" s="57" t="s">
        <v>60</v>
      </c>
      <c r="C23" s="57" t="s">
        <v>55</v>
      </c>
      <c r="D23" s="57" t="s">
        <v>56</v>
      </c>
      <c r="E23" s="57" t="s">
        <v>57</v>
      </c>
      <c r="F23" s="57" t="s">
        <v>91</v>
      </c>
      <c r="G23" s="57" t="s">
        <v>92</v>
      </c>
      <c r="H23" s="57">
        <v>240802400</v>
      </c>
      <c r="I23" s="57" t="s">
        <v>114</v>
      </c>
      <c r="J23" s="65">
        <v>0</v>
      </c>
      <c r="K23" s="57" t="s">
        <v>98</v>
      </c>
      <c r="L23" s="57" t="str">
        <f>+'[1]Plan Indicativo'!$AC$290</f>
        <v>Acumulativa</v>
      </c>
      <c r="M23" s="67">
        <f>+'[1]Plan Indicativo'!$T$290</f>
        <v>1</v>
      </c>
      <c r="N23" s="33">
        <f>+'[1]Plan Indicativo'!$Y$290</f>
        <v>0</v>
      </c>
      <c r="O23" s="34">
        <v>0</v>
      </c>
      <c r="P23" s="35" t="e">
        <f>+Tabla1[[#This Row],[Logro Vigencia]]/Tabla1[[#This Row],[Meta Programada Vigencia]]</f>
        <v>#DIV/0!</v>
      </c>
      <c r="Q23" s="48"/>
      <c r="R23" s="58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52">
        <f>SUM(Tabla1[[#This Row],[Recursos propios]:[Recursos del Balance]])</f>
        <v>0</v>
      </c>
      <c r="AG23" s="58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30">
        <f>SUM(Tabla1[[#This Row],[Recursos propios2]:[Recursos del Balance2]])</f>
        <v>0</v>
      </c>
      <c r="AV23" s="61"/>
      <c r="AW23" s="70"/>
      <c r="AX23" s="53" t="e">
        <f>+Tabla1[[#This Row],[Total Recursos Comprometido 2026]]/Tabla1[[#This Row],[Total 2026]]</f>
        <v>#DIV/0!</v>
      </c>
      <c r="AY23" s="18" t="e">
        <f>+Tabla1[[#This Row],[Total Recursos Obligados]]/Tabla1[[#This Row],[Total 2026]]</f>
        <v>#DIV/0!</v>
      </c>
      <c r="AZ23" s="54" t="e">
        <f>+Tabla1[[#This Row],[Total Recursos Pagados]]/Tabla1[[#This Row],[Total 2026]]</f>
        <v>#DIV/0!</v>
      </c>
      <c r="BA23" s="63">
        <v>0</v>
      </c>
      <c r="BB23" s="55" t="e">
        <f>+Tabla1[[#This Row],[Total Recursos Gestionados2]]/Tabla1[[#This Row],[Total Recursos Comprometido 2026]]</f>
        <v>#DIV/0!</v>
      </c>
      <c r="BC23" s="36" t="s">
        <v>93</v>
      </c>
      <c r="BD23" s="37" t="s">
        <v>94</v>
      </c>
      <c r="BE23" s="38">
        <v>9</v>
      </c>
    </row>
  </sheetData>
  <sheetProtection formatCells="0" formatColumns="0" formatRows="0" insertRows="0" autoFilter="0"/>
  <mergeCells count="13">
    <mergeCell ref="BC9:BD9"/>
    <mergeCell ref="A9:N9"/>
    <mergeCell ref="O9:Q9"/>
    <mergeCell ref="R9:AF9"/>
    <mergeCell ref="A1:B4"/>
    <mergeCell ref="AG9:AW9"/>
    <mergeCell ref="AX9:AZ9"/>
    <mergeCell ref="BA9:BB9"/>
    <mergeCell ref="C1:BB4"/>
    <mergeCell ref="BC1:BE1"/>
    <mergeCell ref="BC2:BE2"/>
    <mergeCell ref="BC3:BE3"/>
    <mergeCell ref="BC4:BE4"/>
  </mergeCells>
  <phoneticPr fontId="9" type="noConversion"/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Plan de Acción-metas</vt:lpstr>
      <vt:lpstr>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MORON</dc:creator>
  <cp:lastModifiedBy>María Mónica Castillo Fernández</cp:lastModifiedBy>
  <dcterms:created xsi:type="dcterms:W3CDTF">2024-06-03T22:05:35Z</dcterms:created>
  <dcterms:modified xsi:type="dcterms:W3CDTF">2026-07-29T21:23:47Z</dcterms:modified>
</cp:coreProperties>
</file>