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2B653D96-DB1B-8D4D-9DD6-974BA8C133CF}" xr6:coauthVersionLast="47" xr6:coauthVersionMax="47" xr10:uidLastSave="{00000000-0000-0000-0000-000000000000}"/>
  <bookViews>
    <workbookView xWindow="0" yWindow="520" windowWidth="2048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1" l="1"/>
  <c r="AF12" i="1"/>
  <c r="AY12" i="1" s="1"/>
  <c r="AF13" i="1"/>
  <c r="AF14" i="1"/>
  <c r="AY14" i="1" s="1"/>
  <c r="AF15" i="1"/>
  <c r="AF16" i="1"/>
  <c r="AF20" i="1"/>
  <c r="N16" i="1"/>
  <c r="N15" i="1"/>
  <c r="N14" i="1"/>
  <c r="N13" i="1"/>
  <c r="N12" i="1"/>
  <c r="N11" i="1"/>
  <c r="M16" i="1"/>
  <c r="L16" i="1"/>
  <c r="M15" i="1"/>
  <c r="L15" i="1"/>
  <c r="M14" i="1"/>
  <c r="L14" i="1"/>
  <c r="M13" i="1"/>
  <c r="L13" i="1"/>
  <c r="M12" i="1"/>
  <c r="L12" i="1"/>
  <c r="M11" i="1"/>
  <c r="L11" i="1"/>
  <c r="AU11" i="1"/>
  <c r="BB11" i="1"/>
  <c r="AU12" i="1"/>
  <c r="AU13" i="1"/>
  <c r="AU14" i="1"/>
  <c r="AU15" i="1"/>
  <c r="AU16" i="1"/>
  <c r="AY16" i="1"/>
  <c r="P11" i="1"/>
  <c r="P12" i="1"/>
  <c r="P13" i="1"/>
  <c r="P14" i="1"/>
  <c r="P15" i="1"/>
  <c r="P16" i="1"/>
  <c r="AX11" i="1"/>
  <c r="BB15" i="1"/>
  <c r="AX15" i="1"/>
  <c r="BB13" i="1"/>
  <c r="AX13" i="1"/>
  <c r="BB16" i="1"/>
  <c r="AX16" i="1"/>
  <c r="BB12" i="1"/>
  <c r="AX12" i="1"/>
  <c r="AZ14" i="1"/>
  <c r="AZ13" i="1"/>
  <c r="AZ16" i="1"/>
  <c r="AZ12" i="1"/>
  <c r="AZ15" i="1"/>
  <c r="AZ11" i="1"/>
  <c r="AY13" i="1"/>
  <c r="AY15" i="1"/>
  <c r="AY11" i="1"/>
  <c r="BB14" i="1" l="1"/>
  <c r="AX14" i="1"/>
</calcChain>
</file>

<file path=xl/sharedStrings.xml><?xml version="1.0" encoding="utf-8"?>
<sst xmlns="http://schemas.openxmlformats.org/spreadsheetml/2006/main" count="160" uniqueCount="112">
  <si>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</si>
  <si>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</si>
  <si>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</si>
  <si>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</si>
  <si>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</si>
  <si>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</si>
  <si>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</si>
  <si>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</si>
  <si>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</si>
  <si>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</si>
  <si>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</si>
  <si>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</si>
  <si>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</si>
  <si>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</si>
  <si>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</si>
  <si>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</si>
  <si>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</si>
  <si>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</si>
  <si>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</si>
  <si>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</si>
  <si>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</si>
  <si>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</si>
  <si>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</si>
  <si>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</si>
  <si>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</si>
  <si>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</si>
  <si>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</si>
  <si>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</si>
  <si>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</si>
  <si>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</si>
  <si>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</si>
  <si>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</si>
  <si>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</si>
  <si>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</si>
  <si>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</si>
  <si>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</si>
  <si>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</si>
  <si>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</si>
  <si>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</si>
  <si>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</si>
  <si>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</si>
  <si>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</si>
  <si>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</si>
  <si>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</si>
  <si>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</si>
  <si>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</si>
  <si>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</si>
  <si>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</si>
  <si>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</si>
  <si>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</si>
  <si>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</si>
  <si>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</si>
  <si>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</si>
  <si>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</si>
  <si>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y sostenible</t>
  </si>
  <si>
    <t>Gobierno territorial</t>
  </si>
  <si>
    <t>4503</t>
  </si>
  <si>
    <t>Gestión del riesgo de desastres y emergencias (4503).</t>
  </si>
  <si>
    <t>4503016</t>
  </si>
  <si>
    <t>Fortalecer 3 organismos de atención de emergencias en el municipio</t>
  </si>
  <si>
    <t>Elaborar 30 documentos de planeación para el fortalecmiento de las capacidades de la gestión del riesgo de desastres y emergencias</t>
  </si>
  <si>
    <t>4503022</t>
  </si>
  <si>
    <t>Realizar 4 obras de infraestructura para mitigación y atención de desastres incorporando soluciones basadas en la naturaleza</t>
  </si>
  <si>
    <t>Apoyar el 23,000 de las personas afectadas por situaciones de emergencia, desastres o declaratorias de calamidad pública</t>
  </si>
  <si>
    <t>4503018</t>
  </si>
  <si>
    <t>Implementar y mantener 35 Sistemas de Alertas Tempranas para eventos de inundaciones y remoción en masa, para la gestión del riesgo.</t>
  </si>
  <si>
    <t>4503017</t>
  </si>
  <si>
    <t>Elaborar 8 estudios sobre riesgo de desastres en asentamientos humanos</t>
  </si>
  <si>
    <t>Territorio seguro que progresa</t>
  </si>
  <si>
    <t>Secretaría del Interior - GR</t>
  </si>
  <si>
    <t>Jairo Portilla</t>
  </si>
  <si>
    <t>Número de organismos de atención de emergencias fortalecidos
 (4503001600)</t>
  </si>
  <si>
    <t>Número</t>
  </si>
  <si>
    <t>4503023</t>
  </si>
  <si>
    <t>Número de documentos de planeación elaborados (450302300)</t>
  </si>
  <si>
    <t>Número de obras de infraestructura para mitigación y atención de desastres realizadas (450302200)</t>
  </si>
  <si>
    <t>4503028</t>
  </si>
  <si>
    <t>Número de personas afectadas por situaciones de emergencia, desastres o declaratorias de calamidad pública apoyadas (450302800)</t>
  </si>
  <si>
    <t>Sistemas de Alerta Temprana implementados (450301800)</t>
  </si>
  <si>
    <t>Estudios de riesgo de desastres elaborados  (450301700).</t>
  </si>
  <si>
    <t>Versión:3.0</t>
  </si>
  <si>
    <t>Fecha aprobación: Abril 10 de 2025</t>
  </si>
  <si>
    <t>Página: 2 de 2</t>
  </si>
  <si>
    <t>Vía urbana con mantenimiento periódico o rutinario (240211500)</t>
  </si>
  <si>
    <t>Kilometros</t>
  </si>
  <si>
    <t>Acumulativa</t>
  </si>
  <si>
    <t>Vía terciaria con mantenimiento periódico o rutinario (240211200)</t>
  </si>
  <si>
    <t>No Acumulativa</t>
  </si>
  <si>
    <t>Transporte.</t>
  </si>
  <si>
    <t>2402</t>
  </si>
  <si>
    <t>Infraestructura red vial regional (2402)</t>
  </si>
  <si>
    <t>Realizar mantenimiento periódico o rutinario a 80 Km de vías urbanas</t>
  </si>
  <si>
    <t>2402112</t>
  </si>
  <si>
    <t xml:space="preserve">Realizar el mantenimiento periódico o rutinario a 110 Km de Vías terciarias de la malla vial rural de la ciudad por año. </t>
  </si>
  <si>
    <t>Programa de sanemiento fiscal y financiero ejecutado (459900200).</t>
  </si>
  <si>
    <t>Porcentaje</t>
  </si>
  <si>
    <t>Territorio seguro que genera valor</t>
  </si>
  <si>
    <t>Fortalecimiento a la gestión y dirección de la administración pública territorial (4599)</t>
  </si>
  <si>
    <t xml:space="preserve"> Ejecutar el 100% del programa de saneamiento fiscal y financiero para el fortalecimiento de las finanzas del municipio</t>
  </si>
  <si>
    <t>Total 2026</t>
  </si>
  <si>
    <t>SGP Salud 20264</t>
  </si>
  <si>
    <t>SGP Deporte 20265</t>
  </si>
  <si>
    <t>SGP Cultura 20266</t>
  </si>
  <si>
    <t>SGP Libre inversión 20267</t>
  </si>
  <si>
    <t>SGP Libre destinación 20268</t>
  </si>
  <si>
    <t>SGP Alimentación escolar 20269</t>
  </si>
  <si>
    <t>SGP APSB 202611</t>
  </si>
  <si>
    <t>Crédito 202612</t>
  </si>
  <si>
    <t>Transferencias de capital - cofinanciación departamento 202613</t>
  </si>
  <si>
    <t>Transferencias de capital - cofinanciación nación 202614</t>
  </si>
  <si>
    <t>Otros 202615</t>
  </si>
  <si>
    <t>Total Recursos Comprometido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</si>
</sst>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-&quot;$&quot;\ * #,##0.00_-;\-&quot;$&quot;\ * #,##0.00_-;_-&quot;$&quot;\ * &quot;-&quot;??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>
      <alignment horizontal="center" vertical="center" wrapText="1"/>
    </xf>
    <xf numFmtId="3" fontId="13" fillId="0" borderId="26" xfId="0" applyNumberFormat="1" applyFont="1" applyBorder="1" applyAlignment="1">
      <alignment horizontal="center" vertical="center" wrapText="1"/>
    </xf>
    <xf numFmtId="164" fontId="11" fillId="0" borderId="10" xfId="3" applyFont="1" applyBorder="1" applyAlignment="1" applyProtection="1">
      <alignment horizontal="center" vertical="center" wrapText="1"/>
      <protection locked="0"/>
    </xf>
    <xf numFmtId="164" fontId="11" fillId="0" borderId="10" xfId="3" applyFont="1" applyBorder="1" applyAlignment="1" applyProtection="1">
      <alignment horizontal="center" vertical="center"/>
      <protection locked="0"/>
    </xf>
    <xf numFmtId="164" fontId="11" fillId="0" borderId="10" xfId="3" applyFont="1" applyFill="1" applyBorder="1" applyAlignment="1" applyProtection="1">
      <alignment horizontal="center" vertical="center"/>
      <protection locked="0"/>
    </xf>
    <xf numFmtId="44" fontId="11" fillId="0" borderId="49" xfId="0" applyNumberFormat="1" applyFont="1" applyBorder="1" applyAlignment="1" applyProtection="1">
      <alignment horizontal="center" vertical="center"/>
      <protection locked="0"/>
    </xf>
    <xf numFmtId="8" fontId="11" fillId="0" borderId="20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8" fontId="11" fillId="0" borderId="1" xfId="0" applyNumberFormat="1" applyFont="1" applyBorder="1" applyAlignment="1" applyProtection="1">
      <alignment horizontal="center" vertical="center" wrapText="1"/>
      <protection locked="0"/>
    </xf>
    <xf numFmtId="8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>
      <alignment horizontal="center" vertical="center"/>
    </xf>
    <xf numFmtId="44" fontId="11" fillId="0" borderId="45" xfId="0" applyNumberFormat="1" applyFont="1" applyBorder="1" applyAlignment="1" applyProtection="1">
      <alignment horizontal="center" vertical="center"/>
      <protection locked="0"/>
    </xf>
    <xf numFmtId="0" fontId="13" fillId="4" borderId="26" xfId="0" applyFont="1" applyFill="1" applyBorder="1" applyAlignment="1">
      <alignment horizontal="center" vertical="center" wrapText="1"/>
    </xf>
    <xf numFmtId="3" fontId="13" fillId="4" borderId="26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 applyProtection="1">
      <alignment horizontal="center" vertical="center" wrapText="1"/>
      <protection locked="0"/>
    </xf>
    <xf numFmtId="9" fontId="11" fillId="4" borderId="1" xfId="1" applyFont="1" applyFill="1" applyBorder="1" applyAlignment="1">
      <alignment horizontal="center" vertical="center" wrapText="1"/>
    </xf>
    <xf numFmtId="9" fontId="11" fillId="4" borderId="21" xfId="1" applyFont="1" applyFill="1" applyBorder="1" applyAlignment="1">
      <alignment horizontal="center" vertical="center" wrapText="1"/>
    </xf>
    <xf numFmtId="44" fontId="11" fillId="4" borderId="20" xfId="0" applyNumberFormat="1" applyFont="1" applyFill="1" applyBorder="1" applyAlignment="1" applyProtection="1">
      <alignment horizontal="center" vertical="center" wrapText="1"/>
      <protection locked="0"/>
    </xf>
    <xf numFmtId="4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12" fillId="4" borderId="21" xfId="0" applyNumberFormat="1" applyFont="1" applyFill="1" applyBorder="1" applyAlignment="1" applyProtection="1">
      <alignment horizontal="center" vertical="center"/>
      <protection locked="0"/>
    </xf>
    <xf numFmtId="44" fontId="12" fillId="4" borderId="1" xfId="0" applyNumberFormat="1" applyFont="1" applyFill="1" applyBorder="1" applyAlignment="1" applyProtection="1">
      <alignment horizontal="center" vertical="center"/>
      <protection locked="0"/>
    </xf>
    <xf numFmtId="44" fontId="11" fillId="4" borderId="21" xfId="0" applyNumberFormat="1" applyFont="1" applyFill="1" applyBorder="1" applyAlignment="1" applyProtection="1">
      <alignment horizontal="center" vertical="center" wrapText="1"/>
      <protection locked="0"/>
    </xf>
    <xf numFmtId="9" fontId="11" fillId="4" borderId="20" xfId="1" applyFont="1" applyFill="1" applyBorder="1" applyAlignment="1" applyProtection="1">
      <alignment horizontal="center" vertical="center" wrapText="1"/>
      <protection locked="0"/>
    </xf>
    <xf numFmtId="9" fontId="11" fillId="4" borderId="1" xfId="1" applyFont="1" applyFill="1" applyBorder="1" applyAlignment="1" applyProtection="1">
      <alignment horizontal="center" vertical="center" wrapText="1"/>
      <protection locked="0"/>
    </xf>
    <xf numFmtId="9" fontId="11" fillId="4" borderId="21" xfId="1" applyFont="1" applyFill="1" applyBorder="1" applyAlignment="1" applyProtection="1">
      <alignment horizontal="center" vertical="center" wrapText="1"/>
      <protection locked="0"/>
    </xf>
    <xf numFmtId="164" fontId="11" fillId="4" borderId="10" xfId="3" applyFont="1" applyFill="1" applyBorder="1" applyAlignment="1" applyProtection="1">
      <alignment horizontal="center" vertical="center" wrapText="1"/>
      <protection locked="0"/>
    </xf>
    <xf numFmtId="9" fontId="11" fillId="4" borderId="8" xfId="1" applyFont="1" applyFill="1" applyBorder="1" applyAlignment="1" applyProtection="1">
      <alignment horizontal="center" vertical="center" wrapText="1"/>
      <protection locked="0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9" fontId="11" fillId="4" borderId="21" xfId="0" applyNumberFormat="1" applyFont="1" applyFill="1" applyBorder="1" applyAlignment="1">
      <alignment horizontal="center" vertical="center" wrapText="1"/>
    </xf>
    <xf numFmtId="8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8" fontId="11" fillId="4" borderId="21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20" xfId="2" applyNumberFormat="1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4" borderId="48" xfId="0" applyFont="1" applyFill="1" applyBorder="1" applyAlignment="1" applyProtection="1">
      <alignment horizontal="center" vertical="center" wrapText="1"/>
      <protection locked="0"/>
    </xf>
    <xf numFmtId="9" fontId="12" fillId="0" borderId="45" xfId="0" applyNumberFormat="1" applyFont="1" applyBorder="1" applyAlignment="1">
      <alignment horizontal="center" vertical="center"/>
    </xf>
    <xf numFmtId="44" fontId="11" fillId="4" borderId="48" xfId="0" applyNumberFormat="1" applyFont="1" applyFill="1" applyBorder="1" applyAlignment="1" applyProtection="1">
      <alignment horizontal="center" vertical="center" wrapText="1"/>
      <protection locked="0"/>
    </xf>
    <xf numFmtId="44" fontId="12" fillId="0" borderId="45" xfId="0" applyNumberFormat="1" applyFont="1" applyBorder="1" applyAlignment="1" applyProtection="1">
      <alignment horizontal="center" vertical="center"/>
      <protection locked="0"/>
    </xf>
    <xf numFmtId="44" fontId="12" fillId="0" borderId="46" xfId="0" applyNumberFormat="1" applyFont="1" applyBorder="1" applyAlignment="1" applyProtection="1">
      <alignment horizontal="center" vertical="center"/>
      <protection locked="0"/>
    </xf>
    <xf numFmtId="44" fontId="11" fillId="0" borderId="47" xfId="0" applyNumberFormat="1" applyFont="1" applyBorder="1" applyAlignment="1" applyProtection="1">
      <alignment horizontal="center" vertical="center"/>
      <protection locked="0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44" fontId="12" fillId="0" borderId="49" xfId="0" applyNumberFormat="1" applyFont="1" applyBorder="1" applyAlignment="1" applyProtection="1">
      <alignment horizontal="center" vertical="center"/>
      <protection locked="0"/>
    </xf>
    <xf numFmtId="9" fontId="11" fillId="0" borderId="48" xfId="0" applyNumberFormat="1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4">
    <cellStyle name="Millares" xfId="3" builtinId="3"/>
    <cellStyle name="Moneda" xfId="2" builtinId="4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EFA6069-D61A-4F22-B875-617B0F0B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33">
          <cell r="T33">
            <v>3</v>
          </cell>
          <cell r="Y33">
            <v>3</v>
          </cell>
          <cell r="AC33" t="str">
            <v>No Acumulativa</v>
          </cell>
        </row>
        <row r="34">
          <cell r="T34">
            <v>30</v>
          </cell>
          <cell r="Y34">
            <v>8</v>
          </cell>
          <cell r="AC34" t="str">
            <v>Acumulativa</v>
          </cell>
        </row>
        <row r="35">
          <cell r="T35">
            <v>4</v>
          </cell>
          <cell r="Y35">
            <v>0.7</v>
          </cell>
          <cell r="AC35" t="str">
            <v>Acumulativa</v>
          </cell>
        </row>
        <row r="36">
          <cell r="T36">
            <v>23000</v>
          </cell>
          <cell r="Y36">
            <v>5900</v>
          </cell>
          <cell r="AC36" t="str">
            <v>Acumulativa</v>
          </cell>
        </row>
        <row r="37">
          <cell r="T37">
            <v>35</v>
          </cell>
          <cell r="Y37">
            <v>24</v>
          </cell>
          <cell r="AC37" t="str">
            <v>Acumulativa</v>
          </cell>
        </row>
        <row r="38">
          <cell r="T38">
            <v>8</v>
          </cell>
          <cell r="Y38">
            <v>3.5</v>
          </cell>
          <cell r="AC38" t="str">
            <v>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0" totalsRowCount="1" headerRowDxfId="117" dataDxfId="115" headerRowBorderDxfId="116" tableBorderDxfId="114">
  <autoFilter ref="A10:BE19" xr:uid="{5AB9006B-8075-4463-ABA1-2AE1A422FFF2}"/>
  <tableColumns count="57">
    <tableColumn id="1" xr3:uid="{00000000-0010-0000-0000-000001000000}" name=" Consecutivo PDM" dataDxfId="113" totalsRowDxfId="56"/>
    <tableColumn id="2" xr3:uid="{00000000-0010-0000-0000-000002000000}" name="Linea Estratégica" dataDxfId="112" totalsRowDxfId="55"/>
    <tableColumn id="5" xr3:uid="{00000000-0010-0000-0000-000005000000}" name="Sector" dataDxfId="111" totalsRowDxfId="54"/>
    <tableColumn id="14" xr3:uid="{00000000-0010-0000-0000-00000E000000}" name="Cod. Programa" dataDxfId="110" totalsRowDxfId="53"/>
    <tableColumn id="15" xr3:uid="{00000000-0010-0000-0000-00000F000000}" name="Programa" dataDxfId="109" totalsRowDxfId="52"/>
    <tableColumn id="16" xr3:uid="{00000000-0010-0000-0000-000010000000}" name="Cod. de Producto" dataDxfId="108" totalsRowDxfId="51"/>
    <tableColumn id="17" xr3:uid="{00000000-0010-0000-0000-000011000000}" name="Meta de Producto" dataDxfId="107" totalsRowDxfId="50"/>
    <tableColumn id="18" xr3:uid="{00000000-0010-0000-0000-000012000000}" name="Cod. Indicador de Producto" dataDxfId="106" totalsRowDxfId="49"/>
    <tableColumn id="19" xr3:uid="{00000000-0010-0000-0000-000013000000}" name="Indicador de Producto" dataDxfId="105" totalsRowDxfId="48"/>
    <tableColumn id="20" xr3:uid="{00000000-0010-0000-0000-000014000000}" name="LÍnea Base" dataDxfId="104" totalsRowDxfId="47"/>
    <tableColumn id="21" xr3:uid="{00000000-0010-0000-0000-000015000000}" name="Unidad de Medida2" dataDxfId="103" totalsRowDxfId="46"/>
    <tableColumn id="22" xr3:uid="{00000000-0010-0000-0000-000016000000}" name="Tipo de Meta" dataDxfId="102" totalsRowDxfId="45"/>
    <tableColumn id="23" xr3:uid="{00000000-0010-0000-0000-000017000000}" name="Meta Programada Cuatrienio3" dataDxfId="101" totalsRowDxfId="44"/>
    <tableColumn id="24" xr3:uid="{00000000-0010-0000-0000-000018000000}" name="Meta Programada Vigencia" dataDxfId="100" totalsRowDxfId="43"/>
    <tableColumn id="25" xr3:uid="{00000000-0010-0000-0000-000019000000}" name="Logro Vigencia" dataDxfId="99" totalsRowDxfId="42"/>
    <tableColumn id="41" xr3:uid="{948C74B7-9F8F-43C1-93AB-EE07E4D2D27B}" name="Porcentaje Avance Vigencia" dataDxfId="98" totalsRow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97" totalsRowDxfId="40"/>
    <tableColumn id="46" xr3:uid="{00000000-0010-0000-0000-00002E000000}" name="Recursos propios" dataDxfId="96" totalsRowDxfId="39"/>
    <tableColumn id="47" xr3:uid="{00000000-0010-0000-0000-00002F000000}" name="SGP Educación" dataDxfId="95" totalsRowDxfId="38"/>
    <tableColumn id="48" xr3:uid="{00000000-0010-0000-0000-000030000000}" name="SGP Salud" dataDxfId="94" totalsRowDxfId="37"/>
    <tableColumn id="36" xr3:uid="{9F9AF3B5-9302-4098-86C2-F3751C61856C}" name="SGP Deporte" dataDxfId="93" totalsRowDxfId="36"/>
    <tableColumn id="35" xr3:uid="{C5C853CA-0E38-42F1-B617-F223698DFB1E}" name="SGP Cultura" dataDxfId="92" totalsRowDxfId="35"/>
    <tableColumn id="13" xr3:uid="{D6B586E6-694C-47D3-A512-D9CFE88B0A7F}" name="SGP Libre inversión" dataDxfId="91" totalsRowDxfId="34"/>
    <tableColumn id="12" xr3:uid="{C6702C45-B7D4-4947-B509-EA37B6998105}" name="SGP Libre destinación" dataDxfId="90" totalsRowDxfId="33"/>
    <tableColumn id="11" xr3:uid="{6017F25B-848D-457C-9FE3-AA60351408C4}" name="SGP Alimentación escolar" dataDxfId="89" totalsRowDxfId="32"/>
    <tableColumn id="9" xr3:uid="{09919044-DCEC-4B52-92EE-B073D02DC126}" name="SGP APSB" dataDxfId="88" totalsRowDxfId="31"/>
    <tableColumn id="8" xr3:uid="{DB23BA9E-ECC6-40CB-BD89-0D2B86F37CB6}" name="Crédito" dataDxfId="87" totalsRowDxfId="30"/>
    <tableColumn id="7" xr3:uid="{D5A630DF-3B56-46D1-9753-5E0368C63EC6}" name="Transferencias de capital - cofinanciación departamento" dataDxfId="86" totalsRowDxfId="29"/>
    <tableColumn id="6" xr3:uid="{412FCA12-6813-443B-B6C2-123BED9F85F9}" name="Transferencias de capital - cofinanciación nación" dataDxfId="85" totalsRowDxfId="28"/>
    <tableColumn id="49" xr3:uid="{00000000-0010-0000-0000-000031000000}" name="Otros" dataDxfId="84" totalsRowDxfId="27"/>
    <tableColumn id="27" xr3:uid="{7DD93E19-2832-4A51-8A0C-E61BADE2EBF2}" name="Recursos del Balance" dataDxfId="83" totalsRowDxfId="26"/>
    <tableColumn id="50" xr3:uid="{00000000-0010-0000-0000-000032000000}" name="Total 2026" totalsRowFunction="sum" dataDxfId="82" totalsRowDxfId="25">
      <calculatedColumnFormula>SUM(Tabla1[[#This Row],[Recursos propios]:[Recursos del Balance]])</calculatedColumnFormula>
    </tableColumn>
    <tableColumn id="51" xr3:uid="{00000000-0010-0000-0000-000033000000}" name="Recursos propios2" dataDxfId="81" totalsRowDxfId="24"/>
    <tableColumn id="52" xr3:uid="{00000000-0010-0000-0000-000034000000}" name="SGP Educación2" dataDxfId="80" totalsRowDxfId="23"/>
    <tableColumn id="53" xr3:uid="{00000000-0010-0000-0000-000035000000}" name="SGP Salud 20264" dataDxfId="79" totalsRowDxfId="22"/>
    <tableColumn id="62" xr3:uid="{7C7CEB6E-F374-4CFE-9734-C5F0F9CACDEF}" name="SGP Deporte 20265" dataDxfId="78" totalsRowDxfId="21"/>
    <tableColumn id="61" xr3:uid="{3FADCE38-626D-4D04-8E80-59C4EF4A26E2}" name="SGP Cultura 20266" dataDxfId="77" totalsRowDxfId="20"/>
    <tableColumn id="45" xr3:uid="{6E60DE39-5E5F-42D9-8EA9-092D48DC1C96}" name="SGP Libre inversión 20267" dataDxfId="76" totalsRowDxfId="19"/>
    <tableColumn id="43" xr3:uid="{2BAC0D89-AF4D-42C7-B398-E355E1723AC0}" name="SGP Libre destinación 20268" dataDxfId="75" totalsRowDxfId="18"/>
    <tableColumn id="42" xr3:uid="{26B92485-4124-4A13-AFC5-F2B525B9055F}" name="SGP Alimentación escolar 20269" dataDxfId="74" totalsRowDxfId="17"/>
    <tableColumn id="40" xr3:uid="{1BEDA122-5557-4D48-AF95-BCC1CDE51394}" name="SGP APSB 202611" dataDxfId="73" totalsRowDxfId="16"/>
    <tableColumn id="39" xr3:uid="{08579477-3F83-4D37-83BA-A19DF09AE01D}" name="Crédito 202612" dataDxfId="72" totalsRowDxfId="15"/>
    <tableColumn id="38" xr3:uid="{A6A070B1-2233-4449-B2F2-3342ACF65D94}" name="Transferencias de capital - cofinanciación departamento 202613" dataDxfId="71" totalsRowDxfId="14"/>
    <tableColumn id="37" xr3:uid="{81D561A4-3CB9-4C97-9B09-8163BD53EE55}" name="Transferencias de capital - cofinanciación nación 202614" dataDxfId="70" totalsRowDxfId="13"/>
    <tableColumn id="54" xr3:uid="{00000000-0010-0000-0000-000036000000}" name="Otros 202615" dataDxfId="69" totalsRowDxfId="12"/>
    <tableColumn id="10" xr3:uid="{6E2474FE-BE7F-4145-9A73-37EE37601765}" name="Recursos del Balance2" dataDxfId="68" totalsRowDxfId="11"/>
    <tableColumn id="55" xr3:uid="{00000000-0010-0000-0000-000037000000}" name="Total Recursos Comprometido 2026" dataDxfId="67" totalsRowDxfId="10">
      <calculatedColumnFormula>SUM(Tabla1[[#This Row],[Recursos propios2]:[Recursos del Balance2]])</calculatedColumnFormula>
    </tableColumn>
    <tableColumn id="3" xr3:uid="{97D6E022-C782-4FF3-9460-66988DC9E046}" name="Total Recursos Obligados" dataDxfId="66" totalsRowDxfId="9"/>
    <tableColumn id="4" xr3:uid="{FACF9905-9C80-4C0B-AA93-96434C5C0E89}" name="Total Recursos Pagados" dataDxfId="65" totalsRowDxfId="8"/>
    <tableColumn id="30" xr3:uid="{222F91FD-F5ED-4EEE-9A8F-E86D76F6FD1C}" name="Ejecución Recursos Comprometidos" dataDxfId="64" totalsRowDxfId="7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63" totalsRowDxfId="6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62" totalsRowDxfId="5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61" totalsRowDxfId="4"/>
    <tableColumn id="33" xr3:uid="{DC8E6CD1-31C8-440A-AC48-81F7B88607CF}" name="Nivel de Gestión" dataDxfId="60" totalsRowDxfId="3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59" totalsRowDxfId="2"/>
    <tableColumn id="59" xr3:uid="{00000000-0010-0000-0000-00003B000000}" name="Responsable" dataDxfId="58" totalsRowDxfId="1"/>
    <tableColumn id="60" xr3:uid="{00000000-0010-0000-0000-00003C000000}" name="ODS" dataDxfId="57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0"/>
  <sheetViews>
    <sheetView showGridLines="0" tabSelected="1" zoomScale="60" zoomScaleNormal="6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0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17"/>
      <c r="B1" s="118"/>
      <c r="C1" s="126" t="s">
        <v>23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8"/>
      <c r="BC1" s="135" t="s">
        <v>24</v>
      </c>
      <c r="BD1" s="136"/>
      <c r="BE1" s="137"/>
    </row>
    <row r="2" spans="1:57" ht="30" customHeight="1" x14ac:dyDescent="0.2">
      <c r="A2" s="119"/>
      <c r="B2" s="120"/>
      <c r="C2" s="129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1"/>
      <c r="BC2" s="138" t="s">
        <v>80</v>
      </c>
      <c r="BD2" s="139"/>
      <c r="BE2" s="140"/>
    </row>
    <row r="3" spans="1:57" ht="30" customHeight="1" x14ac:dyDescent="0.2">
      <c r="A3" s="119"/>
      <c r="B3" s="120"/>
      <c r="C3" s="129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1"/>
      <c r="BC3" s="141" t="s">
        <v>81</v>
      </c>
      <c r="BD3" s="142"/>
      <c r="BE3" s="143"/>
    </row>
    <row r="4" spans="1:57" ht="30" customHeight="1" thickBot="1" x14ac:dyDescent="0.25">
      <c r="A4" s="121"/>
      <c r="B4" s="12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4"/>
      <c r="BC4" s="144" t="s">
        <v>82</v>
      </c>
      <c r="BD4" s="145"/>
      <c r="BE4" s="146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1"/>
      <c r="AY6" s="31"/>
      <c r="AZ6" s="31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1"/>
      <c r="AY7" s="31"/>
      <c r="AZ7" s="31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1"/>
      <c r="AY8" s="31"/>
      <c r="AZ8" s="31"/>
      <c r="BA8" s="6"/>
      <c r="BB8" s="6"/>
      <c r="BC8" s="12"/>
      <c r="BD8" s="12"/>
      <c r="BE8" s="13"/>
    </row>
    <row r="9" spans="1:57" s="2" customFormat="1" ht="38" customHeight="1" thickBot="1" x14ac:dyDescent="0.25">
      <c r="A9" s="109" t="s">
        <v>19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 t="s">
        <v>18</v>
      </c>
      <c r="P9" s="111"/>
      <c r="Q9" s="112"/>
      <c r="R9" s="113" t="s">
        <v>17</v>
      </c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5"/>
      <c r="AF9" s="116"/>
      <c r="AG9" s="110" t="s">
        <v>16</v>
      </c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2"/>
      <c r="AX9" s="123" t="s">
        <v>33</v>
      </c>
      <c r="AY9" s="124"/>
      <c r="AZ9" s="125"/>
      <c r="BA9" s="111" t="s">
        <v>35</v>
      </c>
      <c r="BB9" s="111"/>
      <c r="BC9" s="107" t="s">
        <v>15</v>
      </c>
      <c r="BD9" s="108"/>
      <c r="BE9" s="14"/>
    </row>
    <row r="10" spans="1:57" s="2" customFormat="1" ht="57" customHeight="1" x14ac:dyDescent="0.2">
      <c r="A10" s="40" t="s">
        <v>13</v>
      </c>
      <c r="B10" s="40" t="s">
        <v>12</v>
      </c>
      <c r="C10" s="40" t="s">
        <v>11</v>
      </c>
      <c r="D10" s="40" t="s">
        <v>10</v>
      </c>
      <c r="E10" s="40" t="s">
        <v>9</v>
      </c>
      <c r="F10" s="40" t="s">
        <v>8</v>
      </c>
      <c r="G10" s="40" t="s">
        <v>7</v>
      </c>
      <c r="H10" s="40" t="s">
        <v>6</v>
      </c>
      <c r="I10" s="40" t="s">
        <v>5</v>
      </c>
      <c r="J10" s="40" t="s">
        <v>22</v>
      </c>
      <c r="K10" s="40" t="s">
        <v>21</v>
      </c>
      <c r="L10" s="40" t="s">
        <v>4</v>
      </c>
      <c r="M10" s="40" t="s">
        <v>25</v>
      </c>
      <c r="N10" s="40" t="s">
        <v>3</v>
      </c>
      <c r="O10" s="40" t="s">
        <v>28</v>
      </c>
      <c r="P10" s="40" t="s">
        <v>2</v>
      </c>
      <c r="Q10" s="40" t="s">
        <v>51</v>
      </c>
      <c r="R10" s="40" t="s">
        <v>36</v>
      </c>
      <c r="S10" s="40" t="s">
        <v>37</v>
      </c>
      <c r="T10" s="40" t="s">
        <v>38</v>
      </c>
      <c r="U10" s="40" t="s">
        <v>39</v>
      </c>
      <c r="V10" s="40" t="s">
        <v>40</v>
      </c>
      <c r="W10" s="40" t="s">
        <v>41</v>
      </c>
      <c r="X10" s="40" t="s">
        <v>42</v>
      </c>
      <c r="Y10" s="40" t="s">
        <v>43</v>
      </c>
      <c r="Z10" s="40" t="s">
        <v>44</v>
      </c>
      <c r="AA10" s="40" t="s">
        <v>45</v>
      </c>
      <c r="AB10" s="40" t="s">
        <v>46</v>
      </c>
      <c r="AC10" s="40" t="s">
        <v>47</v>
      </c>
      <c r="AD10" s="40" t="s">
        <v>48</v>
      </c>
      <c r="AE10" s="40" t="s">
        <v>52</v>
      </c>
      <c r="AF10" s="40" t="s">
        <v>99</v>
      </c>
      <c r="AG10" s="40" t="s">
        <v>49</v>
      </c>
      <c r="AH10" s="40" t="s">
        <v>50</v>
      </c>
      <c r="AI10" s="40" t="s">
        <v>100</v>
      </c>
      <c r="AJ10" s="40" t="s">
        <v>101</v>
      </c>
      <c r="AK10" s="40" t="s">
        <v>102</v>
      </c>
      <c r="AL10" s="40" t="s">
        <v>103</v>
      </c>
      <c r="AM10" s="40" t="s">
        <v>104</v>
      </c>
      <c r="AN10" s="40" t="s">
        <v>105</v>
      </c>
      <c r="AO10" s="40" t="s">
        <v>106</v>
      </c>
      <c r="AP10" s="40" t="s">
        <v>107</v>
      </c>
      <c r="AQ10" s="40" t="s">
        <v>108</v>
      </c>
      <c r="AR10" s="40" t="s">
        <v>109</v>
      </c>
      <c r="AS10" s="40" t="s">
        <v>110</v>
      </c>
      <c r="AT10" s="40" t="s">
        <v>53</v>
      </c>
      <c r="AU10" s="40" t="s">
        <v>111</v>
      </c>
      <c r="AV10" s="40" t="s">
        <v>26</v>
      </c>
      <c r="AW10" s="40" t="s">
        <v>27</v>
      </c>
      <c r="AX10" s="41" t="s">
        <v>32</v>
      </c>
      <c r="AY10" s="41" t="s">
        <v>30</v>
      </c>
      <c r="AZ10" s="41" t="s">
        <v>29</v>
      </c>
      <c r="BA10" s="44" t="s">
        <v>34</v>
      </c>
      <c r="BB10" s="23" t="s">
        <v>31</v>
      </c>
      <c r="BC10" s="40" t="s">
        <v>1</v>
      </c>
      <c r="BD10" s="40" t="s">
        <v>0</v>
      </c>
      <c r="BE10" s="42" t="s">
        <v>14</v>
      </c>
    </row>
    <row r="11" spans="1:57" s="9" customFormat="1" ht="57" x14ac:dyDescent="0.2">
      <c r="A11" s="54">
        <v>26</v>
      </c>
      <c r="B11" s="54" t="s">
        <v>54</v>
      </c>
      <c r="C11" s="54" t="s">
        <v>55</v>
      </c>
      <c r="D11" s="54" t="s">
        <v>56</v>
      </c>
      <c r="E11" s="54" t="s">
        <v>57</v>
      </c>
      <c r="F11" s="54" t="s">
        <v>58</v>
      </c>
      <c r="G11" s="54" t="s">
        <v>59</v>
      </c>
      <c r="H11" s="54">
        <v>450301600</v>
      </c>
      <c r="I11" s="54" t="s">
        <v>71</v>
      </c>
      <c r="J11" s="54">
        <v>4</v>
      </c>
      <c r="K11" s="54" t="s">
        <v>72</v>
      </c>
      <c r="L11" s="54" t="str">
        <f>+'[1]Plan Indicativo'!AC33</f>
        <v>No Acumulativa</v>
      </c>
      <c r="M11" s="26">
        <f>+'[1]Plan Indicativo'!T33</f>
        <v>3</v>
      </c>
      <c r="N11" s="35">
        <f>+'[1]Plan Indicativo'!Y33</f>
        <v>3</v>
      </c>
      <c r="O11" s="38">
        <v>0</v>
      </c>
      <c r="P11" s="43">
        <f>+Tabla1[[#This Row],[Logro Vigencia]]/Tabla1[[#This Row],[Meta Programada Vigencia]]</f>
        <v>0</v>
      </c>
      <c r="Q11" s="45"/>
      <c r="R11" s="56">
        <v>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>
        <v>0</v>
      </c>
      <c r="AF11" s="49">
        <f>SUM(Tabla1[[#This Row],[Recursos propios]:[Recursos del Balance]])</f>
        <v>0</v>
      </c>
      <c r="AG11" s="55">
        <v>0</v>
      </c>
      <c r="AH11" s="16"/>
      <c r="AI11" s="16"/>
      <c r="AJ11" s="16"/>
      <c r="AK11" s="16"/>
      <c r="AL11" s="16">
        <v>0</v>
      </c>
      <c r="AM11" s="16"/>
      <c r="AN11" s="16"/>
      <c r="AO11" s="16"/>
      <c r="AP11" s="16"/>
      <c r="AQ11" s="16"/>
      <c r="AR11" s="16"/>
      <c r="AS11" s="16"/>
      <c r="AT11" s="16"/>
      <c r="AU11" s="29">
        <f>SUM(Tabla1[[#This Row],[Recursos propios2]:[Recursos del Balance2]])</f>
        <v>0</v>
      </c>
      <c r="AV11" s="16">
        <v>0</v>
      </c>
      <c r="AW11" s="22">
        <v>0</v>
      </c>
      <c r="AX11" s="20" t="e">
        <f>+Tabla1[[#This Row],[Total Recursos Comprometido 2026]]/Tabla1[[#This Row],[Total 2026]]</f>
        <v>#DIV/0!</v>
      </c>
      <c r="AY11" s="17" t="e">
        <f>+Tabla1[[#This Row],[Total Recursos Obligados]]/Tabla1[[#This Row],[Total 2026]]</f>
        <v>#DIV/0!</v>
      </c>
      <c r="AZ11" s="21" t="e">
        <f>+Tabla1[[#This Row],[Total Recursos Pagados]]/Tabla1[[#This Row],[Total 2026]]</f>
        <v>#DIV/0!</v>
      </c>
      <c r="BA11" s="59">
        <v>0</v>
      </c>
      <c r="BB11" s="53" t="e">
        <f>+Tabla1[[#This Row],[Total Recursos Gestionados2]]/Tabla1[[#This Row],[Total Recursos Comprometido 2026]]</f>
        <v>#DIV/0!</v>
      </c>
      <c r="BC11" s="34" t="s">
        <v>69</v>
      </c>
      <c r="BD11" s="35" t="s">
        <v>70</v>
      </c>
      <c r="BE11" s="36">
        <v>11</v>
      </c>
    </row>
    <row r="12" spans="1:57" s="10" customFormat="1" ht="57" x14ac:dyDescent="0.2">
      <c r="A12" s="57">
        <v>27</v>
      </c>
      <c r="B12" s="57" t="s">
        <v>54</v>
      </c>
      <c r="C12" s="57" t="s">
        <v>55</v>
      </c>
      <c r="D12" s="57" t="s">
        <v>56</v>
      </c>
      <c r="E12" s="57" t="s">
        <v>57</v>
      </c>
      <c r="F12" s="57" t="s">
        <v>73</v>
      </c>
      <c r="G12" s="57" t="s">
        <v>60</v>
      </c>
      <c r="H12" s="57">
        <v>450302300</v>
      </c>
      <c r="I12" s="57" t="s">
        <v>74</v>
      </c>
      <c r="J12" s="58">
        <v>30</v>
      </c>
      <c r="K12" s="57" t="s">
        <v>72</v>
      </c>
      <c r="L12" s="54" t="str">
        <f>+'[1]Plan Indicativo'!AC34</f>
        <v>Acumulativa</v>
      </c>
      <c r="M12" s="26">
        <f>+'[1]Plan Indicativo'!T34</f>
        <v>30</v>
      </c>
      <c r="N12" s="35">
        <f>+'[1]Plan Indicativo'!Y34</f>
        <v>8</v>
      </c>
      <c r="O12" s="32">
        <v>2.5</v>
      </c>
      <c r="P12" s="33">
        <f>+Tabla1[[#This Row],[Logro Vigencia]]/Tabla1[[#This Row],[Meta Programada Vigencia]]</f>
        <v>0.3125</v>
      </c>
      <c r="Q12" s="46"/>
      <c r="R12" s="55">
        <v>880160000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>
        <v>0</v>
      </c>
      <c r="AF12" s="50">
        <f>SUM(Tabla1[[#This Row],[Recursos propios]:[Recursos del Balance]])</f>
        <v>880160000</v>
      </c>
      <c r="AG12" s="55">
        <v>527882000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>
        <v>0</v>
      </c>
      <c r="AU12" s="29">
        <f>SUM(Tabla1[[#This Row],[Recursos propios2]:[Recursos del Balance2]])</f>
        <v>527882000</v>
      </c>
      <c r="AV12" s="15">
        <v>181503711.09999999</v>
      </c>
      <c r="AW12" s="25">
        <v>81900044.430000007</v>
      </c>
      <c r="AX12" s="51">
        <f>+Tabla1[[#This Row],[Total Recursos Comprometido 2026]]/Tabla1[[#This Row],[Total 2026]]</f>
        <v>0.59975686238865655</v>
      </c>
      <c r="AY12" s="18">
        <f>+Tabla1[[#This Row],[Total Recursos Obligados]]/Tabla1[[#This Row],[Total 2026]]</f>
        <v>0.20621672320941647</v>
      </c>
      <c r="AZ12" s="52">
        <f>+Tabla1[[#This Row],[Total Recursos Pagados]]/Tabla1[[#This Row],[Total 2026]]</f>
        <v>9.3051313886111625E-2</v>
      </c>
      <c r="BA12" s="60">
        <v>0</v>
      </c>
      <c r="BB12" s="53">
        <f>+Tabla1[[#This Row],[Total Recursos Gestionados2]]/Tabla1[[#This Row],[Total Recursos Comprometido 2026]]</f>
        <v>0</v>
      </c>
      <c r="BC12" s="34" t="s">
        <v>69</v>
      </c>
      <c r="BD12" s="35" t="s">
        <v>70</v>
      </c>
      <c r="BE12" s="36">
        <v>11</v>
      </c>
    </row>
    <row r="13" spans="1:57" s="10" customFormat="1" ht="57" x14ac:dyDescent="0.2">
      <c r="A13" s="54">
        <v>28</v>
      </c>
      <c r="B13" s="54" t="s">
        <v>54</v>
      </c>
      <c r="C13" s="54" t="s">
        <v>55</v>
      </c>
      <c r="D13" s="54" t="s">
        <v>56</v>
      </c>
      <c r="E13" s="57" t="s">
        <v>57</v>
      </c>
      <c r="F13" s="54" t="s">
        <v>61</v>
      </c>
      <c r="G13" s="54" t="s">
        <v>62</v>
      </c>
      <c r="H13" s="54">
        <v>450302200</v>
      </c>
      <c r="I13" s="54" t="s">
        <v>75</v>
      </c>
      <c r="J13" s="54">
        <v>17</v>
      </c>
      <c r="K13" s="54" t="s">
        <v>72</v>
      </c>
      <c r="L13" s="54" t="str">
        <f>+'[1]Plan Indicativo'!AC35</f>
        <v>Acumulativa</v>
      </c>
      <c r="M13" s="26">
        <f>+'[1]Plan Indicativo'!T35</f>
        <v>4</v>
      </c>
      <c r="N13" s="35">
        <f>+'[1]Plan Indicativo'!Y35</f>
        <v>0.7</v>
      </c>
      <c r="O13" s="38">
        <v>0</v>
      </c>
      <c r="P13" s="33">
        <f>+Tabla1[[#This Row],[Logro Vigencia]]/Tabla1[[#This Row],[Meta Programada Vigencia]]</f>
        <v>0</v>
      </c>
      <c r="Q13" s="46"/>
      <c r="R13" s="55">
        <v>13591807697</v>
      </c>
      <c r="S13" s="15"/>
      <c r="T13" s="15"/>
      <c r="U13" s="15"/>
      <c r="V13" s="15"/>
      <c r="W13" s="15"/>
      <c r="X13" s="15"/>
      <c r="Y13" s="15"/>
      <c r="Z13" s="15"/>
      <c r="AA13" s="64"/>
      <c r="AB13" s="15"/>
      <c r="AC13" s="15"/>
      <c r="AD13" s="15">
        <v>473904238</v>
      </c>
      <c r="AE13" s="15">
        <v>494555373</v>
      </c>
      <c r="AF13" s="50">
        <f>SUM(Tabla1[[#This Row],[Recursos propios]:[Recursos del Balance]])</f>
        <v>14560267308</v>
      </c>
      <c r="AG13" s="55">
        <v>0</v>
      </c>
      <c r="AH13" s="15"/>
      <c r="AI13" s="15"/>
      <c r="AJ13" s="15"/>
      <c r="AK13" s="15"/>
      <c r="AL13" s="15">
        <v>0</v>
      </c>
      <c r="AM13" s="15"/>
      <c r="AN13" s="15"/>
      <c r="AO13" s="15"/>
      <c r="AP13" s="15"/>
      <c r="AQ13" s="15"/>
      <c r="AR13" s="15"/>
      <c r="AS13" s="15"/>
      <c r="AT13" s="15">
        <v>494555373</v>
      </c>
      <c r="AU13" s="29">
        <f>SUM(Tabla1[[#This Row],[Recursos propios2]:[Recursos del Balance2]])</f>
        <v>494555373</v>
      </c>
      <c r="AV13" s="65">
        <v>0</v>
      </c>
      <c r="AW13" s="66">
        <v>0</v>
      </c>
      <c r="AX13" s="20">
        <f>+Tabla1[[#This Row],[Total Recursos Comprometido 2026]]/Tabla1[[#This Row],[Total 2026]]</f>
        <v>3.3966091592856351E-2</v>
      </c>
      <c r="AY13" s="17">
        <f>+Tabla1[[#This Row],[Total Recursos Obligados]]/Tabla1[[#This Row],[Total 2026]]</f>
        <v>0</v>
      </c>
      <c r="AZ13" s="21">
        <f>+Tabla1[[#This Row],[Total Recursos Pagados]]/Tabla1[[#This Row],[Total 2026]]</f>
        <v>0</v>
      </c>
      <c r="BA13" s="59">
        <v>0</v>
      </c>
      <c r="BB13" s="53">
        <f>+Tabla1[[#This Row],[Total Recursos Gestionados2]]/Tabla1[[#This Row],[Total Recursos Comprometido 2026]]</f>
        <v>0</v>
      </c>
      <c r="BC13" s="34" t="s">
        <v>69</v>
      </c>
      <c r="BD13" s="35" t="s">
        <v>70</v>
      </c>
      <c r="BE13" s="36">
        <v>11</v>
      </c>
    </row>
    <row r="14" spans="1:57" s="10" customFormat="1" ht="57" x14ac:dyDescent="0.2">
      <c r="A14" s="57">
        <v>29</v>
      </c>
      <c r="B14" s="57" t="s">
        <v>54</v>
      </c>
      <c r="C14" s="57" t="s">
        <v>55</v>
      </c>
      <c r="D14" s="57" t="s">
        <v>56</v>
      </c>
      <c r="E14" s="57" t="s">
        <v>57</v>
      </c>
      <c r="F14" s="57" t="s">
        <v>76</v>
      </c>
      <c r="G14" s="57" t="s">
        <v>63</v>
      </c>
      <c r="H14" s="57">
        <v>450302800</v>
      </c>
      <c r="I14" s="57" t="s">
        <v>77</v>
      </c>
      <c r="J14" s="58">
        <v>0</v>
      </c>
      <c r="K14" s="57" t="s">
        <v>72</v>
      </c>
      <c r="L14" s="54" t="str">
        <f>+'[1]Plan Indicativo'!AC36</f>
        <v>Acumulativa</v>
      </c>
      <c r="M14" s="26">
        <f>+'[1]Plan Indicativo'!T36</f>
        <v>23000</v>
      </c>
      <c r="N14" s="35">
        <f>+'[1]Plan Indicativo'!Y36</f>
        <v>5900</v>
      </c>
      <c r="O14" s="38">
        <v>2378</v>
      </c>
      <c r="P14" s="33">
        <f>+Tabla1[[#This Row],[Logro Vigencia]]/Tabla1[[#This Row],[Meta Programada Vigencia]]</f>
        <v>0.40305084745762709</v>
      </c>
      <c r="Q14" s="46"/>
      <c r="R14" s="93">
        <v>4228244288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>
        <v>0</v>
      </c>
      <c r="AF14" s="50">
        <f>SUM(Tabla1[[#This Row],[Recursos propios]:[Recursos del Balance]])</f>
        <v>4228244288</v>
      </c>
      <c r="AG14" s="63">
        <v>2463705800.98</v>
      </c>
      <c r="AH14" s="15"/>
      <c r="AI14" s="15"/>
      <c r="AJ14" s="15"/>
      <c r="AK14" s="15"/>
      <c r="AL14" s="15">
        <v>0</v>
      </c>
      <c r="AM14" s="15"/>
      <c r="AN14" s="15"/>
      <c r="AO14" s="15"/>
      <c r="AP14" s="15"/>
      <c r="AQ14" s="15"/>
      <c r="AR14" s="15"/>
      <c r="AS14" s="15"/>
      <c r="AT14" s="24">
        <v>0</v>
      </c>
      <c r="AU14" s="29">
        <f>SUM(Tabla1[[#This Row],[Recursos propios2]:[Recursos del Balance2]])</f>
        <v>2463705800.98</v>
      </c>
      <c r="AV14" s="15">
        <v>1335774967.6800001</v>
      </c>
      <c r="AW14" s="25">
        <v>1010769967.6800001</v>
      </c>
      <c r="AX14" s="51">
        <f>+Tabla1[[#This Row],[Total Recursos Comprometido 2026]]/Tabla1[[#This Row],[Total 2026]]</f>
        <v>0.58267820711592722</v>
      </c>
      <c r="AY14" s="18">
        <f>+Tabla1[[#This Row],[Total Recursos Obligados]]/Tabla1[[#This Row],[Total 2026]]</f>
        <v>0.31591716956160887</v>
      </c>
      <c r="AZ14" s="52">
        <f>+Tabla1[[#This Row],[Total Recursos Pagados]]/Tabla1[[#This Row],[Total 2026]]</f>
        <v>0.2390519323939308</v>
      </c>
      <c r="BA14" s="60">
        <v>0</v>
      </c>
      <c r="BB14" s="53">
        <f>+Tabla1[[#This Row],[Total Recursos Gestionados2]]/Tabla1[[#This Row],[Total Recursos Comprometido 2026]]</f>
        <v>0</v>
      </c>
      <c r="BC14" s="34" t="s">
        <v>69</v>
      </c>
      <c r="BD14" s="35" t="s">
        <v>70</v>
      </c>
      <c r="BE14" s="36">
        <v>11</v>
      </c>
    </row>
    <row r="15" spans="1:57" s="10" customFormat="1" ht="57" x14ac:dyDescent="0.2">
      <c r="A15" s="54">
        <v>30</v>
      </c>
      <c r="B15" s="54" t="s">
        <v>54</v>
      </c>
      <c r="C15" s="54" t="s">
        <v>55</v>
      </c>
      <c r="D15" s="54" t="s">
        <v>56</v>
      </c>
      <c r="E15" s="57" t="s">
        <v>57</v>
      </c>
      <c r="F15" s="54" t="s">
        <v>64</v>
      </c>
      <c r="G15" s="54" t="s">
        <v>65</v>
      </c>
      <c r="H15" s="54">
        <v>450301800</v>
      </c>
      <c r="I15" s="54" t="s">
        <v>78</v>
      </c>
      <c r="J15" s="54">
        <v>30</v>
      </c>
      <c r="K15" s="54" t="s">
        <v>72</v>
      </c>
      <c r="L15" s="54" t="str">
        <f>+'[1]Plan Indicativo'!AC37</f>
        <v>Acumulativa</v>
      </c>
      <c r="M15" s="26">
        <f>+'[1]Plan Indicativo'!T37</f>
        <v>35</v>
      </c>
      <c r="N15" s="35">
        <f>+'[1]Plan Indicativo'!Y37</f>
        <v>24</v>
      </c>
      <c r="O15" s="32">
        <v>0</v>
      </c>
      <c r="P15" s="37">
        <f>+Tabla1[[#This Row],[Logro Vigencia]]/Tabla1[[#This Row],[Meta Programada Vigencia]]</f>
        <v>0</v>
      </c>
      <c r="Q15" s="47"/>
      <c r="R15" s="63">
        <v>1806537681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>
        <v>0</v>
      </c>
      <c r="AF15" s="50">
        <f>SUM(Tabla1[[#This Row],[Recursos propios]:[Recursos del Balance]])</f>
        <v>1806537681</v>
      </c>
      <c r="AG15" s="55">
        <v>0</v>
      </c>
      <c r="AH15" s="15"/>
      <c r="AI15" s="15"/>
      <c r="AJ15" s="15"/>
      <c r="AK15" s="15"/>
      <c r="AL15" s="15">
        <v>0</v>
      </c>
      <c r="AM15" s="15"/>
      <c r="AN15" s="15"/>
      <c r="AO15" s="15"/>
      <c r="AP15" s="15"/>
      <c r="AQ15" s="15"/>
      <c r="AR15" s="15"/>
      <c r="AS15" s="15"/>
      <c r="AT15" s="15">
        <v>0</v>
      </c>
      <c r="AU15" s="29">
        <f>SUM(Tabla1[[#This Row],[Recursos propios2]:[Recursos del Balance2]])</f>
        <v>0</v>
      </c>
      <c r="AV15" s="15">
        <v>0</v>
      </c>
      <c r="AW15" s="25">
        <v>0</v>
      </c>
      <c r="AX15" s="19">
        <f>+Tabla1[[#This Row],[Total Recursos Comprometido 2026]]/Tabla1[[#This Row],[Total 2026]]</f>
        <v>0</v>
      </c>
      <c r="AY15" s="27">
        <f>+Tabla1[[#This Row],[Total Recursos Obligados]]/Tabla1[[#This Row],[Total 2026]]</f>
        <v>0</v>
      </c>
      <c r="AZ15" s="28">
        <f>+Tabla1[[#This Row],[Total Recursos Pagados]]/Tabla1[[#This Row],[Total 2026]]</f>
        <v>0</v>
      </c>
      <c r="BA15" s="61">
        <v>0</v>
      </c>
      <c r="BB15" s="53" t="e">
        <f>+Tabla1[[#This Row],[Total Recursos Gestionados2]]/Tabla1[[#This Row],[Total Recursos Comprometido 2026]]</f>
        <v>#DIV/0!</v>
      </c>
      <c r="BC15" s="34" t="s">
        <v>69</v>
      </c>
      <c r="BD15" s="35" t="s">
        <v>70</v>
      </c>
      <c r="BE15" s="36">
        <v>11</v>
      </c>
    </row>
    <row r="16" spans="1:57" s="10" customFormat="1" ht="38" x14ac:dyDescent="0.2">
      <c r="A16" s="57">
        <v>31</v>
      </c>
      <c r="B16" s="57" t="s">
        <v>54</v>
      </c>
      <c r="C16" s="57" t="s">
        <v>55</v>
      </c>
      <c r="D16" s="57" t="s">
        <v>56</v>
      </c>
      <c r="E16" s="57" t="s">
        <v>57</v>
      </c>
      <c r="F16" s="57" t="s">
        <v>66</v>
      </c>
      <c r="G16" s="57" t="s">
        <v>67</v>
      </c>
      <c r="H16" s="57">
        <v>450301700</v>
      </c>
      <c r="I16" s="57" t="s">
        <v>79</v>
      </c>
      <c r="J16" s="58">
        <v>8</v>
      </c>
      <c r="K16" s="57" t="s">
        <v>72</v>
      </c>
      <c r="L16" s="54" t="str">
        <f>+'[1]Plan Indicativo'!AC38</f>
        <v>Acumulativa</v>
      </c>
      <c r="M16" s="26">
        <f>+'[1]Plan Indicativo'!T38</f>
        <v>8</v>
      </c>
      <c r="N16" s="35">
        <f>+'[1]Plan Indicativo'!Y38</f>
        <v>3.5</v>
      </c>
      <c r="O16" s="38">
        <v>0</v>
      </c>
      <c r="P16" s="39">
        <f>+Tabla1[[#This Row],[Logro Vigencia]]/Tabla1[[#This Row],[Meta Programada Vigencia]]</f>
        <v>0</v>
      </c>
      <c r="Q16" s="48"/>
      <c r="R16" s="56">
        <v>0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>
        <v>0</v>
      </c>
      <c r="AF16" s="50">
        <f>SUM(Tabla1[[#This Row],[Recursos propios]:[Recursos del Balance]])</f>
        <v>0</v>
      </c>
      <c r="AG16" s="56">
        <v>0</v>
      </c>
      <c r="AH16" s="16"/>
      <c r="AI16" s="16"/>
      <c r="AJ16" s="16"/>
      <c r="AK16" s="16"/>
      <c r="AL16" s="16">
        <v>0</v>
      </c>
      <c r="AM16" s="16"/>
      <c r="AN16" s="16"/>
      <c r="AO16" s="16"/>
      <c r="AP16" s="16"/>
      <c r="AQ16" s="16"/>
      <c r="AR16" s="16"/>
      <c r="AS16" s="16"/>
      <c r="AT16" s="16">
        <v>0</v>
      </c>
      <c r="AU16" s="29">
        <f>SUM(Tabla1[[#This Row],[Recursos propios2]:[Recursos del Balance2]])</f>
        <v>0</v>
      </c>
      <c r="AV16" s="16">
        <v>0</v>
      </c>
      <c r="AW16" s="22">
        <v>0</v>
      </c>
      <c r="AX16" s="20" t="e">
        <f>+Tabla1[[#This Row],[Total Recursos Comprometido 2026]]/Tabla1[[#This Row],[Total 2026]]</f>
        <v>#DIV/0!</v>
      </c>
      <c r="AY16" s="17" t="e">
        <f>+Tabla1[[#This Row],[Total Recursos Obligados]]/Tabla1[[#This Row],[Total 2026]]</f>
        <v>#DIV/0!</v>
      </c>
      <c r="AZ16" s="21" t="e">
        <f>+Tabla1[[#This Row],[Total Recursos Pagados]]/Tabla1[[#This Row],[Total 2026]]</f>
        <v>#DIV/0!</v>
      </c>
      <c r="BA16" s="59">
        <v>0</v>
      </c>
      <c r="BB16" s="53" t="e">
        <f>+Tabla1[[#This Row],[Total Recursos Gestionados2]]/Tabla1[[#This Row],[Total Recursos Comprometido 2026]]</f>
        <v>#DIV/0!</v>
      </c>
      <c r="BC16" s="34" t="s">
        <v>69</v>
      </c>
      <c r="BD16" s="35" t="s">
        <v>70</v>
      </c>
      <c r="BE16" s="36">
        <v>11</v>
      </c>
    </row>
    <row r="17" spans="1:57" s="89" customFormat="1" ht="38" x14ac:dyDescent="0.2">
      <c r="A17" s="69">
        <v>104</v>
      </c>
      <c r="B17" s="69" t="s">
        <v>68</v>
      </c>
      <c r="C17" s="69" t="s">
        <v>88</v>
      </c>
      <c r="D17" s="69" t="s">
        <v>89</v>
      </c>
      <c r="E17" s="69" t="s">
        <v>90</v>
      </c>
      <c r="F17" s="69">
        <v>2402115</v>
      </c>
      <c r="G17" s="69" t="s">
        <v>91</v>
      </c>
      <c r="H17" s="69">
        <v>240211500</v>
      </c>
      <c r="I17" s="69" t="s">
        <v>83</v>
      </c>
      <c r="J17" s="70">
        <v>0</v>
      </c>
      <c r="K17" s="69" t="s">
        <v>84</v>
      </c>
      <c r="L17" s="71" t="s">
        <v>85</v>
      </c>
      <c r="M17" s="72">
        <v>80</v>
      </c>
      <c r="N17" s="73">
        <v>40</v>
      </c>
      <c r="O17" s="74">
        <v>0</v>
      </c>
      <c r="P17" s="75">
        <v>0</v>
      </c>
      <c r="Q17" s="76"/>
      <c r="R17" s="77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>
        <v>0</v>
      </c>
      <c r="AF17" s="79">
        <v>0</v>
      </c>
      <c r="AG17" s="77"/>
      <c r="AH17" s="78"/>
      <c r="AI17" s="78"/>
      <c r="AJ17" s="78"/>
      <c r="AK17" s="78"/>
      <c r="AL17" s="78">
        <v>0</v>
      </c>
      <c r="AM17" s="78"/>
      <c r="AN17" s="78"/>
      <c r="AO17" s="78"/>
      <c r="AP17" s="78"/>
      <c r="AQ17" s="78"/>
      <c r="AR17" s="78"/>
      <c r="AS17" s="78"/>
      <c r="AT17" s="78"/>
      <c r="AU17" s="80">
        <v>0</v>
      </c>
      <c r="AV17" s="78"/>
      <c r="AW17" s="81"/>
      <c r="AX17" s="82" t="e">
        <v>#DIV/0!</v>
      </c>
      <c r="AY17" s="83" t="e">
        <v>#DIV/0!</v>
      </c>
      <c r="AZ17" s="84" t="e">
        <v>#DIV/0!</v>
      </c>
      <c r="BA17" s="85"/>
      <c r="BB17" s="86">
        <v>0</v>
      </c>
      <c r="BC17" s="87" t="s">
        <v>69</v>
      </c>
      <c r="BD17" s="73" t="s">
        <v>70</v>
      </c>
      <c r="BE17" s="88">
        <v>13</v>
      </c>
    </row>
    <row r="18" spans="1:57" s="89" customFormat="1" ht="38" x14ac:dyDescent="0.2">
      <c r="A18" s="69">
        <v>106</v>
      </c>
      <c r="B18" s="69" t="s">
        <v>68</v>
      </c>
      <c r="C18" s="69" t="s">
        <v>88</v>
      </c>
      <c r="D18" s="69" t="s">
        <v>89</v>
      </c>
      <c r="E18" s="69" t="s">
        <v>90</v>
      </c>
      <c r="F18" s="69" t="s">
        <v>92</v>
      </c>
      <c r="G18" s="69" t="s">
        <v>93</v>
      </c>
      <c r="H18" s="69">
        <v>240211200</v>
      </c>
      <c r="I18" s="69" t="s">
        <v>86</v>
      </c>
      <c r="J18" s="70">
        <v>110</v>
      </c>
      <c r="K18" s="69" t="s">
        <v>84</v>
      </c>
      <c r="L18" s="71" t="s">
        <v>87</v>
      </c>
      <c r="M18" s="72">
        <v>110</v>
      </c>
      <c r="N18" s="73">
        <v>110</v>
      </c>
      <c r="O18" s="74">
        <v>0</v>
      </c>
      <c r="P18" s="75">
        <v>0</v>
      </c>
      <c r="Q18" s="76"/>
      <c r="R18" s="77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>
        <v>0</v>
      </c>
      <c r="AF18" s="79">
        <v>0</v>
      </c>
      <c r="AG18" s="77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80">
        <v>0</v>
      </c>
      <c r="AV18" s="78"/>
      <c r="AW18" s="81"/>
      <c r="AX18" s="82" t="e">
        <v>#DIV/0!</v>
      </c>
      <c r="AY18" s="83" t="e">
        <v>#DIV/0!</v>
      </c>
      <c r="AZ18" s="84" t="e">
        <v>#DIV/0!</v>
      </c>
      <c r="BA18" s="85"/>
      <c r="BB18" s="86">
        <v>0</v>
      </c>
      <c r="BC18" s="87" t="s">
        <v>69</v>
      </c>
      <c r="BD18" s="73" t="s">
        <v>70</v>
      </c>
      <c r="BE18" s="88">
        <v>13</v>
      </c>
    </row>
    <row r="19" spans="1:57" s="89" customFormat="1" ht="57" x14ac:dyDescent="0.2">
      <c r="A19" s="69">
        <v>245</v>
      </c>
      <c r="B19" s="69" t="s">
        <v>96</v>
      </c>
      <c r="C19" s="69" t="s">
        <v>55</v>
      </c>
      <c r="D19" s="69">
        <v>4599</v>
      </c>
      <c r="E19" s="69" t="s">
        <v>97</v>
      </c>
      <c r="F19" s="69">
        <v>4599002</v>
      </c>
      <c r="G19" s="69" t="s">
        <v>98</v>
      </c>
      <c r="H19" s="69">
        <v>459900200</v>
      </c>
      <c r="I19" s="69" t="s">
        <v>94</v>
      </c>
      <c r="J19" s="70">
        <v>1</v>
      </c>
      <c r="K19" s="69" t="s">
        <v>95</v>
      </c>
      <c r="L19" s="71" t="s">
        <v>85</v>
      </c>
      <c r="M19" s="72">
        <v>1</v>
      </c>
      <c r="N19" s="90">
        <v>0.01</v>
      </c>
      <c r="O19" s="74">
        <v>0</v>
      </c>
      <c r="P19" s="75">
        <v>0</v>
      </c>
      <c r="Q19" s="76"/>
      <c r="R19" s="77">
        <v>0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>
        <v>0</v>
      </c>
      <c r="AF19" s="79">
        <v>0</v>
      </c>
      <c r="AG19" s="77">
        <v>0</v>
      </c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>
        <v>0</v>
      </c>
      <c r="AU19" s="80">
        <v>0</v>
      </c>
      <c r="AV19" s="91">
        <v>0</v>
      </c>
      <c r="AW19" s="92">
        <v>0</v>
      </c>
      <c r="AX19" s="82" t="e">
        <v>#DIV/0!</v>
      </c>
      <c r="AY19" s="83" t="e">
        <v>#DIV/0!</v>
      </c>
      <c r="AZ19" s="84" t="e">
        <v>#DIV/0!</v>
      </c>
      <c r="BA19" s="85"/>
      <c r="BB19" s="86">
        <v>0</v>
      </c>
      <c r="BC19" s="87" t="s">
        <v>69</v>
      </c>
      <c r="BD19" s="73" t="s">
        <v>70</v>
      </c>
      <c r="BE19" s="88">
        <v>13</v>
      </c>
    </row>
    <row r="20" spans="1:57" x14ac:dyDescent="0.2">
      <c r="A20" s="94"/>
      <c r="B20" s="9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96"/>
      <c r="P20" s="97"/>
      <c r="Q20" s="67"/>
      <c r="R20" s="9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99"/>
      <c r="AF20" s="105">
        <f>SUBTOTAL(109,Tabla1[Total 2026])</f>
        <v>21475209277</v>
      </c>
      <c r="AG20" s="9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100"/>
      <c r="AU20" s="99"/>
      <c r="AV20" s="101"/>
      <c r="AW20" s="62"/>
      <c r="AX20" s="106"/>
      <c r="AY20" s="102"/>
      <c r="AZ20" s="102"/>
      <c r="BA20" s="102"/>
      <c r="BB20" s="102"/>
      <c r="BC20" s="103"/>
      <c r="BD20" s="95"/>
      <c r="BE20" s="104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2026-07-29T21:12:54Z</dcterms:modified>
</cp:coreProperties>
</file>