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31"/>
  <workbookPr showInkAnnotation="0" codeName="ThisWorkbook" defaultThemeVersion="124226"/>
  <mc:AlternateContent xmlns:mc="http://schemas.openxmlformats.org/markup-compatibility/2006">
    <mc:Choice Requires="x15">
      <x15ac:absPath xmlns:x15ac="http://schemas.microsoft.com/office/spreadsheetml/2010/11/ac" url="/Users/pc/Downloads/MAPAS DE RIESGOS INTEGRALES 2026/"/>
    </mc:Choice>
  </mc:AlternateContent>
  <xr:revisionPtr revIDLastSave="0" documentId="13_ncr:1_{EB4DF2AF-50AE-CC46-95A4-B98E0577943A}" xr6:coauthVersionLast="47" xr6:coauthVersionMax="47" xr10:uidLastSave="{00000000-0000-0000-0000-000000000000}"/>
  <bookViews>
    <workbookView xWindow="0" yWindow="660" windowWidth="34560" windowHeight="21680" activeTab="8" xr2:uid="{00000000-000D-0000-FFFF-FFFF00000000}"/>
  </bookViews>
  <sheets>
    <sheet name="1 INSTRUCTIVO" sheetId="38" r:id="rId1"/>
    <sheet name="2 IDENTIFICACIÓN" sheetId="30" r:id="rId2"/>
    <sheet name="3 PROBABIL E IMPACTO INHERENTE" sheetId="15" r:id="rId3"/>
    <sheet name="4 MAPA CALOR INHERENTE" sheetId="31" r:id="rId4"/>
    <sheet name="5 VALORACIÓN DEL CONTROL" sheetId="9" r:id="rId5"/>
    <sheet name="11 FORMULAS" sheetId="34" state="hidden" r:id="rId6"/>
    <sheet name="6 MAPA CALOR RESIDUAL" sheetId="35" r:id="rId7"/>
    <sheet name="7 MAPA CALOR INHEREN Y RESIDUAL" sheetId="37" r:id="rId8"/>
    <sheet name="8 MAPA RIESGOS" sheetId="36" r:id="rId9"/>
    <sheet name="9 RIESGO DEL PROCESO" sheetId="33" r:id="rId10"/>
  </sheets>
  <externalReferences>
    <externalReference r:id="rId11"/>
  </externalReferences>
  <definedNames>
    <definedName name="_xlnm._FilterDatabase" localSheetId="0" hidden="1">'1 INSTRUCTIVO'!$B$81:$H$111</definedName>
    <definedName name="_xlnm._FilterDatabase" localSheetId="1" hidden="1">'2 IDENTIFICACIÓN'!$F$8:$J$9</definedName>
    <definedName name="_xlnm._FilterDatabase" localSheetId="2" hidden="1">'3 PROBABIL E IMPACTO INHERENTE'!$A$9:$N$9</definedName>
    <definedName name="_xlnm._FilterDatabase" localSheetId="3" hidden="1">'4 MAPA CALOR INHERENTE'!$A$9:$AJ$9</definedName>
    <definedName name="_xlnm._FilterDatabase" localSheetId="4" hidden="1">'5 VALORACIÓN DEL CONTROL'!$A$9:$X$189</definedName>
    <definedName name="_xlnm._FilterDatabase" localSheetId="6" hidden="1">'6 MAPA CALOR RESIDUAL'!$A$9:$AL$9</definedName>
    <definedName name="_xlnm._FilterDatabase" localSheetId="7" hidden="1">'7 MAPA CALOR INHEREN Y RESIDUAL'!$A$9:$AL$9</definedName>
    <definedName name="_xlnm._FilterDatabase" localSheetId="8" hidden="1">'8 MAPA RIESGOS'!$A$8:$AT$8</definedName>
    <definedName name="Afectación_Económica">'3 PROBABIL E IMPACTO INHERENTE'!$X$10:$X$15</definedName>
    <definedName name="_xlnm.Print_Area" localSheetId="2">'3 PROBABIL E IMPACTO INHERENTE'!$A$1:$Y$39</definedName>
    <definedName name="Definicion_tratamiento">'11 FORMULAS'!#REF!</definedName>
    <definedName name="E_Relaciones_Laborales">'11 FORMULAS'!$C$12:$C$17</definedName>
    <definedName name="Ejecución_administración_de_procesos">Tabla2[Ejecución_administración_de_procesos]</definedName>
    <definedName name="Evento_externo">'11 FORMULAS'!$F$39:$F$42</definedName>
    <definedName name="F_Usuarios_Productos_y_Prácticas_Organizacionales">'11 FORMULAS'!$C$18:$C$23</definedName>
    <definedName name="Fiscal">'11 FORMULAS'!$B$32:$B$35</definedName>
    <definedName name="Fiscal_A">'11 FORMULAS'!#REF!</definedName>
    <definedName name="Fiscal_B">'11 FORMULAS'!#REF!</definedName>
    <definedName name="G_Daños_Activos_Físicos">'11 FORMULAS'!$C$24:$C$26</definedName>
    <definedName name="Gestión">'11 FORMULAS'!$A$32:$A$34</definedName>
    <definedName name="Gestiòn">'11 FORMULAS'!#REF!</definedName>
    <definedName name="Gestión_A">'11 FORMULAS'!#REF!</definedName>
    <definedName name="Gestión_B">'11 FORMULAS'!#REF!</definedName>
    <definedName name="IMPACTO_PROCESOS" localSheetId="1">'[1]LISTAS FORMULAS'!$C$3:$C$7</definedName>
    <definedName name="IMPACTO_PROCESOS" localSheetId="3">'[1]LISTAS FORMULAS'!$C$3:$C$7</definedName>
    <definedName name="IMPACTO_PROCESOS" localSheetId="6">'[1]LISTAS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'11 FORMULAS'!$E$39:$E$42</definedName>
    <definedName name="Integridad_Pública_Corrupción">'11 FORMULAS'!$D$32:$D$34</definedName>
    <definedName name="Integridad_Pública_LA_FT_FP">'11 FORMULAS'!$E$32:$E$34</definedName>
    <definedName name="IntegridadPública_Corrupción">'11 FORMULAS'!#REF!</definedName>
    <definedName name="IntegridadPública_LA_FT_FP">'11 FORMULAS'!#REF!</definedName>
    <definedName name="opciones" localSheetId="1">'[1]LISTAS FORMULAS'!$F$3:$F$4</definedName>
    <definedName name="opciones" localSheetId="3">'[1]LISTAS FORMULAS'!$F$3:$F$4</definedName>
    <definedName name="opciones" localSheetId="6">'[1]LISTAS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3">'[1]LISTAS FORMULAS'!$G$3:$G$5</definedName>
    <definedName name="opciones2" localSheetId="6">'[1]LISTAS FORMULAS'!$G$3:$G$5</definedName>
    <definedName name="opciones2" localSheetId="7">'[1]LISTAS FORMULAS'!$G$3:$G$5</definedName>
    <definedName name="opciones2" localSheetId="8">'[1]LISTAS FORMULAS'!$G$3:$G$5</definedName>
    <definedName name="opciones2" localSheetId="9">'[1]LISTAS FORMULAS'!$G$3:$G$5</definedName>
    <definedName name="Plan_accion">'11 FORMULAS'!#REF!</definedName>
    <definedName name="Plan_acción">'11 FORMULAS'!#REF!</definedName>
    <definedName name="Plan_de_acción">'11 FORMULAS'!#REF!</definedName>
    <definedName name="Posibilidad__de_efecto_dañoso_sobre_el_interes_patrimonial">'11 FORMULAS'!#REF!</definedName>
    <definedName name="Posibilidad_de_pérdida_Económica">'11 FORMULAS'!#REF!</definedName>
    <definedName name="Quince_Cero" localSheetId="1">'[1]LISTAS FORMULAS'!$F$14:$F$15</definedName>
    <definedName name="Quince_Cero" localSheetId="3">'[1]LISTAS FORMULAS'!$F$14:$F$15</definedName>
    <definedName name="Quince_Cero" localSheetId="6">'[1]LISTAS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3">'[1]LISTAS FORMULAS'!$H$3:$H$5</definedName>
    <definedName name="Rango_Calificacion_Ejecucion" localSheetId="6">'[1]LISTAS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'8 MAPA RIESGOS'!$AF$20:$AF$22</definedName>
    <definedName name="Reputacional">'3 PROBABIL E IMPACTO INHERENTE'!$Y$10:$Y$15</definedName>
    <definedName name="Requiere_Plan_de_Acción">'8 MAPA RIESGOS'!$AF$20:$AF$22</definedName>
    <definedName name="Seg.Información">'11 FORMULAS'!#REF!</definedName>
    <definedName name="Seguridad_Información">'11 FORMULAS'!$C$32:$C$34</definedName>
    <definedName name="Talento_Humano">'11 FORMULAS'!$C$39:$C$42</definedName>
    <definedName name="Tecnología">'11 FORMULAS'!$D$39:$D$43</definedName>
    <definedName name="TIPO" localSheetId="3">'[1]CONTEXTO E IDENTIFICACIÓN'!$E$29:$E$32</definedName>
    <definedName name="TIPO" localSheetId="6">'[1]CONTEXTO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'11 FORMULAS'!$A$4:$A$11</definedName>
    <definedName name="_xlnm.Print_Titles" localSheetId="1">'2 IDENTIFICACIÓN'!$8:$9</definedName>
    <definedName name="_xlnm.Print_Titles" localSheetId="2">'3 PROBABIL E IMPACTO INHERENTE'!$6:$9</definedName>
    <definedName name="_xlnm.Print_Titles" localSheetId="4">'5 VALORACIÓN DEL CONTROL'!$3:$9</definedName>
    <definedName name="Transacción_u_Operación_aplica_para_LA_FT_FP">'11 FORMULAS'!$B$39:$B$42</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0" i="9" l="1"/>
  <c r="N94" i="9"/>
  <c r="N88" i="9"/>
  <c r="N82" i="9"/>
  <c r="N76" i="9"/>
  <c r="N70" i="9"/>
  <c r="N64" i="9"/>
  <c r="N58" i="9"/>
  <c r="N52" i="9"/>
  <c r="N46" i="9"/>
  <c r="N40" i="9"/>
  <c r="N34" i="9"/>
  <c r="N28" i="9"/>
  <c r="N22" i="9"/>
  <c r="N16" i="9"/>
  <c r="L10" i="9" l="1"/>
  <c r="N10" i="9"/>
  <c r="I10" i="9" l="1"/>
  <c r="J5" i="36"/>
  <c r="L101" i="9"/>
  <c r="L102" i="9"/>
  <c r="L103" i="9"/>
  <c r="L104" i="9"/>
  <c r="L105" i="9"/>
  <c r="L100" i="9"/>
  <c r="L95" i="9"/>
  <c r="L96" i="9"/>
  <c r="L97" i="9"/>
  <c r="L98" i="9"/>
  <c r="L99" i="9"/>
  <c r="L94" i="9"/>
  <c r="B5" i="9"/>
  <c r="N77" i="9"/>
  <c r="N78" i="9"/>
  <c r="N79" i="9"/>
  <c r="N80" i="9"/>
  <c r="N81" i="9"/>
  <c r="A38" i="15"/>
  <c r="J10" i="30"/>
  <c r="J11" i="30"/>
  <c r="B12" i="36" s="1"/>
  <c r="J12" i="30"/>
  <c r="J13" i="30"/>
  <c r="J14" i="30"/>
  <c r="J15" i="30"/>
  <c r="J16" i="30"/>
  <c r="B19" i="36" s="1"/>
  <c r="J17" i="30"/>
  <c r="B17" i="35" s="1"/>
  <c r="J18" i="30"/>
  <c r="B18" i="15" s="1"/>
  <c r="J19" i="30"/>
  <c r="B19" i="15" s="1"/>
  <c r="J20" i="30"/>
  <c r="B70" i="9" s="1"/>
  <c r="J21" i="30"/>
  <c r="B24" i="36" s="1"/>
  <c r="J22" i="30"/>
  <c r="B22" i="15" s="1"/>
  <c r="J23" i="30"/>
  <c r="B30" i="36" s="1"/>
  <c r="J24" i="30"/>
  <c r="B24" i="31" s="1"/>
  <c r="J25" i="30"/>
  <c r="J26" i="30"/>
  <c r="J27" i="30"/>
  <c r="J28" i="30"/>
  <c r="J29" i="30"/>
  <c r="J30" i="30"/>
  <c r="J31" i="30"/>
  <c r="J32" i="30"/>
  <c r="J33" i="30"/>
  <c r="J34" i="30"/>
  <c r="J35" i="30"/>
  <c r="J36" i="30"/>
  <c r="J37" i="30"/>
  <c r="B37" i="15" s="1"/>
  <c r="J38" i="30"/>
  <c r="J39" i="30"/>
  <c r="B39" i="31" s="1"/>
  <c r="L125" i="9"/>
  <c r="L126" i="9"/>
  <c r="L127" i="9"/>
  <c r="L128" i="9"/>
  <c r="L129" i="9"/>
  <c r="I34" i="9"/>
  <c r="Q17" i="36" s="1"/>
  <c r="L131" i="9"/>
  <c r="L132" i="9"/>
  <c r="U132" i="9"/>
  <c r="I45" i="36" s="1"/>
  <c r="K45" i="36" s="1"/>
  <c r="L133" i="9"/>
  <c r="L134" i="9"/>
  <c r="A37" i="36"/>
  <c r="A38" i="36"/>
  <c r="A39" i="36"/>
  <c r="A40" i="36"/>
  <c r="A41" i="36"/>
  <c r="A42" i="36"/>
  <c r="A43" i="36"/>
  <c r="A44" i="36"/>
  <c r="A45" i="36"/>
  <c r="A46" i="36"/>
  <c r="A47" i="36"/>
  <c r="L183" i="9"/>
  <c r="L177" i="9"/>
  <c r="L171" i="9"/>
  <c r="L165" i="9"/>
  <c r="L159" i="9"/>
  <c r="L153" i="9"/>
  <c r="L147" i="9"/>
  <c r="L141" i="9"/>
  <c r="L135" i="9"/>
  <c r="A29" i="35"/>
  <c r="A30" i="35"/>
  <c r="A31" i="35"/>
  <c r="A32" i="35"/>
  <c r="A33" i="35"/>
  <c r="A34" i="35"/>
  <c r="A35" i="35"/>
  <c r="A36" i="35"/>
  <c r="A37" i="35"/>
  <c r="A38" i="35"/>
  <c r="N183" i="9"/>
  <c r="K183" i="9"/>
  <c r="I183" i="9"/>
  <c r="N182" i="9"/>
  <c r="L182" i="9"/>
  <c r="K182" i="9"/>
  <c r="I182" i="9"/>
  <c r="N181" i="9"/>
  <c r="L181" i="9"/>
  <c r="K181" i="9"/>
  <c r="S181" i="9" s="1"/>
  <c r="I181" i="9"/>
  <c r="N180" i="9"/>
  <c r="L180" i="9"/>
  <c r="K180" i="9"/>
  <c r="I180" i="9"/>
  <c r="N179" i="9"/>
  <c r="L179" i="9"/>
  <c r="K179" i="9"/>
  <c r="S179" i="9" s="1"/>
  <c r="I179" i="9"/>
  <c r="N178" i="9"/>
  <c r="L178" i="9"/>
  <c r="K178" i="9"/>
  <c r="I178" i="9"/>
  <c r="N177" i="9"/>
  <c r="K177" i="9"/>
  <c r="I177" i="9"/>
  <c r="N176" i="9"/>
  <c r="L176" i="9"/>
  <c r="K176" i="9"/>
  <c r="I176" i="9"/>
  <c r="N175" i="9"/>
  <c r="L175" i="9"/>
  <c r="K175" i="9"/>
  <c r="I175" i="9"/>
  <c r="N174" i="9"/>
  <c r="L174" i="9"/>
  <c r="K174" i="9"/>
  <c r="S174" i="9" s="1"/>
  <c r="I174" i="9"/>
  <c r="N173" i="9"/>
  <c r="L173" i="9"/>
  <c r="K173" i="9"/>
  <c r="I173" i="9"/>
  <c r="N172" i="9"/>
  <c r="L172" i="9"/>
  <c r="K172" i="9"/>
  <c r="I172" i="9"/>
  <c r="N171" i="9"/>
  <c r="K171" i="9"/>
  <c r="I171" i="9"/>
  <c r="N170" i="9"/>
  <c r="L170" i="9"/>
  <c r="K170" i="9"/>
  <c r="I170" i="9"/>
  <c r="N169" i="9"/>
  <c r="L169" i="9"/>
  <c r="K169" i="9"/>
  <c r="I169" i="9"/>
  <c r="N168" i="9"/>
  <c r="L168" i="9"/>
  <c r="K168" i="9"/>
  <c r="I168" i="9"/>
  <c r="N167" i="9"/>
  <c r="L167" i="9"/>
  <c r="K167" i="9"/>
  <c r="I167" i="9"/>
  <c r="N166" i="9"/>
  <c r="L166" i="9"/>
  <c r="K166" i="9"/>
  <c r="S166" i="9" s="1"/>
  <c r="I166" i="9"/>
  <c r="N165" i="9"/>
  <c r="K165" i="9"/>
  <c r="S165" i="9"/>
  <c r="I165" i="9"/>
  <c r="N164" i="9"/>
  <c r="L164" i="9"/>
  <c r="K164" i="9"/>
  <c r="I164" i="9"/>
  <c r="N163" i="9"/>
  <c r="L163" i="9"/>
  <c r="K163" i="9"/>
  <c r="I163" i="9"/>
  <c r="N162" i="9"/>
  <c r="L162" i="9"/>
  <c r="K162" i="9"/>
  <c r="S162" i="9" s="1"/>
  <c r="I162" i="9"/>
  <c r="N161" i="9"/>
  <c r="L161" i="9"/>
  <c r="K161" i="9"/>
  <c r="S161" i="9" s="1"/>
  <c r="I161" i="9"/>
  <c r="N160" i="9"/>
  <c r="L160" i="9"/>
  <c r="K160" i="9"/>
  <c r="I160" i="9"/>
  <c r="N159" i="9"/>
  <c r="K159" i="9"/>
  <c r="I159" i="9"/>
  <c r="N158" i="9"/>
  <c r="L158" i="9"/>
  <c r="K158" i="9"/>
  <c r="I158" i="9"/>
  <c r="N157" i="9"/>
  <c r="L157" i="9"/>
  <c r="K157" i="9"/>
  <c r="I157" i="9"/>
  <c r="N156" i="9"/>
  <c r="L156" i="9"/>
  <c r="K156" i="9"/>
  <c r="I156" i="9"/>
  <c r="N155" i="9"/>
  <c r="L155" i="9"/>
  <c r="K155" i="9"/>
  <c r="I155" i="9"/>
  <c r="N154" i="9"/>
  <c r="L154" i="9"/>
  <c r="K154" i="9"/>
  <c r="S154" i="9" s="1"/>
  <c r="I154" i="9"/>
  <c r="N153" i="9"/>
  <c r="K153" i="9"/>
  <c r="I153" i="9"/>
  <c r="N152" i="9"/>
  <c r="L152" i="9"/>
  <c r="K152" i="9"/>
  <c r="S152" i="9" s="1"/>
  <c r="I152" i="9"/>
  <c r="N151" i="9"/>
  <c r="L151" i="9"/>
  <c r="K151" i="9"/>
  <c r="I151" i="9"/>
  <c r="N150" i="9"/>
  <c r="L150" i="9"/>
  <c r="K150" i="9"/>
  <c r="S150" i="9" s="1"/>
  <c r="I150" i="9"/>
  <c r="N149" i="9"/>
  <c r="L149" i="9"/>
  <c r="K149" i="9"/>
  <c r="S149" i="9" s="1"/>
  <c r="I149" i="9"/>
  <c r="N148" i="9"/>
  <c r="L148" i="9"/>
  <c r="K148" i="9"/>
  <c r="I148" i="9"/>
  <c r="N147" i="9"/>
  <c r="K147" i="9"/>
  <c r="I147" i="9"/>
  <c r="N146" i="9"/>
  <c r="L146" i="9"/>
  <c r="K146" i="9"/>
  <c r="I146" i="9"/>
  <c r="N145" i="9"/>
  <c r="L145" i="9"/>
  <c r="K145" i="9"/>
  <c r="I145" i="9"/>
  <c r="N144" i="9"/>
  <c r="L144" i="9"/>
  <c r="K144" i="9"/>
  <c r="I144" i="9"/>
  <c r="N143" i="9"/>
  <c r="L143" i="9"/>
  <c r="K143" i="9"/>
  <c r="I143" i="9"/>
  <c r="N142" i="9"/>
  <c r="L142" i="9"/>
  <c r="K142" i="9"/>
  <c r="S142" i="9" s="1"/>
  <c r="I142" i="9"/>
  <c r="N141" i="9"/>
  <c r="K141" i="9"/>
  <c r="I141" i="9"/>
  <c r="N140" i="9"/>
  <c r="L140" i="9"/>
  <c r="K140" i="9"/>
  <c r="S140" i="9" s="1"/>
  <c r="I140" i="9"/>
  <c r="N139" i="9"/>
  <c r="L139" i="9"/>
  <c r="K139" i="9"/>
  <c r="S139" i="9" s="1"/>
  <c r="I139" i="9"/>
  <c r="N138" i="9"/>
  <c r="L138" i="9"/>
  <c r="K138" i="9"/>
  <c r="I138" i="9"/>
  <c r="N137" i="9"/>
  <c r="L137" i="9"/>
  <c r="K137" i="9"/>
  <c r="S137" i="9" s="1"/>
  <c r="I137" i="9"/>
  <c r="N136" i="9"/>
  <c r="L136" i="9"/>
  <c r="K136" i="9"/>
  <c r="I136" i="9"/>
  <c r="N135" i="9"/>
  <c r="K135" i="9"/>
  <c r="S135" i="9" s="1"/>
  <c r="I135" i="9"/>
  <c r="N134" i="9"/>
  <c r="K134" i="9"/>
  <c r="I134" i="9"/>
  <c r="N133" i="9"/>
  <c r="K133" i="9"/>
  <c r="I133" i="9"/>
  <c r="N132" i="9"/>
  <c r="K132" i="9"/>
  <c r="I132" i="9"/>
  <c r="N131" i="9"/>
  <c r="K131" i="9"/>
  <c r="I131" i="9"/>
  <c r="N130" i="9"/>
  <c r="L130" i="9"/>
  <c r="K130" i="9"/>
  <c r="S130" i="9" s="1"/>
  <c r="I130" i="9"/>
  <c r="N129" i="9"/>
  <c r="K129" i="9"/>
  <c r="S129" i="9" s="1"/>
  <c r="I129" i="9"/>
  <c r="N128" i="9"/>
  <c r="K128" i="9"/>
  <c r="I128" i="9"/>
  <c r="N127" i="9"/>
  <c r="K127" i="9"/>
  <c r="I127" i="9"/>
  <c r="N126" i="9"/>
  <c r="K126" i="9"/>
  <c r="I126" i="9"/>
  <c r="N125" i="9"/>
  <c r="K125" i="9"/>
  <c r="I125" i="9"/>
  <c r="N124" i="9"/>
  <c r="L124" i="9"/>
  <c r="K124" i="9"/>
  <c r="I124" i="9"/>
  <c r="A178" i="9"/>
  <c r="A172" i="9"/>
  <c r="A166" i="9"/>
  <c r="A160" i="9"/>
  <c r="A154" i="9"/>
  <c r="A148" i="9"/>
  <c r="A142" i="9"/>
  <c r="A136" i="9"/>
  <c r="A130" i="9"/>
  <c r="A124" i="9"/>
  <c r="A29" i="31"/>
  <c r="A30" i="31"/>
  <c r="A31" i="31"/>
  <c r="A32" i="31"/>
  <c r="A33" i="31"/>
  <c r="A34" i="31"/>
  <c r="A35" i="31"/>
  <c r="A36" i="31"/>
  <c r="A37" i="31"/>
  <c r="A38" i="31"/>
  <c r="A39" i="31"/>
  <c r="L29" i="15"/>
  <c r="L30" i="15"/>
  <c r="L31" i="15"/>
  <c r="L32" i="15"/>
  <c r="L33" i="15"/>
  <c r="L34" i="15"/>
  <c r="L35" i="15"/>
  <c r="L36" i="15"/>
  <c r="L37" i="15"/>
  <c r="L38" i="15"/>
  <c r="L39" i="15"/>
  <c r="K29" i="15"/>
  <c r="K30" i="15"/>
  <c r="K31" i="15"/>
  <c r="K32" i="15"/>
  <c r="K33" i="15"/>
  <c r="K34" i="15"/>
  <c r="K35" i="15"/>
  <c r="K36" i="15"/>
  <c r="K37" i="15"/>
  <c r="K38" i="15"/>
  <c r="K39" i="15"/>
  <c r="I29" i="15"/>
  <c r="I30" i="15"/>
  <c r="I31" i="15"/>
  <c r="I32" i="15"/>
  <c r="I33" i="15"/>
  <c r="I34" i="15"/>
  <c r="I35" i="15"/>
  <c r="I36" i="15"/>
  <c r="I37" i="15"/>
  <c r="I38" i="15"/>
  <c r="I39" i="15"/>
  <c r="H29" i="15"/>
  <c r="H30" i="15"/>
  <c r="H31" i="15"/>
  <c r="H32" i="15"/>
  <c r="M32" i="15"/>
  <c r="D142" i="9" s="1"/>
  <c r="H33" i="15"/>
  <c r="M33" i="15" s="1"/>
  <c r="D148" i="9" s="1"/>
  <c r="H34" i="15"/>
  <c r="M34" i="15"/>
  <c r="D154" i="9" s="1"/>
  <c r="H35" i="15"/>
  <c r="H36" i="15"/>
  <c r="H37" i="15"/>
  <c r="H38" i="15"/>
  <c r="H39" i="15"/>
  <c r="D29" i="15"/>
  <c r="D30" i="15"/>
  <c r="E30" i="15" s="1"/>
  <c r="D31" i="15"/>
  <c r="F31" i="15" s="1"/>
  <c r="C31" i="31" s="1"/>
  <c r="D32" i="15"/>
  <c r="E32" i="15" s="1"/>
  <c r="D33" i="15"/>
  <c r="F33" i="15" s="1"/>
  <c r="C33" i="31" s="1"/>
  <c r="D34" i="15"/>
  <c r="E34" i="15" s="1"/>
  <c r="D35" i="15"/>
  <c r="E35" i="15" s="1"/>
  <c r="C160" i="9" s="1"/>
  <c r="D36" i="15"/>
  <c r="E36" i="15" s="1"/>
  <c r="D37" i="15"/>
  <c r="E37" i="15" s="1"/>
  <c r="C45" i="36" s="1"/>
  <c r="F37" i="15"/>
  <c r="C37" i="31" s="1"/>
  <c r="D38" i="15"/>
  <c r="E38" i="15" s="1"/>
  <c r="D39" i="15"/>
  <c r="E39" i="15" s="1"/>
  <c r="A29" i="15"/>
  <c r="A30" i="15"/>
  <c r="A31" i="15"/>
  <c r="A32" i="15"/>
  <c r="A33" i="15"/>
  <c r="A34" i="15"/>
  <c r="A35" i="15"/>
  <c r="A36" i="15"/>
  <c r="A37" i="15"/>
  <c r="A39" i="15"/>
  <c r="E11" i="30"/>
  <c r="E12" i="30"/>
  <c r="E13" i="30"/>
  <c r="E14" i="30"/>
  <c r="E15" i="30"/>
  <c r="E16" i="30"/>
  <c r="E17" i="30"/>
  <c r="E18" i="30"/>
  <c r="E19" i="30"/>
  <c r="E20" i="30"/>
  <c r="E21" i="30"/>
  <c r="E22" i="30"/>
  <c r="E23" i="30"/>
  <c r="E24" i="30"/>
  <c r="E25" i="30"/>
  <c r="E26" i="30"/>
  <c r="E27" i="30"/>
  <c r="E28" i="30"/>
  <c r="E29" i="30"/>
  <c r="E30" i="30"/>
  <c r="E31" i="30"/>
  <c r="E32" i="30"/>
  <c r="E33" i="30"/>
  <c r="E34" i="30"/>
  <c r="E35" i="30"/>
  <c r="E36" i="30"/>
  <c r="E37" i="30"/>
  <c r="E38" i="30"/>
  <c r="E39" i="30"/>
  <c r="J5" i="33"/>
  <c r="G5" i="33"/>
  <c r="B5" i="33"/>
  <c r="G5" i="36"/>
  <c r="B5" i="36"/>
  <c r="J5" i="37"/>
  <c r="G5" i="37"/>
  <c r="B5" i="37"/>
  <c r="J5" i="35"/>
  <c r="G5" i="35"/>
  <c r="B5" i="35"/>
  <c r="J5" i="9"/>
  <c r="G5" i="9"/>
  <c r="J5" i="31"/>
  <c r="G5" i="31"/>
  <c r="B5" i="31"/>
  <c r="J5" i="15"/>
  <c r="G5" i="15"/>
  <c r="B5" i="15"/>
  <c r="E10" i="30"/>
  <c r="N11" i="9"/>
  <c r="N12" i="9"/>
  <c r="N13" i="9"/>
  <c r="N14" i="9"/>
  <c r="N15" i="9"/>
  <c r="N17" i="9"/>
  <c r="N18" i="9"/>
  <c r="N19" i="9"/>
  <c r="N20" i="9"/>
  <c r="N21" i="9"/>
  <c r="N23" i="9"/>
  <c r="N24" i="9"/>
  <c r="N25" i="9"/>
  <c r="N26" i="9"/>
  <c r="N27" i="9"/>
  <c r="N29" i="9"/>
  <c r="N30" i="9"/>
  <c r="N31" i="9"/>
  <c r="N32" i="9"/>
  <c r="N33" i="9"/>
  <c r="N35" i="9"/>
  <c r="N36" i="9"/>
  <c r="N37" i="9"/>
  <c r="N38" i="9"/>
  <c r="N39" i="9"/>
  <c r="N41" i="9"/>
  <c r="N42" i="9"/>
  <c r="N43" i="9"/>
  <c r="N44" i="9"/>
  <c r="N45" i="9"/>
  <c r="N47" i="9"/>
  <c r="N48" i="9"/>
  <c r="N49" i="9"/>
  <c r="N50" i="9"/>
  <c r="N51" i="9"/>
  <c r="N53" i="9"/>
  <c r="N54" i="9"/>
  <c r="N55" i="9"/>
  <c r="N56" i="9"/>
  <c r="N57" i="9"/>
  <c r="N59" i="9"/>
  <c r="N60" i="9"/>
  <c r="N61" i="9"/>
  <c r="N62" i="9"/>
  <c r="N63" i="9"/>
  <c r="N65" i="9"/>
  <c r="N66" i="9"/>
  <c r="N67" i="9"/>
  <c r="N68" i="9"/>
  <c r="N69" i="9"/>
  <c r="N71" i="9"/>
  <c r="N72" i="9"/>
  <c r="N73" i="9"/>
  <c r="N74" i="9"/>
  <c r="N75" i="9"/>
  <c r="N83" i="9"/>
  <c r="N84" i="9"/>
  <c r="N85" i="9"/>
  <c r="N86" i="9"/>
  <c r="N87" i="9"/>
  <c r="N89" i="9"/>
  <c r="N90" i="9"/>
  <c r="N91" i="9"/>
  <c r="N92" i="9"/>
  <c r="N93" i="9"/>
  <c r="N95" i="9"/>
  <c r="N96" i="9"/>
  <c r="N97" i="9"/>
  <c r="N98" i="9"/>
  <c r="N99" i="9"/>
  <c r="N101" i="9"/>
  <c r="N102" i="9"/>
  <c r="N103" i="9"/>
  <c r="N104" i="9"/>
  <c r="N105" i="9"/>
  <c r="N106" i="9"/>
  <c r="N107" i="9"/>
  <c r="N108" i="9"/>
  <c r="N109" i="9"/>
  <c r="N110" i="9"/>
  <c r="N111" i="9"/>
  <c r="N112" i="9"/>
  <c r="N113" i="9"/>
  <c r="N114" i="9"/>
  <c r="N115" i="9"/>
  <c r="N116" i="9"/>
  <c r="N117" i="9"/>
  <c r="N118" i="9"/>
  <c r="N119" i="9"/>
  <c r="N120" i="9"/>
  <c r="N121" i="9"/>
  <c r="N122" i="9"/>
  <c r="N123" i="9"/>
  <c r="N184" i="9"/>
  <c r="N185" i="9"/>
  <c r="N186" i="9"/>
  <c r="N187" i="9"/>
  <c r="N188" i="9"/>
  <c r="N189"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106" i="9"/>
  <c r="L107" i="9"/>
  <c r="L108" i="9"/>
  <c r="L109" i="9"/>
  <c r="L110" i="9"/>
  <c r="L111" i="9"/>
  <c r="L112" i="9"/>
  <c r="L113" i="9"/>
  <c r="L114" i="9"/>
  <c r="L115" i="9"/>
  <c r="L116" i="9"/>
  <c r="L117" i="9"/>
  <c r="L118" i="9"/>
  <c r="L119" i="9"/>
  <c r="L120" i="9"/>
  <c r="L121" i="9"/>
  <c r="L122" i="9"/>
  <c r="L123" i="9"/>
  <c r="L184" i="9"/>
  <c r="L185" i="9"/>
  <c r="L186" i="9"/>
  <c r="L187" i="9"/>
  <c r="L188" i="9"/>
  <c r="L189" i="9"/>
  <c r="K11" i="9"/>
  <c r="K12" i="9"/>
  <c r="K13" i="9"/>
  <c r="K14" i="9"/>
  <c r="K15" i="9"/>
  <c r="K16" i="9"/>
  <c r="S16" i="9" s="1"/>
  <c r="K17" i="9"/>
  <c r="K18" i="9"/>
  <c r="K19" i="9"/>
  <c r="K20" i="9"/>
  <c r="K21" i="9"/>
  <c r="K22" i="9"/>
  <c r="K23" i="9"/>
  <c r="K24" i="9"/>
  <c r="K25" i="9"/>
  <c r="K26" i="9"/>
  <c r="K27" i="9"/>
  <c r="K28" i="9"/>
  <c r="K29" i="9"/>
  <c r="K30" i="9"/>
  <c r="K31" i="9"/>
  <c r="K32" i="9"/>
  <c r="K33" i="9"/>
  <c r="K34" i="9"/>
  <c r="K35" i="9"/>
  <c r="K36" i="9"/>
  <c r="K37" i="9"/>
  <c r="K38" i="9"/>
  <c r="K39" i="9"/>
  <c r="K40" i="9"/>
  <c r="K41" i="9"/>
  <c r="K42" i="9"/>
  <c r="K43" i="9"/>
  <c r="K44" i="9"/>
  <c r="K45" i="9"/>
  <c r="K46" i="9"/>
  <c r="K47" i="9"/>
  <c r="K48" i="9"/>
  <c r="K49" i="9"/>
  <c r="K50" i="9"/>
  <c r="K51" i="9"/>
  <c r="K52" i="9"/>
  <c r="K53" i="9"/>
  <c r="K54" i="9"/>
  <c r="K55" i="9"/>
  <c r="K56" i="9"/>
  <c r="K57" i="9"/>
  <c r="K58" i="9"/>
  <c r="K59" i="9"/>
  <c r="K60" i="9"/>
  <c r="K61" i="9"/>
  <c r="K62" i="9"/>
  <c r="K63" i="9"/>
  <c r="K64" i="9"/>
  <c r="K65" i="9"/>
  <c r="K66" i="9"/>
  <c r="K67" i="9"/>
  <c r="K68" i="9"/>
  <c r="K69" i="9"/>
  <c r="K70" i="9"/>
  <c r="K71" i="9"/>
  <c r="K72" i="9"/>
  <c r="K73" i="9"/>
  <c r="K74" i="9"/>
  <c r="K75" i="9"/>
  <c r="K76" i="9"/>
  <c r="K77" i="9"/>
  <c r="K78" i="9"/>
  <c r="K79" i="9"/>
  <c r="K80" i="9"/>
  <c r="K81" i="9"/>
  <c r="K82" i="9"/>
  <c r="K83" i="9"/>
  <c r="K84" i="9"/>
  <c r="K85" i="9"/>
  <c r="K86" i="9"/>
  <c r="K87" i="9"/>
  <c r="K88" i="9"/>
  <c r="K89" i="9"/>
  <c r="K90" i="9"/>
  <c r="K91" i="9"/>
  <c r="K92" i="9"/>
  <c r="K93" i="9"/>
  <c r="K94" i="9"/>
  <c r="S94" i="9" s="1"/>
  <c r="K95" i="9"/>
  <c r="K96" i="9"/>
  <c r="K97" i="9"/>
  <c r="K98" i="9"/>
  <c r="K99" i="9"/>
  <c r="K100" i="9"/>
  <c r="S100" i="9" s="1"/>
  <c r="K101" i="9"/>
  <c r="K102" i="9"/>
  <c r="K103" i="9"/>
  <c r="K104" i="9"/>
  <c r="K105" i="9"/>
  <c r="K106" i="9"/>
  <c r="K107" i="9"/>
  <c r="K108" i="9"/>
  <c r="K109" i="9"/>
  <c r="K110" i="9"/>
  <c r="K111" i="9"/>
  <c r="K112" i="9"/>
  <c r="K113" i="9"/>
  <c r="K114" i="9"/>
  <c r="K115" i="9"/>
  <c r="K116" i="9"/>
  <c r="K117" i="9"/>
  <c r="K118" i="9"/>
  <c r="K119" i="9"/>
  <c r="K120" i="9"/>
  <c r="K121" i="9"/>
  <c r="K122" i="9"/>
  <c r="K123" i="9"/>
  <c r="K184" i="9"/>
  <c r="K185" i="9"/>
  <c r="K186" i="9"/>
  <c r="K187" i="9"/>
  <c r="K188" i="9"/>
  <c r="K189" i="9"/>
  <c r="I11" i="9"/>
  <c r="I12" i="9"/>
  <c r="I13" i="9"/>
  <c r="I14" i="9"/>
  <c r="I15" i="9"/>
  <c r="I16" i="9"/>
  <c r="Q12" i="36" s="1"/>
  <c r="I17" i="9"/>
  <c r="I18" i="9"/>
  <c r="I19" i="9"/>
  <c r="I20" i="9"/>
  <c r="I21" i="9"/>
  <c r="I22" i="9"/>
  <c r="Q13" i="36" s="1"/>
  <c r="I23" i="9"/>
  <c r="I24" i="9"/>
  <c r="I25" i="9"/>
  <c r="I26" i="9"/>
  <c r="I27" i="9"/>
  <c r="Q35" i="36" s="1"/>
  <c r="I28" i="9"/>
  <c r="Q16" i="36" s="1"/>
  <c r="I29" i="9"/>
  <c r="Q37" i="36" s="1"/>
  <c r="I30" i="9"/>
  <c r="Q38" i="36" s="1"/>
  <c r="I31" i="9"/>
  <c r="Q39" i="36" s="1"/>
  <c r="I32" i="9"/>
  <c r="Q40" i="36" s="1"/>
  <c r="I33" i="9"/>
  <c r="Q41" i="36" s="1"/>
  <c r="I35" i="9"/>
  <c r="Q43" i="36" s="1"/>
  <c r="I36" i="9"/>
  <c r="Q44" i="36" s="1"/>
  <c r="I37" i="9"/>
  <c r="Q45" i="36" s="1"/>
  <c r="I38" i="9"/>
  <c r="Q46" i="36" s="1"/>
  <c r="I39" i="9"/>
  <c r="Q47" i="36" s="1"/>
  <c r="I40" i="9"/>
  <c r="Q18" i="36" s="1"/>
  <c r="I41" i="9"/>
  <c r="I42" i="9"/>
  <c r="I43" i="9"/>
  <c r="I44" i="9"/>
  <c r="I45" i="9"/>
  <c r="I46" i="9"/>
  <c r="Q19" i="36" s="1"/>
  <c r="I47" i="9"/>
  <c r="I48" i="9"/>
  <c r="I49" i="9"/>
  <c r="I50" i="9"/>
  <c r="I51" i="9"/>
  <c r="I52" i="9"/>
  <c r="Q20" i="36" s="1"/>
  <c r="I53" i="9"/>
  <c r="I54" i="9"/>
  <c r="I55" i="9"/>
  <c r="I56" i="9"/>
  <c r="I57" i="9"/>
  <c r="I58" i="9"/>
  <c r="Q21" i="36" s="1"/>
  <c r="I59" i="9"/>
  <c r="I60" i="9"/>
  <c r="I61" i="9"/>
  <c r="I62" i="9"/>
  <c r="I63" i="9"/>
  <c r="I64" i="9"/>
  <c r="Q22" i="36" s="1"/>
  <c r="I65" i="9"/>
  <c r="I66" i="9"/>
  <c r="I67" i="9"/>
  <c r="I68" i="9"/>
  <c r="I69" i="9"/>
  <c r="I70" i="9"/>
  <c r="Q23" i="36" s="1"/>
  <c r="I71" i="9"/>
  <c r="I72" i="9"/>
  <c r="I73" i="9"/>
  <c r="I74" i="9"/>
  <c r="I75" i="9"/>
  <c r="I76" i="9"/>
  <c r="Q24" i="36" s="1"/>
  <c r="I77" i="9"/>
  <c r="I78" i="9"/>
  <c r="I79" i="9"/>
  <c r="I80" i="9"/>
  <c r="I81" i="9"/>
  <c r="I82" i="9"/>
  <c r="Q27" i="36" s="1"/>
  <c r="I83" i="9"/>
  <c r="I84" i="9"/>
  <c r="I85" i="9"/>
  <c r="I86" i="9"/>
  <c r="I87" i="9"/>
  <c r="I88" i="9"/>
  <c r="Q30" i="36" s="1"/>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84" i="9"/>
  <c r="I185" i="9"/>
  <c r="I186" i="9"/>
  <c r="I187" i="9"/>
  <c r="I188" i="9"/>
  <c r="I189" i="9"/>
  <c r="K10" i="9"/>
  <c r="S10" i="9" s="1"/>
  <c r="D10" i="15"/>
  <c r="F10" i="15" s="1"/>
  <c r="C10" i="31" s="1"/>
  <c r="D10" i="30"/>
  <c r="A184" i="9"/>
  <c r="A118" i="9"/>
  <c r="A112" i="9"/>
  <c r="A106" i="9"/>
  <c r="A100" i="9"/>
  <c r="A94" i="9"/>
  <c r="A88" i="9"/>
  <c r="A82" i="9"/>
  <c r="A76" i="9"/>
  <c r="A70" i="9"/>
  <c r="A64" i="9"/>
  <c r="A58" i="9"/>
  <c r="A52" i="9"/>
  <c r="A46" i="9"/>
  <c r="A40" i="9"/>
  <c r="A34" i="9"/>
  <c r="A28" i="9"/>
  <c r="A22" i="9"/>
  <c r="A16" i="9"/>
  <c r="D11" i="30"/>
  <c r="D12" i="30"/>
  <c r="D13" i="30"/>
  <c r="D14" i="30"/>
  <c r="D15" i="30"/>
  <c r="D16" i="30"/>
  <c r="D17" i="30"/>
  <c r="D18" i="30"/>
  <c r="D19" i="30"/>
  <c r="D20" i="30"/>
  <c r="D21" i="30"/>
  <c r="D22" i="30"/>
  <c r="D23" i="30"/>
  <c r="D24" i="30"/>
  <c r="D25" i="30"/>
  <c r="D26" i="30"/>
  <c r="D27" i="30"/>
  <c r="D28" i="30"/>
  <c r="D39" i="30"/>
  <c r="H10" i="15"/>
  <c r="H11" i="15"/>
  <c r="H12" i="15"/>
  <c r="H13" i="15"/>
  <c r="H14" i="15"/>
  <c r="H15" i="15"/>
  <c r="H16" i="15"/>
  <c r="H17" i="15"/>
  <c r="H18" i="15"/>
  <c r="H19" i="15"/>
  <c r="H20" i="15"/>
  <c r="H21" i="15"/>
  <c r="H22" i="15"/>
  <c r="H23" i="15"/>
  <c r="H24" i="15"/>
  <c r="H25" i="15"/>
  <c r="H26" i="15"/>
  <c r="H27" i="15"/>
  <c r="H28" i="15"/>
  <c r="L10" i="15"/>
  <c r="K11" i="15"/>
  <c r="M11" i="15" s="1"/>
  <c r="D12" i="36" s="1"/>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10" i="15"/>
  <c r="I11" i="15"/>
  <c r="I12" i="15"/>
  <c r="I13" i="15"/>
  <c r="I14" i="15"/>
  <c r="I15" i="15"/>
  <c r="I16" i="15"/>
  <c r="I17" i="15"/>
  <c r="I18" i="15"/>
  <c r="I19" i="15"/>
  <c r="I20" i="15"/>
  <c r="I21" i="15"/>
  <c r="I22" i="15"/>
  <c r="I23" i="15"/>
  <c r="I24" i="15"/>
  <c r="I25" i="15"/>
  <c r="I26" i="15"/>
  <c r="I27" i="15"/>
  <c r="I28" i="15"/>
  <c r="I10" i="15"/>
  <c r="D11" i="15"/>
  <c r="D12" i="15"/>
  <c r="E12" i="15" s="1"/>
  <c r="D13" i="15"/>
  <c r="D14" i="15"/>
  <c r="F14" i="15" s="1"/>
  <c r="C14" i="31" s="1"/>
  <c r="D15" i="15"/>
  <c r="E15" i="15" s="1"/>
  <c r="C40" i="9" s="1"/>
  <c r="D16" i="15"/>
  <c r="F16" i="15" s="1"/>
  <c r="C16" i="31" s="1"/>
  <c r="E19" i="36" s="1"/>
  <c r="D17" i="15"/>
  <c r="F17" i="15" s="1"/>
  <c r="C17" i="31" s="1"/>
  <c r="D18" i="15"/>
  <c r="E18" i="15" s="1"/>
  <c r="D19" i="15"/>
  <c r="F19" i="15" s="1"/>
  <c r="C19" i="31" s="1"/>
  <c r="D20" i="15"/>
  <c r="E20" i="15" s="1"/>
  <c r="D21" i="15"/>
  <c r="E21" i="15" s="1"/>
  <c r="C76" i="9" s="1"/>
  <c r="D22" i="15"/>
  <c r="E22" i="15" s="1"/>
  <c r="D23" i="15"/>
  <c r="E23" i="15" s="1"/>
  <c r="D24" i="15"/>
  <c r="F24" i="15" s="1"/>
  <c r="C24" i="31" s="1"/>
  <c r="D25" i="15"/>
  <c r="E25" i="15" s="1"/>
  <c r="D26" i="15"/>
  <c r="F26" i="15" s="1"/>
  <c r="C26" i="31" s="1"/>
  <c r="D27" i="15"/>
  <c r="F27" i="15" s="1"/>
  <c r="C27" i="31" s="1"/>
  <c r="D28" i="15"/>
  <c r="E28" i="15" s="1"/>
  <c r="A36" i="36"/>
  <c r="A35" i="36"/>
  <c r="A34" i="36"/>
  <c r="A33" i="36"/>
  <c r="A32" i="36"/>
  <c r="A30" i="36"/>
  <c r="A27" i="36"/>
  <c r="A24" i="36"/>
  <c r="A23" i="36"/>
  <c r="A22" i="36"/>
  <c r="A21" i="36"/>
  <c r="A20" i="36"/>
  <c r="A19" i="36"/>
  <c r="A18" i="36"/>
  <c r="A17" i="36"/>
  <c r="A16" i="36"/>
  <c r="A13" i="36"/>
  <c r="A12" i="36"/>
  <c r="A9" i="36"/>
  <c r="A39" i="35"/>
  <c r="A28" i="35"/>
  <c r="A27" i="35"/>
  <c r="A26" i="35"/>
  <c r="A25" i="35"/>
  <c r="A24" i="35"/>
  <c r="A23" i="35"/>
  <c r="A22" i="35"/>
  <c r="A21" i="35"/>
  <c r="A20" i="35"/>
  <c r="A19" i="35"/>
  <c r="A18" i="35"/>
  <c r="A17" i="35"/>
  <c r="A16" i="35"/>
  <c r="A15" i="35"/>
  <c r="A14" i="35"/>
  <c r="A13" i="35"/>
  <c r="A12" i="35"/>
  <c r="A11" i="35"/>
  <c r="A10" i="35"/>
  <c r="A10" i="9"/>
  <c r="A11" i="31"/>
  <c r="A12" i="31"/>
  <c r="A10" i="31"/>
  <c r="A13" i="31"/>
  <c r="A14" i="31"/>
  <c r="A15" i="31"/>
  <c r="A16" i="31"/>
  <c r="A17" i="31"/>
  <c r="A18" i="31"/>
  <c r="A19" i="31"/>
  <c r="A20" i="31"/>
  <c r="A21" i="31"/>
  <c r="A22" i="31"/>
  <c r="A23" i="31"/>
  <c r="A24" i="31"/>
  <c r="A25" i="31"/>
  <c r="A26" i="31"/>
  <c r="A27" i="31"/>
  <c r="A28" i="31"/>
  <c r="A18" i="15"/>
  <c r="A19" i="15"/>
  <c r="A20" i="15"/>
  <c r="A21" i="15"/>
  <c r="A22" i="15"/>
  <c r="A23" i="15"/>
  <c r="A24" i="15"/>
  <c r="A25" i="15"/>
  <c r="A26" i="15"/>
  <c r="A27" i="15"/>
  <c r="A28" i="15"/>
  <c r="A17" i="15"/>
  <c r="A16" i="15"/>
  <c r="A15" i="15"/>
  <c r="A14" i="15"/>
  <c r="A13" i="15"/>
  <c r="A12" i="15"/>
  <c r="A11" i="15"/>
  <c r="A10" i="15"/>
  <c r="U139" i="9" l="1"/>
  <c r="F39" i="15"/>
  <c r="C39" i="31" s="1"/>
  <c r="U131" i="9"/>
  <c r="I44" i="36" s="1"/>
  <c r="K44" i="36" s="1"/>
  <c r="U137" i="9"/>
  <c r="S134" i="9"/>
  <c r="S146" i="9"/>
  <c r="S76" i="9"/>
  <c r="S28" i="9"/>
  <c r="S82" i="9"/>
  <c r="S88" i="9"/>
  <c r="Q34" i="36"/>
  <c r="U169" i="9"/>
  <c r="U165" i="9"/>
  <c r="D35" i="35" s="1"/>
  <c r="F35" i="35" s="1"/>
  <c r="U141" i="9"/>
  <c r="D31" i="35" s="1"/>
  <c r="F31" i="35" s="1"/>
  <c r="S22" i="9"/>
  <c r="S34" i="9"/>
  <c r="S58" i="9"/>
  <c r="U122" i="9"/>
  <c r="S131" i="9"/>
  <c r="S143" i="9"/>
  <c r="S132" i="9"/>
  <c r="S136" i="9"/>
  <c r="S125" i="9"/>
  <c r="S40" i="9"/>
  <c r="S52" i="9"/>
  <c r="S70" i="9"/>
  <c r="S46" i="9"/>
  <c r="T40" i="9"/>
  <c r="T41" i="9"/>
  <c r="T42" i="9"/>
  <c r="T43" i="9"/>
  <c r="T44" i="9"/>
  <c r="T45" i="9"/>
  <c r="T82" i="9"/>
  <c r="T83" i="9"/>
  <c r="T84" i="9"/>
  <c r="T85" i="9"/>
  <c r="T86" i="9"/>
  <c r="T87" i="9"/>
  <c r="S64" i="9"/>
  <c r="B29" i="15"/>
  <c r="B22" i="9"/>
  <c r="B28" i="9"/>
  <c r="B34" i="9"/>
  <c r="B15" i="31"/>
  <c r="B52" i="9"/>
  <c r="B58" i="9"/>
  <c r="B100" i="9"/>
  <c r="B26" i="31"/>
  <c r="B27" i="35"/>
  <c r="B118" i="9"/>
  <c r="B39" i="15"/>
  <c r="B17" i="36"/>
  <c r="U183" i="9"/>
  <c r="D38" i="35" s="1"/>
  <c r="F38" i="35" s="1"/>
  <c r="U159" i="9"/>
  <c r="D34" i="35" s="1"/>
  <c r="F34" i="35" s="1"/>
  <c r="U135" i="9"/>
  <c r="D30" i="35" s="1"/>
  <c r="F30" i="35" s="1"/>
  <c r="S182" i="9"/>
  <c r="S177" i="9"/>
  <c r="U161" i="9"/>
  <c r="U150" i="9"/>
  <c r="S147" i="9"/>
  <c r="U175" i="9"/>
  <c r="S172" i="9"/>
  <c r="S157" i="9"/>
  <c r="S183" i="9"/>
  <c r="S156" i="9"/>
  <c r="S180" i="9"/>
  <c r="S167" i="9"/>
  <c r="M29" i="15"/>
  <c r="N29" i="15" s="1"/>
  <c r="D29" i="31" s="1"/>
  <c r="F37" i="36" s="1"/>
  <c r="M31" i="15"/>
  <c r="D136" i="9" s="1"/>
  <c r="E29" i="15"/>
  <c r="C124" i="9" s="1"/>
  <c r="T77" i="9"/>
  <c r="T80" i="9"/>
  <c r="U168" i="9"/>
  <c r="T79" i="9"/>
  <c r="B32" i="15"/>
  <c r="B34" i="31"/>
  <c r="T78" i="9"/>
  <c r="T81" i="9"/>
  <c r="S92" i="9"/>
  <c r="S93" i="9"/>
  <c r="S95" i="9"/>
  <c r="S102" i="9"/>
  <c r="S103" i="9"/>
  <c r="S105" i="9"/>
  <c r="S106" i="9"/>
  <c r="S107" i="9"/>
  <c r="S111" i="9"/>
  <c r="S114" i="9"/>
  <c r="S115" i="9"/>
  <c r="S116" i="9"/>
  <c r="S117" i="9"/>
  <c r="S118" i="9"/>
  <c r="S119" i="9"/>
  <c r="S121" i="9"/>
  <c r="S122" i="9"/>
  <c r="S123" i="9"/>
  <c r="S184" i="9"/>
  <c r="M27" i="15"/>
  <c r="D35" i="36" s="1"/>
  <c r="M28" i="15"/>
  <c r="S163" i="9"/>
  <c r="S160" i="9"/>
  <c r="W154" i="9"/>
  <c r="S155" i="9"/>
  <c r="S151" i="9"/>
  <c r="S144" i="9"/>
  <c r="S141" i="9"/>
  <c r="S133" i="9"/>
  <c r="S126" i="9"/>
  <c r="M36" i="15"/>
  <c r="M38" i="15"/>
  <c r="M39" i="15"/>
  <c r="U136" i="9"/>
  <c r="E31" i="15"/>
  <c r="C39" i="36" s="1"/>
  <c r="E33" i="15"/>
  <c r="B35" i="15"/>
  <c r="B38" i="15"/>
  <c r="S96" i="9"/>
  <c r="S97" i="9"/>
  <c r="S104" i="9"/>
  <c r="S112" i="9"/>
  <c r="S113" i="9"/>
  <c r="S188" i="9"/>
  <c r="S189" i="9"/>
  <c r="S11" i="9"/>
  <c r="S12" i="9"/>
  <c r="S13" i="9"/>
  <c r="S14" i="9"/>
  <c r="S15" i="9"/>
  <c r="S18" i="9"/>
  <c r="S19" i="9"/>
  <c r="S20" i="9"/>
  <c r="S21" i="9"/>
  <c r="S23" i="9"/>
  <c r="S24" i="9"/>
  <c r="S25" i="9"/>
  <c r="S26" i="9"/>
  <c r="S27" i="9"/>
  <c r="S29" i="9"/>
  <c r="S30" i="9"/>
  <c r="S31" i="9"/>
  <c r="S32" i="9"/>
  <c r="S33" i="9"/>
  <c r="S36" i="9"/>
  <c r="S37" i="9"/>
  <c r="S38" i="9"/>
  <c r="S39" i="9"/>
  <c r="S41" i="9"/>
  <c r="S43" i="9"/>
  <c r="S44" i="9"/>
  <c r="S45" i="9"/>
  <c r="S47" i="9"/>
  <c r="S48" i="9"/>
  <c r="S49" i="9"/>
  <c r="S50" i="9"/>
  <c r="S51" i="9"/>
  <c r="S53" i="9"/>
  <c r="S54" i="9"/>
  <c r="S55" i="9"/>
  <c r="S56" i="9"/>
  <c r="S57" i="9"/>
  <c r="S59" i="9"/>
  <c r="S60" i="9"/>
  <c r="S61" i="9"/>
  <c r="S62" i="9"/>
  <c r="S63" i="9"/>
  <c r="S65" i="9"/>
  <c r="S66" i="9"/>
  <c r="S67" i="9"/>
  <c r="S68" i="9"/>
  <c r="S69" i="9"/>
  <c r="S71" i="9"/>
  <c r="S72" i="9"/>
  <c r="S73" i="9"/>
  <c r="S74" i="9"/>
  <c r="S75" i="9"/>
  <c r="S77" i="9"/>
  <c r="S78" i="9"/>
  <c r="S79" i="9"/>
  <c r="S81" i="9"/>
  <c r="S83" i="9"/>
  <c r="S84" i="9"/>
  <c r="S85" i="9"/>
  <c r="S86" i="9"/>
  <c r="S87" i="9"/>
  <c r="S89" i="9"/>
  <c r="S91" i="9"/>
  <c r="D42" i="36"/>
  <c r="F30" i="15"/>
  <c r="C30" i="31" s="1"/>
  <c r="F29" i="15"/>
  <c r="C29" i="31" s="1"/>
  <c r="B36" i="35"/>
  <c r="B166" i="9"/>
  <c r="B44" i="36"/>
  <c r="B36" i="31"/>
  <c r="B39" i="36"/>
  <c r="B136" i="9"/>
  <c r="B31" i="35"/>
  <c r="B31" i="31"/>
  <c r="B33" i="35"/>
  <c r="B148" i="9"/>
  <c r="B41" i="36"/>
  <c r="B130" i="9"/>
  <c r="B30" i="35"/>
  <c r="B38" i="36"/>
  <c r="B30" i="31"/>
  <c r="B124" i="9"/>
  <c r="B37" i="36"/>
  <c r="B29" i="35"/>
  <c r="B36" i="15"/>
  <c r="B29" i="31"/>
  <c r="B35" i="31"/>
  <c r="B34" i="35"/>
  <c r="B154" i="9"/>
  <c r="B42" i="36"/>
  <c r="B34" i="15"/>
  <c r="B33" i="15"/>
  <c r="B40" i="36"/>
  <c r="B142" i="9"/>
  <c r="B32" i="35"/>
  <c r="B31" i="15"/>
  <c r="B30" i="15"/>
  <c r="B35" i="35"/>
  <c r="B160" i="9"/>
  <c r="B43" i="36"/>
  <c r="B33" i="31"/>
  <c r="B178" i="9"/>
  <c r="B38" i="35"/>
  <c r="B46" i="36"/>
  <c r="B38" i="31"/>
  <c r="M16" i="15"/>
  <c r="N16" i="15" s="1"/>
  <c r="D16" i="31" s="1"/>
  <c r="M20" i="15"/>
  <c r="B32" i="31"/>
  <c r="B37" i="35"/>
  <c r="B172" i="9"/>
  <c r="B45" i="36"/>
  <c r="B37" i="31"/>
  <c r="S35" i="9"/>
  <c r="S42" i="9"/>
  <c r="S99" i="9"/>
  <c r="S80" i="9"/>
  <c r="U111" i="9"/>
  <c r="U110" i="9"/>
  <c r="U117" i="9"/>
  <c r="I35" i="36" s="1"/>
  <c r="K35" i="36" s="1"/>
  <c r="U109" i="9"/>
  <c r="S90" i="9"/>
  <c r="Q9" i="36"/>
  <c r="E27" i="15"/>
  <c r="E11" i="15"/>
  <c r="C12" i="36" s="1"/>
  <c r="F11" i="15"/>
  <c r="C11" i="31" s="1"/>
  <c r="E13" i="15"/>
  <c r="C28" i="9" s="1"/>
  <c r="F13" i="15"/>
  <c r="C13" i="31" s="1"/>
  <c r="F20" i="15"/>
  <c r="C20" i="31" s="1"/>
  <c r="F25" i="15"/>
  <c r="C25" i="31" s="1"/>
  <c r="E33" i="36" s="1"/>
  <c r="F28" i="15"/>
  <c r="C28" i="31" s="1"/>
  <c r="M26" i="15"/>
  <c r="D34" i="36" s="1"/>
  <c r="B112" i="9"/>
  <c r="B14" i="15"/>
  <c r="B14" i="35"/>
  <c r="B13" i="31"/>
  <c r="B27" i="15"/>
  <c r="B13" i="15"/>
  <c r="B34" i="36"/>
  <c r="B26" i="35"/>
  <c r="B106" i="9"/>
  <c r="B14" i="31"/>
  <c r="B26" i="15"/>
  <c r="B40" i="9"/>
  <c r="B15" i="15"/>
  <c r="B15" i="35"/>
  <c r="B18" i="36"/>
  <c r="B16" i="9"/>
  <c r="B16" i="31"/>
  <c r="B12" i="31"/>
  <c r="B28" i="15"/>
  <c r="B12" i="35"/>
  <c r="B13" i="36"/>
  <c r="B35" i="36"/>
  <c r="B28" i="31"/>
  <c r="B21" i="36"/>
  <c r="B12" i="15"/>
  <c r="B17" i="15"/>
  <c r="B13" i="35"/>
  <c r="B28" i="35"/>
  <c r="B36" i="36"/>
  <c r="B27" i="31"/>
  <c r="B11" i="31"/>
  <c r="B16" i="15"/>
  <c r="B25" i="15"/>
  <c r="B25" i="31"/>
  <c r="B25" i="35"/>
  <c r="B39" i="35"/>
  <c r="B16" i="36"/>
  <c r="B33" i="36"/>
  <c r="B47" i="36"/>
  <c r="B184" i="9"/>
  <c r="E16" i="15"/>
  <c r="C46" i="9" s="1"/>
  <c r="B10" i="35"/>
  <c r="B9" i="36"/>
  <c r="B10" i="9"/>
  <c r="B10" i="31"/>
  <c r="B10" i="15"/>
  <c r="Q33" i="36"/>
  <c r="Q32" i="36"/>
  <c r="S169" i="9"/>
  <c r="S127" i="9"/>
  <c r="U125" i="9"/>
  <c r="I38" i="36" s="1"/>
  <c r="K38" i="36" s="1"/>
  <c r="U126" i="9"/>
  <c r="I39" i="36" s="1"/>
  <c r="K39" i="36" s="1"/>
  <c r="U127" i="9"/>
  <c r="I40" i="36" s="1"/>
  <c r="K40" i="36" s="1"/>
  <c r="U128" i="9"/>
  <c r="I41" i="36" s="1"/>
  <c r="K41" i="36" s="1"/>
  <c r="U129" i="9"/>
  <c r="U133" i="9"/>
  <c r="I46" i="36" s="1"/>
  <c r="K46" i="36" s="1"/>
  <c r="U134" i="9"/>
  <c r="I47" i="36" s="1"/>
  <c r="K47" i="36" s="1"/>
  <c r="U177" i="9"/>
  <c r="U171" i="9"/>
  <c r="U153" i="9"/>
  <c r="U147" i="9"/>
  <c r="U182" i="9"/>
  <c r="U181" i="9"/>
  <c r="U180" i="9"/>
  <c r="U179" i="9"/>
  <c r="U176" i="9"/>
  <c r="U174" i="9"/>
  <c r="U173" i="9"/>
  <c r="U170" i="9"/>
  <c r="U167" i="9"/>
  <c r="U164" i="9"/>
  <c r="U163" i="9"/>
  <c r="U162" i="9"/>
  <c r="U158" i="9"/>
  <c r="U157" i="9"/>
  <c r="U156" i="9"/>
  <c r="U155" i="9"/>
  <c r="U152" i="9"/>
  <c r="U151" i="9"/>
  <c r="U149" i="9"/>
  <c r="U146" i="9"/>
  <c r="U145" i="9"/>
  <c r="U144" i="9"/>
  <c r="U143" i="9"/>
  <c r="U140" i="9"/>
  <c r="U138" i="9"/>
  <c r="U107" i="9"/>
  <c r="U108" i="9"/>
  <c r="U113" i="9"/>
  <c r="U114" i="9"/>
  <c r="U115" i="9"/>
  <c r="U116" i="9"/>
  <c r="U119" i="9"/>
  <c r="U120" i="9"/>
  <c r="U121" i="9"/>
  <c r="U123" i="9"/>
  <c r="U185" i="9"/>
  <c r="U186" i="9"/>
  <c r="U187" i="9"/>
  <c r="U188" i="9"/>
  <c r="U189" i="9"/>
  <c r="B16" i="35"/>
  <c r="B46" i="9"/>
  <c r="M19" i="15"/>
  <c r="N19" i="15" s="1"/>
  <c r="D19" i="31" s="1"/>
  <c r="F22" i="36" s="1"/>
  <c r="M18" i="15"/>
  <c r="N18" i="15" s="1"/>
  <c r="D18" i="31" s="1"/>
  <c r="F21" i="36" s="1"/>
  <c r="M17" i="15"/>
  <c r="D52" i="9" s="1"/>
  <c r="U55" i="9" s="1"/>
  <c r="M10" i="15"/>
  <c r="E19" i="15"/>
  <c r="F18" i="15"/>
  <c r="C18" i="31" s="1"/>
  <c r="E21" i="36" s="1"/>
  <c r="E17" i="15"/>
  <c r="E14" i="15"/>
  <c r="C17" i="36" s="1"/>
  <c r="E10" i="15"/>
  <c r="S17" i="9"/>
  <c r="Q36" i="36"/>
  <c r="Q42" i="36"/>
  <c r="S101" i="9"/>
  <c r="S98" i="9"/>
  <c r="D39" i="35"/>
  <c r="F39" i="35" s="1"/>
  <c r="W184" i="9"/>
  <c r="S124" i="9"/>
  <c r="S178" i="9"/>
  <c r="S153" i="9"/>
  <c r="W130" i="9"/>
  <c r="S138" i="9"/>
  <c r="S164" i="9"/>
  <c r="S171" i="9"/>
  <c r="S175" i="9"/>
  <c r="S168" i="9"/>
  <c r="S187" i="9"/>
  <c r="U154" i="9"/>
  <c r="S186" i="9"/>
  <c r="S176" i="9"/>
  <c r="S185" i="9"/>
  <c r="U148" i="9"/>
  <c r="S158" i="9"/>
  <c r="S120" i="9"/>
  <c r="S173" i="9"/>
  <c r="S159" i="9"/>
  <c r="S109" i="9"/>
  <c r="S108" i="9"/>
  <c r="S148" i="9"/>
  <c r="S110" i="9"/>
  <c r="S128" i="9"/>
  <c r="S170" i="9"/>
  <c r="S145" i="9"/>
  <c r="U142" i="9"/>
  <c r="M21" i="15"/>
  <c r="M15" i="15"/>
  <c r="N15" i="15" s="1"/>
  <c r="D15" i="31" s="1"/>
  <c r="F18" i="36" s="1"/>
  <c r="M14" i="15"/>
  <c r="D17" i="36" s="1"/>
  <c r="M13" i="15"/>
  <c r="N13" i="15" s="1"/>
  <c r="D13" i="31" s="1"/>
  <c r="M12" i="15"/>
  <c r="M25" i="15"/>
  <c r="D33" i="36" s="1"/>
  <c r="M24" i="15"/>
  <c r="N24" i="15" s="1"/>
  <c r="D24" i="31" s="1"/>
  <c r="F32" i="36" s="1"/>
  <c r="M23" i="15"/>
  <c r="D30" i="36" s="1"/>
  <c r="M22" i="15"/>
  <c r="D27" i="36" s="1"/>
  <c r="N11" i="15"/>
  <c r="D11" i="31" s="1"/>
  <c r="F12" i="36" s="1"/>
  <c r="D16" i="9"/>
  <c r="U19" i="9" s="1"/>
  <c r="U16" i="9"/>
  <c r="C82" i="9"/>
  <c r="C27" i="36"/>
  <c r="C23" i="36"/>
  <c r="C70" i="9"/>
  <c r="C21" i="36"/>
  <c r="C58" i="9"/>
  <c r="C22" i="9"/>
  <c r="C13" i="36"/>
  <c r="E24" i="15"/>
  <c r="C94" i="9" s="1"/>
  <c r="F21" i="15"/>
  <c r="C21" i="31" s="1"/>
  <c r="E24" i="36" s="1"/>
  <c r="F23" i="15"/>
  <c r="C23" i="31" s="1"/>
  <c r="E30" i="36" s="1"/>
  <c r="F22" i="15"/>
  <c r="C22" i="31" s="1"/>
  <c r="E27" i="36" s="1"/>
  <c r="F15" i="15"/>
  <c r="C15" i="31" s="1"/>
  <c r="E15" i="31" s="1"/>
  <c r="G18" i="36" s="1"/>
  <c r="F12" i="15"/>
  <c r="C12" i="31" s="1"/>
  <c r="E13" i="36" s="1"/>
  <c r="E33" i="31"/>
  <c r="G41" i="36" s="1"/>
  <c r="E41" i="36"/>
  <c r="C130" i="9"/>
  <c r="C38" i="36"/>
  <c r="C166" i="9"/>
  <c r="C44" i="36"/>
  <c r="N14" i="15"/>
  <c r="D14" i="31" s="1"/>
  <c r="F17" i="36" s="1"/>
  <c r="F36" i="15"/>
  <c r="C36" i="31" s="1"/>
  <c r="E44" i="36" s="1"/>
  <c r="F35" i="15"/>
  <c r="C35" i="31" s="1"/>
  <c r="E43" i="36" s="1"/>
  <c r="F34" i="15"/>
  <c r="C34" i="31" s="1"/>
  <c r="E26" i="15"/>
  <c r="N31" i="15"/>
  <c r="D31" i="31" s="1"/>
  <c r="F39" i="36" s="1"/>
  <c r="M37" i="15"/>
  <c r="M35" i="15"/>
  <c r="M30" i="15"/>
  <c r="E37" i="31"/>
  <c r="G45" i="36" s="1"/>
  <c r="E45" i="36"/>
  <c r="E20" i="36"/>
  <c r="C46" i="36"/>
  <c r="C178" i="9"/>
  <c r="E9" i="36"/>
  <c r="C154" i="9"/>
  <c r="C42" i="36"/>
  <c r="E17" i="36"/>
  <c r="C142" i="9"/>
  <c r="C40" i="36"/>
  <c r="C30" i="36"/>
  <c r="C88" i="9"/>
  <c r="E39" i="36"/>
  <c r="E31" i="31"/>
  <c r="G39" i="36" s="1"/>
  <c r="E32" i="36"/>
  <c r="C36" i="36"/>
  <c r="C118" i="9"/>
  <c r="E27" i="31"/>
  <c r="G35" i="36" s="1"/>
  <c r="E35" i="36"/>
  <c r="E34" i="36"/>
  <c r="E26" i="31"/>
  <c r="G34" i="36" s="1"/>
  <c r="C100" i="9"/>
  <c r="C33" i="36"/>
  <c r="C47" i="36"/>
  <c r="C184" i="9"/>
  <c r="D64" i="9"/>
  <c r="N32" i="15"/>
  <c r="D32" i="31" s="1"/>
  <c r="F40" i="36" s="1"/>
  <c r="D124" i="9"/>
  <c r="U124" i="9" s="1"/>
  <c r="I37" i="36" s="1"/>
  <c r="K37" i="36" s="1"/>
  <c r="N33" i="15"/>
  <c r="D33" i="31" s="1"/>
  <c r="F41" i="36" s="1"/>
  <c r="D40" i="36"/>
  <c r="D41" i="36"/>
  <c r="C24" i="36"/>
  <c r="F38" i="15"/>
  <c r="C38" i="31" s="1"/>
  <c r="F32" i="15"/>
  <c r="C32" i="31" s="1"/>
  <c r="N34" i="15"/>
  <c r="D34" i="31" s="1"/>
  <c r="F42" i="36" s="1"/>
  <c r="C18" i="36"/>
  <c r="E22" i="36"/>
  <c r="C43" i="36"/>
  <c r="C172" i="9"/>
  <c r="B24" i="35"/>
  <c r="B94" i="9"/>
  <c r="B23" i="35"/>
  <c r="B23" i="31"/>
  <c r="B23" i="15"/>
  <c r="B88" i="9"/>
  <c r="B24" i="15"/>
  <c r="B32" i="36"/>
  <c r="B76" i="9"/>
  <c r="B20" i="15"/>
  <c r="B23" i="36"/>
  <c r="B20" i="31"/>
  <c r="B20" i="35"/>
  <c r="B22" i="36"/>
  <c r="B64" i="9"/>
  <c r="B18" i="35"/>
  <c r="B18" i="31"/>
  <c r="B19" i="35"/>
  <c r="B19" i="31"/>
  <c r="B17" i="31"/>
  <c r="B20" i="36"/>
  <c r="B11" i="35"/>
  <c r="B11" i="15"/>
  <c r="B82" i="9"/>
  <c r="B22" i="35"/>
  <c r="B21" i="31"/>
  <c r="B21" i="15"/>
  <c r="B21" i="35"/>
  <c r="B22" i="31"/>
  <c r="B27" i="36"/>
  <c r="W160" i="9" l="1"/>
  <c r="D36" i="35"/>
  <c r="F36" i="35" s="1"/>
  <c r="W166" i="9"/>
  <c r="W142" i="9"/>
  <c r="D32" i="35"/>
  <c r="F32" i="35" s="1"/>
  <c r="E19" i="31"/>
  <c r="G22" i="36" s="1"/>
  <c r="U52" i="9"/>
  <c r="U54" i="9"/>
  <c r="U56" i="9"/>
  <c r="E39" i="31"/>
  <c r="G47" i="36" s="1"/>
  <c r="E47" i="36"/>
  <c r="T76" i="9"/>
  <c r="W136" i="9"/>
  <c r="F19" i="36"/>
  <c r="E16" i="31"/>
  <c r="G19" i="36" s="1"/>
  <c r="N26" i="15"/>
  <c r="D26" i="31" s="1"/>
  <c r="F34" i="36" s="1"/>
  <c r="E28" i="31"/>
  <c r="G36" i="36" s="1"/>
  <c r="E36" i="36"/>
  <c r="E23" i="36"/>
  <c r="D37" i="36"/>
  <c r="C37" i="36"/>
  <c r="N39" i="15"/>
  <c r="D39" i="31" s="1"/>
  <c r="F47" i="36" s="1"/>
  <c r="W178" i="9"/>
  <c r="W172" i="9"/>
  <c r="D37" i="35"/>
  <c r="F37" i="35" s="1"/>
  <c r="D28" i="35"/>
  <c r="F28" i="35" s="1"/>
  <c r="I36" i="36"/>
  <c r="K36" i="36" s="1"/>
  <c r="W118" i="9"/>
  <c r="W148" i="9"/>
  <c r="D33" i="35"/>
  <c r="F33" i="35" s="1"/>
  <c r="D10" i="9"/>
  <c r="D21" i="36"/>
  <c r="D58" i="9"/>
  <c r="N28" i="15"/>
  <c r="D28" i="31" s="1"/>
  <c r="F36" i="36" s="1"/>
  <c r="D36" i="36"/>
  <c r="D118" i="9"/>
  <c r="U118" i="9" s="1"/>
  <c r="C136" i="9"/>
  <c r="D184" i="9"/>
  <c r="U184" i="9" s="1"/>
  <c r="D47" i="36"/>
  <c r="D172" i="9"/>
  <c r="U172" i="9" s="1"/>
  <c r="D45" i="36"/>
  <c r="N37" i="15"/>
  <c r="D37" i="31" s="1"/>
  <c r="F45" i="36" s="1"/>
  <c r="C16" i="36"/>
  <c r="D112" i="9"/>
  <c r="U112" i="9" s="1"/>
  <c r="E16" i="36"/>
  <c r="N27" i="15"/>
  <c r="D27" i="31" s="1"/>
  <c r="F35" i="36" s="1"/>
  <c r="D39" i="36"/>
  <c r="C19" i="36"/>
  <c r="W124" i="9"/>
  <c r="I42" i="36"/>
  <c r="K42" i="36" s="1"/>
  <c r="D29" i="35"/>
  <c r="F29" i="35" s="1"/>
  <c r="D9" i="36"/>
  <c r="N12" i="15"/>
  <c r="D12" i="31" s="1"/>
  <c r="F13" i="36" s="1"/>
  <c r="D13" i="36"/>
  <c r="D22" i="9"/>
  <c r="N21" i="15"/>
  <c r="D21" i="31" s="1"/>
  <c r="F24" i="36" s="1"/>
  <c r="D76" i="9"/>
  <c r="U77" i="9" s="1"/>
  <c r="D24" i="36"/>
  <c r="N10" i="15"/>
  <c r="D10" i="31" s="1"/>
  <c r="F9" i="36" s="1"/>
  <c r="D40" i="9"/>
  <c r="D20" i="36"/>
  <c r="D34" i="9"/>
  <c r="C16" i="9"/>
  <c r="E18" i="31"/>
  <c r="G21" i="36" s="1"/>
  <c r="D106" i="9"/>
  <c r="U106" i="9" s="1"/>
  <c r="D18" i="36"/>
  <c r="E36" i="31"/>
  <c r="G44" i="36" s="1"/>
  <c r="N38" i="15"/>
  <c r="D38" i="31" s="1"/>
  <c r="F46" i="36" s="1"/>
  <c r="D46" i="36"/>
  <c r="D178" i="9"/>
  <c r="U178" i="9" s="1"/>
  <c r="E12" i="36"/>
  <c r="E29" i="31"/>
  <c r="G37" i="36" s="1"/>
  <c r="E37" i="36"/>
  <c r="E42" i="36"/>
  <c r="E34" i="31"/>
  <c r="G42" i="36" s="1"/>
  <c r="E38" i="36"/>
  <c r="E30" i="31"/>
  <c r="G38" i="36" s="1"/>
  <c r="N36" i="15"/>
  <c r="D36" i="31" s="1"/>
  <c r="F44" i="36" s="1"/>
  <c r="D44" i="36"/>
  <c r="D166" i="9"/>
  <c r="U166" i="9" s="1"/>
  <c r="C148" i="9"/>
  <c r="C41" i="36"/>
  <c r="D26" i="35"/>
  <c r="F26" i="35" s="1"/>
  <c r="I34" i="36"/>
  <c r="K34" i="36" s="1"/>
  <c r="C35" i="36"/>
  <c r="C112" i="9"/>
  <c r="T32" i="9"/>
  <c r="T30" i="9"/>
  <c r="T29" i="9"/>
  <c r="T33" i="9"/>
  <c r="T31" i="9"/>
  <c r="T28" i="9"/>
  <c r="T50" i="9"/>
  <c r="T48" i="9"/>
  <c r="T47" i="9"/>
  <c r="T51" i="9"/>
  <c r="T49" i="9"/>
  <c r="T46" i="9"/>
  <c r="W106" i="9"/>
  <c r="D46" i="9"/>
  <c r="U46" i="9" s="1"/>
  <c r="D70" i="9"/>
  <c r="T125" i="9"/>
  <c r="T126" i="9"/>
  <c r="T127" i="9"/>
  <c r="T128" i="9"/>
  <c r="T129" i="9"/>
  <c r="T133" i="9"/>
  <c r="T134" i="9"/>
  <c r="T177" i="9"/>
  <c r="T171" i="9"/>
  <c r="T153" i="9"/>
  <c r="T147" i="9"/>
  <c r="D27" i="35"/>
  <c r="F27" i="35" s="1"/>
  <c r="D19" i="36"/>
  <c r="D23" i="36"/>
  <c r="N20" i="15"/>
  <c r="D20" i="31" s="1"/>
  <c r="T182" i="9"/>
  <c r="T181" i="9"/>
  <c r="T180" i="9"/>
  <c r="T179" i="9"/>
  <c r="T176" i="9"/>
  <c r="T174" i="9"/>
  <c r="T173" i="9"/>
  <c r="T170" i="9"/>
  <c r="T167" i="9"/>
  <c r="T164" i="9"/>
  <c r="T163" i="9"/>
  <c r="T162" i="9"/>
  <c r="T158" i="9"/>
  <c r="T157" i="9"/>
  <c r="T156" i="9"/>
  <c r="T155" i="9"/>
  <c r="T152" i="9"/>
  <c r="T151" i="9"/>
  <c r="T149" i="9"/>
  <c r="T146" i="9"/>
  <c r="T145" i="9"/>
  <c r="T144" i="9"/>
  <c r="T143" i="9"/>
  <c r="T140" i="9"/>
  <c r="T138" i="9"/>
  <c r="T107" i="9"/>
  <c r="T108" i="9"/>
  <c r="T113" i="9"/>
  <c r="T114" i="9"/>
  <c r="T115" i="9"/>
  <c r="T116" i="9"/>
  <c r="T119" i="9"/>
  <c r="T120" i="9"/>
  <c r="T121" i="9"/>
  <c r="T123" i="9"/>
  <c r="T185" i="9"/>
  <c r="T186" i="9"/>
  <c r="T187" i="9"/>
  <c r="T188" i="9"/>
  <c r="T189" i="9"/>
  <c r="W112" i="9"/>
  <c r="D43" i="36"/>
  <c r="D160" i="9"/>
  <c r="U160" i="9" s="1"/>
  <c r="N35" i="15"/>
  <c r="D35" i="31" s="1"/>
  <c r="F43" i="36" s="1"/>
  <c r="D38" i="36"/>
  <c r="N30" i="15"/>
  <c r="D30" i="31" s="1"/>
  <c r="F38" i="36" s="1"/>
  <c r="D130" i="9"/>
  <c r="U130" i="9" s="1"/>
  <c r="I43" i="36" s="1"/>
  <c r="K43" i="36" s="1"/>
  <c r="D22" i="36"/>
  <c r="E35" i="31"/>
  <c r="G43" i="36" s="1"/>
  <c r="C9" i="36"/>
  <c r="C10" i="9"/>
  <c r="T71" i="9"/>
  <c r="T73" i="9"/>
  <c r="T75" i="9"/>
  <c r="T74" i="9"/>
  <c r="T72" i="9"/>
  <c r="T70" i="9"/>
  <c r="T62" i="9"/>
  <c r="T59" i="9"/>
  <c r="T61" i="9"/>
  <c r="T63" i="9"/>
  <c r="T60" i="9"/>
  <c r="T58" i="9"/>
  <c r="T26" i="9"/>
  <c r="T23" i="9"/>
  <c r="T24" i="9"/>
  <c r="T25" i="9"/>
  <c r="T27" i="9"/>
  <c r="T22" i="9"/>
  <c r="T96" i="9"/>
  <c r="T97" i="9"/>
  <c r="T98" i="9"/>
  <c r="T99" i="9"/>
  <c r="T95" i="9"/>
  <c r="T94" i="9"/>
  <c r="T92" i="9"/>
  <c r="T93" i="9"/>
  <c r="T88" i="9"/>
  <c r="T91" i="9"/>
  <c r="T90" i="9"/>
  <c r="T89" i="9"/>
  <c r="T137" i="9"/>
  <c r="T117" i="9"/>
  <c r="T136" i="9"/>
  <c r="T130" i="9"/>
  <c r="T124" i="9"/>
  <c r="T142" i="9"/>
  <c r="T184" i="9"/>
  <c r="T148" i="9"/>
  <c r="T150" i="9"/>
  <c r="T154" i="9"/>
  <c r="T160" i="9"/>
  <c r="T161" i="9"/>
  <c r="T166" i="9"/>
  <c r="T168" i="9"/>
  <c r="T169" i="9"/>
  <c r="T172" i="9"/>
  <c r="T175" i="9"/>
  <c r="T178" i="9"/>
  <c r="T106" i="9"/>
  <c r="T111" i="9"/>
  <c r="T118" i="9"/>
  <c r="T135" i="9"/>
  <c r="T141" i="9"/>
  <c r="T159" i="9"/>
  <c r="T165" i="9"/>
  <c r="T183" i="9"/>
  <c r="T122" i="9"/>
  <c r="T112" i="9"/>
  <c r="T110" i="9"/>
  <c r="T132" i="9"/>
  <c r="T131" i="9"/>
  <c r="T100" i="9"/>
  <c r="T105" i="9"/>
  <c r="T104" i="9"/>
  <c r="T103" i="9"/>
  <c r="T102" i="9"/>
  <c r="T101" i="9"/>
  <c r="T109" i="9"/>
  <c r="T139" i="9"/>
  <c r="D100" i="9"/>
  <c r="D32" i="36"/>
  <c r="E24" i="31"/>
  <c r="G32" i="36" s="1"/>
  <c r="D88" i="9"/>
  <c r="U92" i="9" s="1"/>
  <c r="N23" i="15"/>
  <c r="D23" i="31" s="1"/>
  <c r="F30" i="36" s="1"/>
  <c r="U57" i="9"/>
  <c r="I20" i="36" s="1"/>
  <c r="K20" i="36" s="1"/>
  <c r="U53" i="9"/>
  <c r="N17" i="15"/>
  <c r="D17" i="31" s="1"/>
  <c r="F20" i="36" s="1"/>
  <c r="F16" i="36"/>
  <c r="E13" i="31"/>
  <c r="G16" i="36" s="1"/>
  <c r="D16" i="36"/>
  <c r="D28" i="9"/>
  <c r="E11" i="31"/>
  <c r="G12" i="36" s="1"/>
  <c r="C22" i="36"/>
  <c r="C64" i="9"/>
  <c r="C20" i="36"/>
  <c r="C52" i="9"/>
  <c r="C34" i="9"/>
  <c r="D82" i="9"/>
  <c r="U82" i="9" s="1"/>
  <c r="D94" i="9"/>
  <c r="U98" i="9" s="1"/>
  <c r="N25" i="15"/>
  <c r="D25" i="31" s="1"/>
  <c r="N22" i="15"/>
  <c r="D22" i="31" s="1"/>
  <c r="F27" i="36" s="1"/>
  <c r="U84" i="9"/>
  <c r="U20" i="9"/>
  <c r="U21" i="9"/>
  <c r="U17" i="9"/>
  <c r="U18" i="9"/>
  <c r="H37" i="36"/>
  <c r="J37" i="36" s="1"/>
  <c r="L37" i="36" s="1"/>
  <c r="N37" i="36" s="1"/>
  <c r="M37" i="36" s="1"/>
  <c r="P37" i="36" s="1"/>
  <c r="E18" i="36"/>
  <c r="V40" i="9"/>
  <c r="C32" i="36"/>
  <c r="C106" i="9"/>
  <c r="C34" i="36"/>
  <c r="E14" i="31"/>
  <c r="G17" i="36" s="1"/>
  <c r="U68" i="9"/>
  <c r="U65" i="9"/>
  <c r="U66" i="9"/>
  <c r="U64" i="9"/>
  <c r="U67" i="9"/>
  <c r="U69" i="9"/>
  <c r="E40" i="36"/>
  <c r="E32" i="31"/>
  <c r="G40" i="36" s="1"/>
  <c r="E38" i="31"/>
  <c r="G46" i="36" s="1"/>
  <c r="E46" i="36"/>
  <c r="E12" i="31" l="1"/>
  <c r="G13" i="36" s="1"/>
  <c r="H45" i="36"/>
  <c r="J45" i="36" s="1"/>
  <c r="L45" i="36" s="1"/>
  <c r="N45" i="36" s="1"/>
  <c r="M45" i="36" s="1"/>
  <c r="P45" i="36" s="1"/>
  <c r="U58" i="9"/>
  <c r="U59" i="9"/>
  <c r="U60" i="9"/>
  <c r="U62" i="9"/>
  <c r="U63" i="9"/>
  <c r="U61" i="9"/>
  <c r="U31" i="9"/>
  <c r="U26" i="9"/>
  <c r="U23" i="9"/>
  <c r="U25" i="9"/>
  <c r="U24" i="9"/>
  <c r="U22" i="9"/>
  <c r="U27" i="9"/>
  <c r="U30" i="9"/>
  <c r="U70" i="9"/>
  <c r="U73" i="9"/>
  <c r="U75" i="9"/>
  <c r="U71" i="9"/>
  <c r="U74" i="9"/>
  <c r="U29" i="9"/>
  <c r="U76" i="9"/>
  <c r="U80" i="9"/>
  <c r="U79" i="9"/>
  <c r="U81" i="9"/>
  <c r="H40" i="36"/>
  <c r="J40" i="36" s="1"/>
  <c r="L40" i="36" s="1"/>
  <c r="N40" i="36" s="1"/>
  <c r="M40" i="36" s="1"/>
  <c r="P40" i="36" s="1"/>
  <c r="H46" i="36"/>
  <c r="J46" i="36" s="1"/>
  <c r="L46" i="36" s="1"/>
  <c r="N46" i="36" s="1"/>
  <c r="M46" i="36" s="1"/>
  <c r="P46" i="36" s="1"/>
  <c r="U11" i="9"/>
  <c r="U12" i="9"/>
  <c r="U13" i="9"/>
  <c r="U14" i="9"/>
  <c r="U15" i="9"/>
  <c r="U10" i="9"/>
  <c r="H43" i="36"/>
  <c r="J43" i="36" s="1"/>
  <c r="C23" i="35"/>
  <c r="E23" i="35" s="1"/>
  <c r="C24" i="35"/>
  <c r="E24" i="35" s="1"/>
  <c r="E21" i="31"/>
  <c r="G24" i="36" s="1"/>
  <c r="U44" i="9"/>
  <c r="U42" i="9"/>
  <c r="U41" i="9"/>
  <c r="U35" i="9"/>
  <c r="U51" i="9"/>
  <c r="U47" i="9"/>
  <c r="U37" i="9"/>
  <c r="U43" i="9"/>
  <c r="U78" i="9"/>
  <c r="U49" i="9"/>
  <c r="U38" i="9"/>
  <c r="U45" i="9"/>
  <c r="U50" i="9"/>
  <c r="U48" i="9"/>
  <c r="U40" i="9"/>
  <c r="E10" i="31"/>
  <c r="G9" i="36" s="1"/>
  <c r="U34" i="9"/>
  <c r="T17" i="9"/>
  <c r="T16" i="9"/>
  <c r="T21" i="9"/>
  <c r="T20" i="9"/>
  <c r="T19" i="9"/>
  <c r="T18" i="9"/>
  <c r="U36" i="9"/>
  <c r="U39" i="9"/>
  <c r="E20" i="31"/>
  <c r="G23" i="36" s="1"/>
  <c r="F23" i="36"/>
  <c r="T15" i="9"/>
  <c r="V10" i="9" s="1"/>
  <c r="T14" i="9"/>
  <c r="T13" i="9"/>
  <c r="T12" i="9"/>
  <c r="T11" i="9"/>
  <c r="T10" i="9"/>
  <c r="U72" i="9"/>
  <c r="H38" i="36"/>
  <c r="J38" i="36" s="1"/>
  <c r="L38" i="36" s="1"/>
  <c r="N38" i="36" s="1"/>
  <c r="M38" i="36" s="1"/>
  <c r="P38" i="36" s="1"/>
  <c r="V142" i="9"/>
  <c r="E22" i="31"/>
  <c r="G27" i="36" s="1"/>
  <c r="V154" i="9"/>
  <c r="H41" i="36"/>
  <c r="J41" i="36" s="1"/>
  <c r="L41" i="36" s="1"/>
  <c r="N41" i="36" s="1"/>
  <c r="M41" i="36" s="1"/>
  <c r="P41" i="36" s="1"/>
  <c r="V112" i="9"/>
  <c r="U83" i="9"/>
  <c r="U86" i="9"/>
  <c r="U85" i="9"/>
  <c r="K12" i="31"/>
  <c r="E12" i="37" s="1"/>
  <c r="J10" i="31"/>
  <c r="D10" i="37" s="1"/>
  <c r="U102" i="9"/>
  <c r="U103" i="9"/>
  <c r="U104" i="9"/>
  <c r="U105" i="9"/>
  <c r="U100" i="9"/>
  <c r="I10" i="31"/>
  <c r="C10" i="37" s="1"/>
  <c r="M10" i="31"/>
  <c r="G10" i="37" s="1"/>
  <c r="U91" i="9"/>
  <c r="U93" i="9"/>
  <c r="M14" i="31"/>
  <c r="G14" i="37" s="1"/>
  <c r="E17" i="31"/>
  <c r="G20" i="36" s="1"/>
  <c r="U101" i="9"/>
  <c r="L11" i="31"/>
  <c r="F11" i="37" s="1"/>
  <c r="T64" i="9"/>
  <c r="T65" i="9"/>
  <c r="T69" i="9"/>
  <c r="T67" i="9"/>
  <c r="T66" i="9"/>
  <c r="T68" i="9"/>
  <c r="T53" i="9"/>
  <c r="T55" i="9"/>
  <c r="T56" i="9"/>
  <c r="T52" i="9"/>
  <c r="T54" i="9"/>
  <c r="T57" i="9"/>
  <c r="T35" i="9"/>
  <c r="T37" i="9"/>
  <c r="T38" i="9"/>
  <c r="T36" i="9"/>
  <c r="T34" i="9"/>
  <c r="T39" i="9"/>
  <c r="V34" i="9" s="1"/>
  <c r="W52" i="9"/>
  <c r="D17" i="35"/>
  <c r="F17" i="35" s="1"/>
  <c r="U88" i="9"/>
  <c r="U89" i="9"/>
  <c r="F33" i="36"/>
  <c r="E25" i="31"/>
  <c r="G33" i="36" s="1"/>
  <c r="U97" i="9"/>
  <c r="E23" i="31"/>
  <c r="G30" i="36" s="1"/>
  <c r="U96" i="9"/>
  <c r="U95" i="9"/>
  <c r="U94" i="9"/>
  <c r="U99" i="9"/>
  <c r="U90" i="9"/>
  <c r="L10" i="31"/>
  <c r="F10" i="37" s="1"/>
  <c r="L14" i="31"/>
  <c r="F14" i="37" s="1"/>
  <c r="J11" i="31"/>
  <c r="D11" i="37" s="1"/>
  <c r="I13" i="31"/>
  <c r="C13" i="37" s="1"/>
  <c r="J13" i="31"/>
  <c r="D13" i="37" s="1"/>
  <c r="J12" i="31"/>
  <c r="D12" i="37" s="1"/>
  <c r="M13" i="31"/>
  <c r="G13" i="37" s="1"/>
  <c r="L13" i="31"/>
  <c r="F13" i="37" s="1"/>
  <c r="K10" i="31"/>
  <c r="E10" i="37" s="1"/>
  <c r="I12" i="31"/>
  <c r="C12" i="37" s="1"/>
  <c r="I14" i="31"/>
  <c r="C14" i="37" s="1"/>
  <c r="M12" i="31"/>
  <c r="G12" i="37" s="1"/>
  <c r="U28" i="9"/>
  <c r="U33" i="9"/>
  <c r="U32" i="9"/>
  <c r="H44" i="36"/>
  <c r="J44" i="36" s="1"/>
  <c r="L44" i="36" s="1"/>
  <c r="N44" i="36" s="1"/>
  <c r="M44" i="36" s="1"/>
  <c r="P44" i="36" s="1"/>
  <c r="V88" i="9"/>
  <c r="H39" i="36"/>
  <c r="J39" i="36" s="1"/>
  <c r="L39" i="36" s="1"/>
  <c r="N39" i="36" s="1"/>
  <c r="M39" i="36" s="1"/>
  <c r="P39" i="36" s="1"/>
  <c r="V76" i="9"/>
  <c r="H47" i="36"/>
  <c r="J47" i="36" s="1"/>
  <c r="L47" i="36" s="1"/>
  <c r="N47" i="36" s="1"/>
  <c r="M47" i="36" s="1"/>
  <c r="P47" i="36" s="1"/>
  <c r="H18" i="36"/>
  <c r="J18" i="36" s="1"/>
  <c r="C15" i="35"/>
  <c r="E15" i="35" s="1"/>
  <c r="H30" i="36"/>
  <c r="J30" i="36" s="1"/>
  <c r="C32" i="35"/>
  <c r="E32" i="35" s="1"/>
  <c r="G32" i="35" s="1"/>
  <c r="K11" i="31"/>
  <c r="E11" i="37" s="1"/>
  <c r="M11" i="31"/>
  <c r="G11" i="37" s="1"/>
  <c r="K14" i="31"/>
  <c r="E14" i="37" s="1"/>
  <c r="I11" i="31"/>
  <c r="C11" i="37" s="1"/>
  <c r="L12" i="31"/>
  <c r="F12" i="37" s="1"/>
  <c r="U87" i="9"/>
  <c r="I27" i="36" s="1"/>
  <c r="K27" i="36" s="1"/>
  <c r="K13" i="31"/>
  <c r="E13" i="37" s="1"/>
  <c r="J14" i="31"/>
  <c r="D14" i="37" s="1"/>
  <c r="W22" i="9"/>
  <c r="D12" i="35"/>
  <c r="F12" i="35" s="1"/>
  <c r="I13" i="36"/>
  <c r="K13" i="36" s="1"/>
  <c r="D11" i="35"/>
  <c r="F11" i="35" s="1"/>
  <c r="I12" i="36"/>
  <c r="K12" i="36" s="1"/>
  <c r="W16" i="9"/>
  <c r="W76" i="9"/>
  <c r="I24" i="36"/>
  <c r="K24" i="36" s="1"/>
  <c r="D21" i="35"/>
  <c r="F21" i="35" s="1"/>
  <c r="W70" i="9"/>
  <c r="D20" i="35"/>
  <c r="F20" i="35" s="1"/>
  <c r="I23" i="36"/>
  <c r="K23" i="36" s="1"/>
  <c r="V100" i="9"/>
  <c r="H33" i="36"/>
  <c r="J33" i="36" s="1"/>
  <c r="C25" i="35"/>
  <c r="E25" i="35" s="1"/>
  <c r="C27" i="35"/>
  <c r="E27" i="35" s="1"/>
  <c r="G27" i="35" s="1"/>
  <c r="H36" i="36"/>
  <c r="J36" i="36" s="1"/>
  <c r="L36" i="36" s="1"/>
  <c r="N36" i="36" s="1"/>
  <c r="M36" i="36" s="1"/>
  <c r="P36" i="36" s="1"/>
  <c r="V118" i="9"/>
  <c r="C28" i="35"/>
  <c r="E28" i="35" s="1"/>
  <c r="G28" i="35" s="1"/>
  <c r="C31" i="35"/>
  <c r="E31" i="35" s="1"/>
  <c r="G31" i="35" s="1"/>
  <c r="V136" i="9"/>
  <c r="H35" i="36"/>
  <c r="J35" i="36" s="1"/>
  <c r="L35" i="36" s="1"/>
  <c r="N35" i="36" s="1"/>
  <c r="M35" i="36" s="1"/>
  <c r="P35" i="36" s="1"/>
  <c r="V94" i="9"/>
  <c r="C34" i="35"/>
  <c r="E34" i="35" s="1"/>
  <c r="G34" i="35" s="1"/>
  <c r="H27" i="36"/>
  <c r="J27" i="36" s="1"/>
  <c r="C22" i="35"/>
  <c r="E22" i="35" s="1"/>
  <c r="V82" i="9"/>
  <c r="V184" i="9"/>
  <c r="C39" i="35"/>
  <c r="E39" i="35" s="1"/>
  <c r="G39" i="35" s="1"/>
  <c r="H32" i="36"/>
  <c r="J32" i="36" s="1"/>
  <c r="C35" i="35"/>
  <c r="E35" i="35" s="1"/>
  <c r="G35" i="35" s="1"/>
  <c r="V160" i="9"/>
  <c r="V28" i="9"/>
  <c r="H16" i="36"/>
  <c r="J16" i="36" s="1"/>
  <c r="C13" i="35"/>
  <c r="E13" i="35" s="1"/>
  <c r="H34" i="36"/>
  <c r="J34" i="36" s="1"/>
  <c r="L34" i="36" s="1"/>
  <c r="N34" i="36" s="1"/>
  <c r="M34" i="36" s="1"/>
  <c r="P34" i="36" s="1"/>
  <c r="C26" i="35"/>
  <c r="E26" i="35" s="1"/>
  <c r="G26" i="35" s="1"/>
  <c r="V106" i="9"/>
  <c r="V22" i="9"/>
  <c r="C12" i="35"/>
  <c r="E12" i="35" s="1"/>
  <c r="H13" i="36"/>
  <c r="J13" i="36" s="1"/>
  <c r="C37" i="35"/>
  <c r="E37" i="35" s="1"/>
  <c r="G37" i="35" s="1"/>
  <c r="V172" i="9"/>
  <c r="C33" i="35"/>
  <c r="E33" i="35" s="1"/>
  <c r="G33" i="35" s="1"/>
  <c r="V148" i="9"/>
  <c r="W64" i="9"/>
  <c r="D19" i="35"/>
  <c r="F19" i="35" s="1"/>
  <c r="I22" i="36"/>
  <c r="K22" i="36" s="1"/>
  <c r="H12" i="36" l="1"/>
  <c r="J12" i="36" s="1"/>
  <c r="V16" i="9"/>
  <c r="I21" i="36"/>
  <c r="K21" i="36" s="1"/>
  <c r="D18" i="35"/>
  <c r="F18" i="35" s="1"/>
  <c r="W58" i="9"/>
  <c r="D10" i="35"/>
  <c r="W10" i="9"/>
  <c r="L43" i="36"/>
  <c r="N43" i="36" s="1"/>
  <c r="M43" i="36" s="1"/>
  <c r="P43" i="36" s="1"/>
  <c r="D16" i="35"/>
  <c r="F16" i="35" s="1"/>
  <c r="I19" i="36"/>
  <c r="K19" i="36" s="1"/>
  <c r="W46" i="9"/>
  <c r="B18" i="33"/>
  <c r="B17" i="33"/>
  <c r="W40" i="9"/>
  <c r="D15" i="35"/>
  <c r="F15" i="35" s="1"/>
  <c r="I18" i="36"/>
  <c r="K18" i="36" s="1"/>
  <c r="W34" i="9"/>
  <c r="I17" i="36"/>
  <c r="K17" i="36" s="1"/>
  <c r="D14" i="35"/>
  <c r="F14" i="35" s="1"/>
  <c r="W94" i="9"/>
  <c r="D24" i="35"/>
  <c r="F24" i="35" s="1"/>
  <c r="G24" i="35" s="1"/>
  <c r="I32" i="36"/>
  <c r="K32" i="36" s="1"/>
  <c r="C11" i="35"/>
  <c r="E11" i="35" s="1"/>
  <c r="G11" i="35" s="1"/>
  <c r="B16" i="33"/>
  <c r="H17" i="36"/>
  <c r="J17" i="36" s="1"/>
  <c r="C14" i="35"/>
  <c r="E14" i="35" s="1"/>
  <c r="W100" i="9"/>
  <c r="D25" i="35"/>
  <c r="F25" i="35" s="1"/>
  <c r="I30" i="36"/>
  <c r="K30" i="36" s="1"/>
  <c r="D23" i="35"/>
  <c r="F23" i="35" s="1"/>
  <c r="G23" i="35" s="1"/>
  <c r="W88" i="9"/>
  <c r="H20" i="36"/>
  <c r="J20" i="36" s="1"/>
  <c r="L20" i="36" s="1"/>
  <c r="N20" i="36" s="1"/>
  <c r="M20" i="36" s="1"/>
  <c r="P20" i="36" s="1"/>
  <c r="V52" i="9"/>
  <c r="C17" i="35"/>
  <c r="E17" i="35" s="1"/>
  <c r="G17" i="35" s="1"/>
  <c r="I33" i="36"/>
  <c r="K33" i="36" s="1"/>
  <c r="L13" i="36"/>
  <c r="N13" i="36" s="1"/>
  <c r="M13" i="36" s="1"/>
  <c r="P13" i="36" s="1"/>
  <c r="H23" i="36"/>
  <c r="J23" i="36" s="1"/>
  <c r="V70" i="9"/>
  <c r="B15" i="33"/>
  <c r="L27" i="36"/>
  <c r="N29" i="36" s="1"/>
  <c r="M27" i="36" s="1"/>
  <c r="P29" i="36" s="1"/>
  <c r="D13" i="35"/>
  <c r="F13" i="35" s="1"/>
  <c r="G13" i="35" s="1"/>
  <c r="I16" i="36"/>
  <c r="K16" i="36" s="1"/>
  <c r="L16" i="36" s="1"/>
  <c r="N16" i="36" s="1"/>
  <c r="M16" i="36" s="1"/>
  <c r="P16" i="36" s="1"/>
  <c r="W28" i="9"/>
  <c r="G12" i="35"/>
  <c r="C20" i="35"/>
  <c r="E20" i="35" s="1"/>
  <c r="G20" i="35" s="1"/>
  <c r="H24" i="36"/>
  <c r="J24" i="36" s="1"/>
  <c r="L24" i="36" s="1"/>
  <c r="N26" i="36" s="1"/>
  <c r="M24" i="36" s="1"/>
  <c r="P26" i="36" s="1"/>
  <c r="C21" i="35"/>
  <c r="E21" i="35" s="1"/>
  <c r="G21" i="35" s="1"/>
  <c r="H22" i="36"/>
  <c r="J22" i="36" s="1"/>
  <c r="L22" i="36" s="1"/>
  <c r="N22" i="36" s="1"/>
  <c r="M22" i="36" s="1"/>
  <c r="P22" i="36" s="1"/>
  <c r="V64" i="9"/>
  <c r="C19" i="35"/>
  <c r="E19" i="35" s="1"/>
  <c r="G19" i="35" s="1"/>
  <c r="C16" i="35"/>
  <c r="E16" i="35" s="1"/>
  <c r="V46" i="9"/>
  <c r="H19" i="36"/>
  <c r="J19" i="36" s="1"/>
  <c r="C36" i="35"/>
  <c r="E36" i="35" s="1"/>
  <c r="G36" i="35" s="1"/>
  <c r="V166" i="9"/>
  <c r="C29" i="35"/>
  <c r="E29" i="35" s="1"/>
  <c r="G29" i="35" s="1"/>
  <c r="V124" i="9"/>
  <c r="H42" i="36"/>
  <c r="J42" i="36" s="1"/>
  <c r="L42" i="36" s="1"/>
  <c r="N42" i="36" s="1"/>
  <c r="M42" i="36" s="1"/>
  <c r="P42" i="36" s="1"/>
  <c r="C10" i="35"/>
  <c r="C38" i="35"/>
  <c r="E38" i="35" s="1"/>
  <c r="G38" i="35" s="1"/>
  <c r="V178" i="9"/>
  <c r="V58" i="9"/>
  <c r="C18" i="35"/>
  <c r="E18" i="35" s="1"/>
  <c r="G18" i="35" s="1"/>
  <c r="H21" i="36"/>
  <c r="J21" i="36" s="1"/>
  <c r="L21" i="36" s="1"/>
  <c r="N21" i="36" s="1"/>
  <c r="M21" i="36" s="1"/>
  <c r="P21" i="36" s="1"/>
  <c r="V130" i="9"/>
  <c r="C30" i="35"/>
  <c r="E30" i="35" s="1"/>
  <c r="G30" i="35" s="1"/>
  <c r="W82" i="9"/>
  <c r="D22" i="35"/>
  <c r="F22" i="35" s="1"/>
  <c r="G22" i="35" s="1"/>
  <c r="I9" i="36" l="1"/>
  <c r="F10" i="35"/>
  <c r="K9" i="36" s="1"/>
  <c r="L18" i="36"/>
  <c r="N18" i="36" s="1"/>
  <c r="M18" i="36" s="1"/>
  <c r="P18" i="36" s="1"/>
  <c r="G15" i="35"/>
  <c r="B19" i="33"/>
  <c r="C17" i="33" s="1"/>
  <c r="L12" i="36"/>
  <c r="N12" i="36" s="1"/>
  <c r="M12" i="36" s="1"/>
  <c r="P12" i="36" s="1"/>
  <c r="G25" i="35"/>
  <c r="G16" i="35"/>
  <c r="L19" i="36"/>
  <c r="N19" i="36" s="1"/>
  <c r="M19" i="36" s="1"/>
  <c r="P19" i="36" s="1"/>
  <c r="L32" i="36"/>
  <c r="N32" i="36" s="1"/>
  <c r="M32" i="36" s="1"/>
  <c r="P32" i="36" s="1"/>
  <c r="L33" i="36"/>
  <c r="N33" i="36" s="1"/>
  <c r="M33" i="36" s="1"/>
  <c r="P33" i="36" s="1"/>
  <c r="L30" i="36"/>
  <c r="N31" i="36" s="1"/>
  <c r="M30" i="36" s="1"/>
  <c r="P31" i="36" s="1"/>
  <c r="L23" i="36"/>
  <c r="N23" i="36" s="1"/>
  <c r="M23" i="36" s="1"/>
  <c r="P23" i="36" s="1"/>
  <c r="G14" i="35"/>
  <c r="L17" i="36"/>
  <c r="N17" i="36" s="1"/>
  <c r="M17" i="36" s="1"/>
  <c r="P17" i="36" s="1"/>
  <c r="E10" i="35"/>
  <c r="H9" i="36"/>
  <c r="C19" i="33" l="1"/>
  <c r="C16" i="33"/>
  <c r="C18" i="33"/>
  <c r="B22" i="33"/>
  <c r="C15" i="33"/>
  <c r="O11" i="35"/>
  <c r="O11" i="37" s="1"/>
  <c r="K14" i="35"/>
  <c r="K14" i="37" s="1"/>
  <c r="O10" i="35"/>
  <c r="O10" i="37" s="1"/>
  <c r="K13" i="35"/>
  <c r="K13" i="37" s="1"/>
  <c r="K11" i="35"/>
  <c r="K11" i="37" s="1"/>
  <c r="M10" i="35"/>
  <c r="M10" i="37" s="1"/>
  <c r="L10" i="35"/>
  <c r="L10" i="37" s="1"/>
  <c r="N11" i="35"/>
  <c r="N11" i="37" s="1"/>
  <c r="N12" i="35"/>
  <c r="N12" i="37" s="1"/>
  <c r="M13" i="35"/>
  <c r="M13" i="37" s="1"/>
  <c r="M14" i="35"/>
  <c r="M14" i="37" s="1"/>
  <c r="L11" i="35"/>
  <c r="L11" i="37" s="1"/>
  <c r="L13" i="35"/>
  <c r="L13" i="37" s="1"/>
  <c r="K10" i="35"/>
  <c r="K10" i="37" s="1"/>
  <c r="L14" i="35"/>
  <c r="L14" i="37" s="1"/>
  <c r="N10" i="35"/>
  <c r="N10" i="37" s="1"/>
  <c r="O12" i="35"/>
  <c r="O12" i="37" s="1"/>
  <c r="K12" i="35"/>
  <c r="K12" i="37" s="1"/>
  <c r="N13" i="35"/>
  <c r="N13" i="37" s="1"/>
  <c r="M11" i="35"/>
  <c r="M11" i="37" s="1"/>
  <c r="G10" i="35"/>
  <c r="L9" i="36" s="1"/>
  <c r="M12" i="35"/>
  <c r="M12" i="37" s="1"/>
  <c r="J9" i="36"/>
  <c r="L12" i="35"/>
  <c r="L12" i="37" s="1"/>
  <c r="N14" i="35"/>
  <c r="N14" i="37" s="1"/>
  <c r="O13" i="35"/>
  <c r="O13" i="37" s="1"/>
  <c r="O14" i="35"/>
  <c r="O14" i="37" s="1"/>
  <c r="D17" i="33" l="1"/>
  <c r="D16" i="33"/>
  <c r="N9" i="36"/>
  <c r="M9" i="36" s="1"/>
  <c r="P9" i="36" s="1"/>
  <c r="D18" i="33"/>
  <c r="D15" i="33"/>
  <c r="D19" i="33" l="1"/>
  <c r="E19" i="33" s="1"/>
  <c r="E18" i="33" l="1"/>
  <c r="E15" i="33"/>
  <c r="E16" i="33"/>
  <c r="E17" i="33"/>
  <c r="D22" i="33"/>
</calcChain>
</file>

<file path=xl/sharedStrings.xml><?xml version="1.0" encoding="utf-8"?>
<sst xmlns="http://schemas.openxmlformats.org/spreadsheetml/2006/main" count="1708" uniqueCount="530">
  <si>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</si>
  <si>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</si>
  <si>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adelantar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</si>
  <si>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Las hojas se encuentran protegidas para evidar dañar las formulas, para desprotegerlas no se requiere contraseña</t>
  </si>
  <si>
    <t>Se debe ingresar información solo en las celdas identificadas con color NARANJA CLARO, las demás contienen formulas de autollenado</t>
  </si>
  <si>
    <t>El formato de fecha es: DD/MM/AAAA</t>
  </si>
  <si>
    <t>El archivo contiene las siguientes hojas:</t>
  </si>
  <si>
    <r>
      <t>1 INSTRUCTIVO:</t>
    </r>
    <r>
      <rPr>
        <sz val="11"/>
        <rFont val="Arial Narrow"/>
        <family val="2"/>
      </rPr>
      <t xml:space="preserve"> Identifica el contenido del archivo y su funcionalidad</t>
    </r>
  </si>
  <si>
    <r>
      <t>2 CONTEXTO E IDENTIFICACIÓN:</t>
    </r>
    <r>
      <rPr>
        <sz val="11"/>
        <rFont val="Arial Narrow"/>
        <family val="2"/>
      </rPr>
      <t xml:space="preserve"> Se establece el Número, Descripción y Factor del riesgo</t>
    </r>
  </si>
  <si>
    <t>Columna</t>
  </si>
  <si>
    <t>Descripción - Lineamientos para el diligenciamiento</t>
  </si>
  <si>
    <t>Proceso</t>
  </si>
  <si>
    <t>Diligencie el nombre del proceso al cual se le identificarán y valorarán los riesgos.</t>
  </si>
  <si>
    <t>Objetivo del Proceso</t>
  </si>
  <si>
    <t>Diligencie el objetivo del proceso.</t>
  </si>
  <si>
    <t>Vigencia:</t>
  </si>
  <si>
    <t>Vigencia que tiene el mapa de riesgos fecha inicio fecha final, formato (DD/MM/AAAA)</t>
  </si>
  <si>
    <t>No. de Riesgo</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</si>
  <si>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</si>
  <si>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</si>
  <si>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</si>
  <si>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</si>
  <si>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r>
      <t xml:space="preserve">Circunstancias bajo las cuales se presenta el riesgo, es la situación más evidente frente al riesgo, redacte de la forma más concreta posible.
(Iniciar con la palabra </t>
    </r>
    <r>
      <rPr>
        <b/>
        <sz val="9"/>
        <rFont val="Arial Narrow"/>
        <family val="2"/>
      </rPr>
      <t>por</t>
    </r>
    <r>
      <rPr>
        <sz val="9"/>
        <rFont val="Arial Narrow"/>
        <family val="2"/>
      </rPr>
      <t>)</t>
    </r>
  </si>
  <si>
    <t>¿PORQUÉ?
CAUSA RAÍZ</t>
  </si>
  <si>
    <r>
      <t xml:space="preserve">Causa  principal  o básica, corresponde a las razones por la cuales se puede presentar  el riesgo, redacte de la forma más concreta posible.
(Iniciar </t>
    </r>
    <r>
      <rPr>
        <b/>
        <sz val="9"/>
        <rFont val="Arial Narrow"/>
        <family val="2"/>
      </rPr>
      <t>con debido a</t>
    </r>
    <r>
      <rPr>
        <sz val="9"/>
        <rFont val="Arial Narrow"/>
        <family val="2"/>
      </rPr>
      <t>)</t>
    </r>
  </si>
  <si>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</si>
  <si>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r>
      <rPr>
        <sz val="9"/>
        <rFont val="Arial Narrow"/>
        <family val="2"/>
      </rPr>
      <t xml:space="preserve"> 
(Se genera automáticamente)</t>
    </r>
  </si>
  <si>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</si>
  <si>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</si>
  <si>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FACTOR DEL RIESGO / SELECCIONE FUENTE GENERADORA DEL EVENTO PARA TIPO E,F,G</t>
  </si>
  <si>
    <r>
      <rPr>
        <b/>
        <sz val="9"/>
        <rFont val="Arial Narrow"/>
        <family val="2"/>
      </rPr>
      <t>Si en TIPO seleccioneó las opiciones:</t>
    </r>
    <r>
      <rPr>
        <sz val="9"/>
        <rFont val="Arial Narrow"/>
        <family val="2"/>
      </rPr>
      <t xml:space="preserve">
E_Relaciones_Laborales
F_Usuarios_Productos_y_Prácticas_Organizacionales
G_Daños_Activos_Físicos
</t>
    </r>
    <r>
      <rPr>
        <b/>
        <sz val="9"/>
        <rFont val="Arial Narrow"/>
        <family val="2"/>
      </rPr>
      <t>Debe definir la fuente generadora de la lista desplegable</t>
    </r>
  </si>
  <si>
    <t>RESULTADO FUENTE GENERADORA DEL EVENTO</t>
  </si>
  <si>
    <t>Se rellena automáticamente según lo seleccinado de FACTOR DEL RIESGO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</si>
  <si>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</si>
  <si>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</si>
  <si>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Narrow"/>
        <family val="2"/>
      </rPr>
      <t>La matriz calcula automáticamente:</t>
    </r>
    <r>
      <rPr>
        <sz val="9"/>
        <rFont val="Arial Narrow"/>
        <family val="2"/>
      </rPr>
      <t xml:space="preserve">
Frecuencia de la Actividad
% Probabilidad
Nivel Probabilidad
</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</si>
  <si>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</si>
  <si>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</si>
  <si>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</si>
  <si>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</si>
  <si>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</si>
  <si>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</si>
  <si>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Narrow"/>
        <family val="2"/>
      </rPr>
      <t xml:space="preserve"> Representación gráfica de la ubicación de cada riesgo inherente en el mapa de calor (En esta hoja no se ingresan datos)</t>
    </r>
  </si>
  <si>
    <r>
      <t>5 VALORACIÓN DEL CONTROL:</t>
    </r>
    <r>
      <rPr>
        <sz val="11"/>
        <rFont val="Arial Narrow"/>
        <family val="2"/>
      </rPr>
      <t xml:space="preserve"> Se realiza la descripción y atributos del control, calcula automáticamente el Valor Total del Control, Probabilidad residual e Impacto Residual</t>
    </r>
  </si>
  <si>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</si>
  <si>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</si>
  <si>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</si>
  <si>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</si>
  <si>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</si>
  <si>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</si>
  <si>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</si>
  <si>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</si>
  <si>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</si>
  <si>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</si>
  <si>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</si>
  <si>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Informativos</t>
  </si>
  <si>
    <t>Debe seleccionar de listas desplegables
Documentación: Documentado - Sin Documentar
Frecuencia: Continua - Aleatoria
Evidencia: Con registro - Sin registro</t>
  </si>
  <si>
    <t>Valor Total del Control</t>
  </si>
  <si>
    <t>Se calcula automáticamente:
Peso del Control + Peso de la implementación</t>
  </si>
  <si>
    <t>Probabilidad residual</t>
  </si>
  <si>
    <t>Se calcula automáticamente:
% Probabilidad Riesgo Inherente-(% Probabilidad Riesgo Inherente*Valor Total del Control)</t>
  </si>
  <si>
    <t>Impacto Residual</t>
  </si>
  <si>
    <t>% Impacto Riesgo Inherente-(% Impacto Riesgo Inherente*Valor Total del Control)</t>
  </si>
  <si>
    <r>
      <t>6 MAPA CALOR RESIDUAL:</t>
    </r>
    <r>
      <rPr>
        <sz val="11"/>
        <rFont val="Arial Narrow"/>
        <family val="2"/>
      </rPr>
      <t xml:space="preserve"> Representación gráfica de la ubicación de cada riesgo residual en el mapa de calor (En esta hoja no se ingresan datos)</t>
    </r>
  </si>
  <si>
    <r>
      <t>7 MAPA CALOR INHEREN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</si>
  <si>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</si>
  <si>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t>SEVERIDAD (NIVEL DE RIESGO)</t>
  </si>
  <si>
    <t>Se calcula automáticamente según CALIFICACIÓN RIESGO RESIDUAL / PROBABILIDAD E IMPACTO</t>
  </si>
  <si>
    <t>Tratamiento</t>
  </si>
  <si>
    <t>Se calcula automáticamente según SEVERIDAD (NIVEL DE RIESGO):
Extremo, Alto, Moderado: Reducir, mitigar, Transferir, Evitar
Bajo: Aceptar</t>
  </si>
  <si>
    <t>¿Requiere Plan de Acción?</t>
  </si>
  <si>
    <t>Se calcula automáticamente según Tratamiento
Reducir, mitigar, Transferir, Evitar: Requiere plan de acción
Aceptar: No requiere plan de acción</t>
  </si>
  <si>
    <t>Estado</t>
  </si>
  <si>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</si>
  <si>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</si>
  <si>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</si>
  <si>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Lista de datos de la matriz:</t>
  </si>
  <si>
    <t>Hoja</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</si>
  <si>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rFont val="Arial Narrow"/>
        <family val="2"/>
      </rPr>
      <t>POSIBILIDAD DE + Impacto para la entidad (Qué) + Causa Inmediata (Cómo) + Causa Raíz (Por qué)</t>
    </r>
    <r>
      <rPr>
        <sz val="9"/>
        <rFont val="Arial Narrow"/>
        <family val="2"/>
      </rPr>
      <t xml:space="preserve"> 
(Se genera automáticamente)</t>
    </r>
  </si>
  <si>
    <r>
      <t xml:space="preserve">Recuerde que el control se define como la medida que permite reducir o mitigar un riesgo. Defina el control (es) que atacan la causa raíz del riesgo, considere la estructura explicada en la guía: </t>
    </r>
    <r>
      <rPr>
        <b/>
        <sz val="9"/>
        <rFont val="Arial Narrow"/>
        <family val="2"/>
      </rPr>
      <t>Responsable de ejecutar el control + Acción + Complemento</t>
    </r>
  </si>
  <si>
    <t>ENTIDAD:</t>
  </si>
  <si>
    <t>PROCESO:</t>
  </si>
  <si>
    <t>OBJETIVO DEL PROCESO:</t>
  </si>
  <si>
    <t>No. de Riesgo
(Mismo consecutivo para toda la entidad)</t>
  </si>
  <si>
    <t>FACTOR DEL RIESGO</t>
  </si>
  <si>
    <t>FACTOR DE RIESGO</t>
  </si>
  <si>
    <t>SELECCIONE FUENTE GENERADORA DEL EVENTO PARA TIPO E,F,G</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</si>
  <si>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</si>
  <si>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</si>
  <si>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</si>
  <si>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</si>
  <si>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</si>
  <si>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</si>
  <si>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</si>
  <si>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</si>
  <si>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</si>
  <si>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</si>
  <si>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</si>
  <si>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</si>
  <si>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</si>
  <si>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</si>
  <si>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</si>
  <si>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</si>
  <si>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</si>
  <si>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</si>
  <si>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</si>
  <si>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</si>
  <si>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</si>
  <si>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</si>
  <si>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</si>
  <si>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</si>
  <si>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</si>
  <si>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</si>
  <si>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</si>
  <si>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</si>
  <si>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</si>
  <si>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</si>
  <si>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</si>
  <si>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</si>
  <si>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</si>
  <si>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</si>
  <si>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</si>
  <si>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</si>
  <si>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</si>
  <si>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</si>
  <si>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</si>
  <si>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</si>
  <si>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</si>
  <si>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</si>
  <si>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</si>
  <si>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</si>
  <si>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</si>
  <si>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</si>
  <si>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</si>
  <si>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</si>
  <si>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</si>
  <si>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</si>
  <si>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</si>
  <si>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</si>
  <si>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</si>
  <si>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</si>
  <si>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</si>
  <si>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</si>
  <si>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</si>
  <si>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</si>
  <si>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</si>
  <si>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</si>
  <si>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</si>
  <si>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</si>
  <si>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</si>
  <si>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</si>
  <si>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</si>
  <si>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</si>
  <si>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</si>
  <si>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</si>
  <si>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</si>
  <si>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</si>
  <si>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</si>
  <si>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</si>
  <si>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</si>
  <si>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</si>
  <si>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</si>
  <si>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</si>
  <si>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</si>
  <si>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</si>
  <si>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</si>
  <si>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</si>
  <si>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</si>
  <si>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</si>
  <si>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</si>
  <si>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</si>
  <si>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</si>
  <si>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</si>
  <si>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</si>
  <si>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</si>
  <si>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</si>
  <si>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</si>
  <si>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</si>
  <si>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</si>
  <si>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pérdida económica</t>
  </si>
  <si>
    <t>Posibilidad de afectación reputacional</t>
  </si>
  <si>
    <t>Posibilidad de perdida de confidencialidad</t>
  </si>
  <si>
    <t>Posibilidad de pérdida reputacional</t>
  </si>
  <si>
    <t>Posibilidad de afectación económica y reputacional</t>
  </si>
  <si>
    <t>Posibilidad  de efecto dañoso sobre bienes de uso fiscal</t>
  </si>
  <si>
    <t>Posibilidad de perdida de disponibilidad</t>
  </si>
  <si>
    <t>Posibilidad de pérdida económica y reputacional</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</si>
  <si>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</si>
  <si>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</si>
  <si>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</si>
  <si>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</si>
  <si>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</si>
  <si>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</si>
  <si>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</si>
  <si>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</si>
  <si>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</si>
  <si>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</si>
  <si>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</si>
  <si>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</si>
  <si>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</si>
  <si>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</si>
  <si>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</si>
  <si>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</si>
  <si>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</si>
  <si>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</si>
  <si>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</si>
  <si>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</si>
  <si>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</si>
  <si>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</si>
  <si>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</si>
  <si>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</si>
  <si>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</si>
  <si>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</si>
  <si>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</si>
  <si>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</si>
  <si>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</si>
  <si>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</si>
  <si>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</si>
  <si>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</si>
  <si>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</si>
  <si>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</si>
  <si>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</si>
  <si>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</si>
  <si>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</si>
  <si>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</si>
  <si>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</si>
  <si>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</si>
  <si>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</si>
  <si>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</si>
  <si>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</si>
  <si>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</si>
  <si>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</si>
  <si>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</si>
  <si>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</si>
  <si>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</si>
  <si>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</si>
  <si>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</si>
  <si>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</si>
  <si>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</si>
  <si>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</si>
  <si>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</si>
  <si>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</si>
  <si>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</si>
  <si>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</si>
  <si>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</si>
  <si>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</si>
  <si>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</si>
  <si>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</si>
  <si>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</si>
  <si>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</si>
  <si>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</si>
  <si>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</si>
  <si>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</si>
  <si>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</si>
  <si>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</si>
  <si>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</si>
  <si>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</si>
  <si>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</si>
  <si>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</si>
  <si>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</si>
  <si>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</si>
  <si>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</si>
  <si>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</si>
  <si>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</si>
  <si>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</si>
  <si>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</si>
  <si>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</si>
  <si>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</si>
  <si>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Entre 10 y 50 SMLMV</t>
  </si>
  <si>
    <t>El riesgo afecta la imagen de algún área de la organización.</t>
  </si>
  <si>
    <t>Muy Baja</t>
  </si>
  <si>
    <t>La actividad que conlleva el riesgo se ejecuta como máximos 2 veces por año</t>
  </si>
  <si>
    <t>Leve</t>
  </si>
  <si>
    <t>Menor a 10 SMLMV</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</si>
  <si>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</si>
  <si>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</si>
  <si>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</si>
  <si>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</si>
  <si>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</si>
  <si>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</si>
  <si>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</si>
  <si>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Entre 50 y 100 SMLMV</t>
  </si>
  <si>
    <t>El riesgo afecta la imagen de la entidad con algunos usuarios de relevancia frente al logro de los objetivos.</t>
  </si>
  <si>
    <t>Alta</t>
  </si>
  <si>
    <t>La actividad que conlleva el riesgo se ejecuta mínimo 500 veces al año y máximo 5.000 veces por año</t>
  </si>
  <si>
    <t>Mayor</t>
  </si>
  <si>
    <t>Entre 100 y 500 SMLMV</t>
  </si>
  <si>
    <t>El riesgo afecta la imagen de la entidad con efecto publicitario sostenido a nivel de sector administrativo, nivel departamental o municipal.</t>
  </si>
  <si>
    <t>Muy Alta</t>
  </si>
  <si>
    <t>La actividad que conlleva el riesgo se ejecuta más de 5.000 veces por año</t>
  </si>
  <si>
    <t>Catastrófico</t>
  </si>
  <si>
    <t>Mayor a 500 SMLMV</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</si>
  <si>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</si>
  <si>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</si>
  <si>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</si>
  <si>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</si>
  <si>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</si>
  <si>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</si>
  <si>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</si>
  <si>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</si>
  <si>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</si>
  <si>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</si>
  <si>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VALORACIÓN DEL CONTROL</t>
  </si>
  <si>
    <t xml:space="preserve">Peso del Control + Peso de la implementación </t>
  </si>
  <si>
    <t>% Probabilidad Riesgo Inherente-(% Probabilidad Riesgo Inherente*Valor Total del Control)</t>
  </si>
  <si>
    <t>Atributos del control</t>
  </si>
  <si>
    <t>% MIN</t>
  </si>
  <si>
    <t>% MAX</t>
  </si>
  <si>
    <t>% Probabilidad Riesgo Inherente</t>
  </si>
  <si>
    <t>% Impacto Riesgo Inherente</t>
  </si>
  <si>
    <t>No. Control</t>
  </si>
  <si>
    <t xml:space="preserve">Formalización del control </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</si>
  <si>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</si>
  <si>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</si>
  <si>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</si>
  <si>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</si>
  <si>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</si>
  <si>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</si>
  <si>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</si>
  <si>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</si>
  <si>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</si>
  <si>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</si>
  <si>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</si>
  <si>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</si>
  <si>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Plan de Acción</t>
  </si>
  <si>
    <t>% Probabilidad Inherente</t>
  </si>
  <si>
    <t>% Impacto Inherente</t>
  </si>
  <si>
    <t>% Probabilidad Residual</t>
  </si>
  <si>
    <t>% Impacto Residual</t>
  </si>
  <si>
    <t>Definición del Tratamiento</t>
  </si>
  <si>
    <t>Descripción de la Acción, basado en el análisis de causas</t>
  </si>
  <si>
    <t>Responsable 
(Cargo)</t>
  </si>
  <si>
    <t>Fecha de Inicio</t>
  </si>
  <si>
    <t>Fecha de Finalización</t>
  </si>
  <si>
    <t>Reducir_Mitigar</t>
  </si>
  <si>
    <t>Reducir_mitigar_Transferir_Evitar</t>
  </si>
  <si>
    <t>Requiere Plan de Acción</t>
  </si>
  <si>
    <t>Reducir_Transferir</t>
  </si>
  <si>
    <t>No requiere Plan de Acción</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</si>
  <si>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</si>
  <si>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</si>
  <si>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</si>
  <si>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</si>
  <si>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</si>
  <si>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</si>
  <si>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</si>
  <si>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</si>
  <si>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</si>
  <si>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</si>
  <si>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</si>
  <si>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</si>
  <si>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 xml:space="preserve">Determine el tratamiento a seguir </t>
  </si>
  <si>
    <t>VIGENCIA:</t>
  </si>
  <si>
    <t>Soporte</t>
  </si>
  <si>
    <t>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Se registra las evidencias que soporta la ejecución de la acción</t>
  </si>
  <si>
    <t>Plan de Acción
Descripción de la Acción, basado en el análisis de causas
Responsable (Cargo)
Soporte
Fecha de Inicio
Fecha de Finalización</t>
  </si>
  <si>
    <t>Alcance del Proceso</t>
  </si>
  <si>
    <t>Diligencie el alcance del proceso.</t>
  </si>
  <si>
    <t>MAPA DE RIESGOS INTEGRALES</t>
  </si>
  <si>
    <t>Matriz Mapa de Riesgos Integrales</t>
  </si>
  <si>
    <t>R21</t>
  </si>
  <si>
    <t>R22</t>
  </si>
  <si>
    <t>R23</t>
  </si>
  <si>
    <t>R24</t>
  </si>
  <si>
    <t>R25</t>
  </si>
  <si>
    <t>R26</t>
  </si>
  <si>
    <t>R27</t>
  </si>
  <si>
    <t>R28</t>
  </si>
  <si>
    <t>R29</t>
  </si>
  <si>
    <t>R30</t>
  </si>
  <si>
    <t>Cuatrimestral</t>
  </si>
  <si>
    <t>Anual</t>
  </si>
  <si>
    <t>Código: F-DPM-10100-238,37-068</t>
  </si>
  <si>
    <t>Versión: 0.0</t>
  </si>
  <si>
    <t>PROCESO PLANEACIÓN ESTRATÉGICA</t>
  </si>
  <si>
    <t>Fecha: 21-05-2026</t>
  </si>
  <si>
    <t>CONTROL DE CAMBIOS</t>
  </si>
  <si>
    <t>VERSIÓN</t>
  </si>
  <si>
    <t>FECHA</t>
  </si>
  <si>
    <t>DESCRIPCIÓN</t>
  </si>
  <si>
    <t>RESPONSABLE</t>
  </si>
  <si>
    <t>0.0</t>
  </si>
  <si>
    <t xml:space="preserve">Creación del documento. Este documento estará en prueba durante 3 meses, pasado este tiempo, se ajustará de versión con los cambios respectivos o se deja en firme, pero con cambio de versión. </t>
  </si>
  <si>
    <t>Profesional Especializado</t>
  </si>
  <si>
    <t>ALCALDÍA DE BUCARAMANGA</t>
  </si>
  <si>
    <t>investigaciones y sanciones disciplinarias por entes de control,</t>
  </si>
  <si>
    <t>debilidades en la publicación y actualización de la información obligatoria en la página web institucional,</t>
  </si>
  <si>
    <t>incumplimiento de las acciones establecidas en los planes de mejoramiento derivados de auditorías internas y externas,</t>
  </si>
  <si>
    <t>debilidades en el seguimiento y cumplimiento de los tiempos definidos para su ejecución.</t>
  </si>
  <si>
    <t>la falta de seguimiento al cumplimiento de metas del Plan de Desarrollo Municipal programadas para la vigencia.</t>
  </si>
  <si>
    <t>deficiencias en la actualización, verificación y control del inventario de bienes muebles.</t>
  </si>
  <si>
    <t>pérdida, extravío, hurto o faltantes en inventario de bienes muebles de la entidad,</t>
  </si>
  <si>
    <t>pago de sanción e intereses moratorios,</t>
  </si>
  <si>
    <t>de conformidad con las Tablas de Retención Documental, Tablas de Valoración Documental y las directrices emitidas por el Archivo General de la Nación.</t>
  </si>
  <si>
    <t>aplica los lineamientos y procedimientos establecidos para la organización, inventario, conservación y transferencias documentales,</t>
  </si>
  <si>
    <t>El profesional asignado por el líder del proceso</t>
  </si>
  <si>
    <t>de acuerdo con los lineamientos establecidos en la Resolución 1519 de 2020 y sus anexos.</t>
  </si>
  <si>
    <t>verifica la información sujeta a publicación y actualización en la página web institucional,</t>
  </si>
  <si>
    <t>La profesional encargada</t>
  </si>
  <si>
    <t>a través de seguimientos con los responsables de su cumplimiento</t>
  </si>
  <si>
    <t>revisa las acciones correctivas establecidas y plasmadas en los Planes de Mejoramiento de auditorías internas y externas suscritos,</t>
  </si>
  <si>
    <t>con el fin de gestionar oportunamente la apropiación de recursos y la solicitud de vigencias futuras que garanticen el cumplimiento de las metas programadas para la vigencia.</t>
  </si>
  <si>
    <t>verifica el avance en el cumplimiento físico de las metas y la ejecución de los recursos financieros del Plan de Desarrollo Municipal 2026-2027, mediante seguimiento periódico,</t>
  </si>
  <si>
    <t>El servidor público</t>
  </si>
  <si>
    <t>a través de la revisión y validación de la información registrada en el formato Estado Actual del Inventario Resumido del Servidor Público F-INV-8500-238,37-015 y el reporte oportuno de novedades o inconsistencias al área de Inventarios.</t>
  </si>
  <si>
    <t>verifica la existencia y estado de los bienes muebles asignados a su cargo,</t>
  </si>
  <si>
    <t>La persona encargada</t>
  </si>
  <si>
    <t>a través del seguimiento y validación de las fechas de vencimiento y respuesta registradas en los mecanismos institucionales de control y seguimiento, identificando alertas frente a posibles incumplimientos.</t>
  </si>
  <si>
    <t>Acta de transferencia documental F-GDO-8600-238,37-022</t>
  </si>
  <si>
    <t>Informe de seguimiento a la organización documental F-GDO-8600-238,37-033</t>
  </si>
  <si>
    <t>Informe de seguimiento a la organización documental F-GDO-8600-238,37-003</t>
  </si>
  <si>
    <t>Solicitar al área TIC la publicación del 100% de la información y documentos a cargo de la Secretaría de Educación, de conformidad con los lineamientos y estándares establecidos en la Resolución 1519 de 2020.</t>
  </si>
  <si>
    <t>Solicitudes de publicación enviados al área TIC</t>
  </si>
  <si>
    <t>Realizar seguimiento trimestral a las acciones correctivas establecidas en los Planes de Mejoramiento derivados de auditorías internas y externas, en articulación con los responsables de su cumplimiento, con el fin de verificar el avance y evidencias de las actividades dentro de los términos establecidos.</t>
  </si>
  <si>
    <t>Actas de seguimiento (3)</t>
  </si>
  <si>
    <t>Acta de reunión (4)</t>
  </si>
  <si>
    <t>Correo de reporte de conformidad o novedad al proceso de inventarios</t>
  </si>
  <si>
    <t>inconsistencias en la caracterización y registro de la información de los estudiantes en el SIMAT,</t>
  </si>
  <si>
    <t>deficiencias en el suministro, actualización y validación de la información reportada por las Instituciones Educativas, generando disminución en la asignación de recursos del Sistema General de Participaciones para la prestación del servicio educativo.</t>
  </si>
  <si>
    <t>publicaciones extemporáneas en el SECOP,</t>
  </si>
  <si>
    <t>demoras en la entrega y remisión de la información requerida para la gestión contractual.</t>
  </si>
  <si>
    <t>posibles investigaciones y sanciones disciplinarias por entes de control,</t>
  </si>
  <si>
    <t>incumplimiento de la Ley 594 del 2000 en los documentos generados por la Secretaría de Educación.</t>
  </si>
  <si>
    <t>incumplimiento de los lineamientos establecidos en la Ley 1712 de 2014 y la Resolución 1519 de 2020 del MINTIC.</t>
  </si>
  <si>
    <t>deficiencias en la gestión de las etapas precontractual, contractual y postcontractual,</t>
  </si>
  <si>
    <t>incumplimiento de los lineamientos, requisitos y obligaciones establecidos en la normatividad vigente y en los documentos contractuales, generando pagos sobre obligaciones parcialmente ejecutadas o no cumplidas.</t>
  </si>
  <si>
    <t xml:space="preserve"> trámite inoportuno a los requerimientos de los entes de control y vigilancia, de acuerdo con sus lineamientos y términos de ley.</t>
  </si>
  <si>
    <t>afectaciones en la disponibilidad y ejecución de los recursos del Sistema General de Participaciones (SGP) administrados por la Secretaría de Educación,</t>
  </si>
  <si>
    <t>inconsistencias en los procesos financieros y de tesorería relacionados con el manejo de pagos y descuentos efectuados sobre dichos recursos.</t>
  </si>
  <si>
    <t>demoras en el trámite de novedades de retiro y liquidación derivadas del fallecimiento del personal docente, directivo docente y administrativo de las Instituciones Educativas Oficiales,</t>
  </si>
  <si>
    <t>falencias en los procesos de gestión y actualización de la información administrativa y de nómina.</t>
  </si>
  <si>
    <t>incumplimiento de los criterios de priorización establecidos en la resolución expedida por el Área de Cobertura de la Secretaría de Educación de Bucaramanga.</t>
  </si>
  <si>
    <t>soborno entrante en los trámites administrativos del personal docente, directivo docente y administrativo, al recibir o solicitar ventajas indebidas en actuaciones relacionadas con traslados, permutas, nombramientos en vacancias temporales, ascensos o mejoramientos salariales,</t>
  </si>
  <si>
    <t>al incumplimiento de los requisitos y lineamientos establecidos.</t>
  </si>
  <si>
    <t>soborno entrante en la asignación de cupos a Instituciones Educativas, al recibir o solicitar ventajas indebidas para favorecer el acceso al servicio educativo,</t>
  </si>
  <si>
    <t>soborno entrante en los procesos de liquidación y pago de nómina del personal docente, directivo docente y administrativo, al aceptar o solicitar ventajas indebidas para autorizar pagos de salarios u horas extras diferentes a las aprobadas,</t>
  </si>
  <si>
    <t>deficiencias en la validación de requisitos, novedades y soportes establecidos.</t>
  </si>
  <si>
    <t>corrupción en el trámite de licencias, registros y autorizaciones de funcionamiento de Instituciones Educativas y programas de Educación para el Trabajo y Desarrollo Humano (EDTH),</t>
  </si>
  <si>
    <t>favorecimientos, priorización, agilización o aprobación indebida de solicitudes sin el cumplimiento de los requisitos, términos y criterios establecidos.</t>
  </si>
  <si>
    <t>soborno entrante en los procesos de contratación, al recibir o solicitar ventajas indebidas para favorecer la adjudicación de contratos,</t>
  </si>
  <si>
    <t>incumplimiento de los principios y requisitos establecidos en la normatividad vigente.</t>
  </si>
  <si>
    <t>GESTIÓN DE SERVICIOS DE LA EDUCACIÓN PÚBLICA</t>
  </si>
  <si>
    <t>El Área de Archivo de la Secretaría de Educación</t>
  </si>
  <si>
    <t>La Secretaría de Educación</t>
  </si>
  <si>
    <t>verifica el cumplimiento de los términos establecidos para la atención de los requerimientos de los entes de control y vigilancia asignados a la Secretaría de Educación,</t>
  </si>
  <si>
    <t>El profesional especializado y su equipo de Cobertura de la SEB</t>
  </si>
  <si>
    <t>a través de la validación de la información en el sistema.</t>
  </si>
  <si>
    <t>Los profesionales encargados del área de Contratación</t>
  </si>
  <si>
    <t>verifican las publicaciones de los contratos de la Secretaría de Educación en el SECOP,</t>
  </si>
  <si>
    <t>a través de seguimientos a muestras representativas.</t>
  </si>
  <si>
    <t>verifica que la información suministrada en el SIMAT por las instituciones educativas sea la idónea,</t>
  </si>
  <si>
    <t>Los profesionales encargados de la contratación y los supervisores designados</t>
  </si>
  <si>
    <t>verifican el cumplimiento de los lineamientos, requisitos y obligaciones establecidos en la normatividad vigente y en los documentos contractuales durante las etapas precontractual, contractual y postcontractual de los procesos celebrados por la Secretaría de Educación, diferentes a contratos de prestación de servicios,</t>
  </si>
  <si>
    <t>mediante la aplicación de listas de chequeo y revisión del avance y ejecución contractual.</t>
  </si>
  <si>
    <t>El profesional del área de presupuesto de la Secretaría de Educación</t>
  </si>
  <si>
    <t>a través de los soportes recibidos del área de tesorería de la Secretaría de Educación</t>
  </si>
  <si>
    <t>verifica los movimientos bancarios,</t>
  </si>
  <si>
    <t>El área de talento humano</t>
  </si>
  <si>
    <t xml:space="preserve">verifica el cumplimiento de los requisitos establecidos en la normatividad vigente para el pago de la liquidación de personal docente, directivo docente y administrativo de Instituciones Educativas Oficiales fallecidos, </t>
  </si>
  <si>
    <t>a los beneficiarios que acrediten el derecho.</t>
  </si>
  <si>
    <t>El personal de Talento Humano</t>
  </si>
  <si>
    <t>verifica que las actuaciones relacionadas con traslados, permutas, nombramientos en vacancias temporales, ascensos y mejoramientos salariales del personal docente, directivo docente y administrativo,</t>
  </si>
  <si>
    <t>se encuentren debidamente soportadas de conformidad con la normatividad vigente</t>
  </si>
  <si>
    <t xml:space="preserve">El profesional responsable del Área de Cobertura de la Secretaría de Educación de Bucaramanga </t>
  </si>
  <si>
    <t>verifica la aplicación de los criterios de priorización establecidos en la resolución vigente y los lineamientos del Ministerio de Educación Nacional para la asignación de cupos escolares,</t>
  </si>
  <si>
    <t>con el fin de garantizar la transparencia y objetividad en el acceso al servicio educativo.</t>
  </si>
  <si>
    <t>El personal encargado de nómina</t>
  </si>
  <si>
    <t xml:space="preserve">verifica la prenómina y los soportes de horas extras del personal docente, directivo docente y administrativo, </t>
  </si>
  <si>
    <t>con el fin de validar que los pagos y reconocimientos económicos correspondan a las novedades y requisitos debidamente aprobados.</t>
  </si>
  <si>
    <t>El profesional responsable del proceso de Inspección y Vigilancia</t>
  </si>
  <si>
    <t>verifica el cumplimiento de los requisitos, términos y criterios establecidos en la circular vigente emitida por la Secretaría de Educación de Bucaramanga para el trámite de licencias, registros y funcionamiento de Instituciones Educativas y programas de Educación para el Trabajo y Desarrollo Humano (EDTH),</t>
  </si>
  <si>
    <t>con el fin de garantizar la transparencia, objetividad y legalidad del proceso.</t>
  </si>
  <si>
    <t>Los profesionales encargados de la contratación</t>
  </si>
  <si>
    <t>verifican la aplicación de los lineamientos y requisitos establecidos en la normatividad vigente durante la etapa precontractual de los procesos adelantados por la Secretaría de Educación, diferentes a contratos de prestación de servicios, mediante la revisión de los documentos y soportes que hacen parte del proceso contractual,</t>
  </si>
  <si>
    <t>con el fin de evitar omisiones o actuaciones que favorezcan indebidamente la celebración de contratos.</t>
  </si>
  <si>
    <t>Realizar una asistencia técnica semestral a los administradores de las bases de datos del SIMAT.</t>
  </si>
  <si>
    <t>Convocatoria previa, control de asistencia, memorias de la socialización (presentación, registro fotográfico, etc) (2)</t>
  </si>
  <si>
    <t>Realizar un reporte anual de verificación de la calidad de la información del SIMAT.</t>
  </si>
  <si>
    <t>Matriz de seguimiento de calidad de la información (1)</t>
  </si>
  <si>
    <t>Solicitar una (1) vez al año a las Instituciones Educativas, mediante correo electrónico, la verificación, justificación y subsanación frente a los hallazgos identificados en los reportes de calidad de la información registrada en el SIMAT.</t>
  </si>
  <si>
    <t>Correo electrónico remitido a las IE (1)</t>
  </si>
  <si>
    <t>Realizar un seguimiento cuatrimestral a una muestra aleatoria del 10% de los contratos suscritos por la SEB en ejecución</t>
  </si>
  <si>
    <t>Acta de reunión (3)</t>
  </si>
  <si>
    <t>Dar cumplimiento del 100% del plan de trabajo establecido por la Secretaría de Educación para las Transferencias documentales primarias de la Secretaría de Educación, en los tiempos establecidos en el cronograma para la vigencia 2026 por la Secretaría Administrativa - Archivo Central en referencia a Transferencias documentales primarias.</t>
  </si>
  <si>
    <t>Dar cumplimiento del 100% del plan de trabajo establecido por la Secretaría de educación para la Organización de documentos producidos de todas las áreas de la Secretaría de Educación.</t>
  </si>
  <si>
    <t>Dar cumplimiento del 100% del plan de trabajo establecido por la Secretaría de educación para la Elaboración de los inventarios documentales de documentos producidos por todas las áreas de   la Secretaría de Educación.</t>
  </si>
  <si>
    <t>Realizar reuniones trimestrales de seguimiento, lideradas por la Secretaria de Despacho, para verificar el cumplimiento de las metas del Plan de Desarrollo Municipal 2026-2027, mediante el análisis y validación de los reportes de avance físico y financiero, e identificar oportunamente posibles desviaciones o incumplimientos frente a lo programado, con el fin de adoptar las acciones correctivas a que haya lugar.</t>
  </si>
  <si>
    <t>Realizar semestralmente la verificación física y validación de los bienes muebles asignados a cada servidor público, mediante la revisión del formato Estado Actual del Inventario Resumido del Servidor Público F-INV-8500-238,37-015 y reportando oportunamente al área de Inventarios las novedades o inconsistencias identificadas.</t>
  </si>
  <si>
    <t>Realizar un seguimiento trimestral al 100% de los contratos celebrados por la Secretaría de Educación diferentes a contratos de prestación de servicios, con el fin de verificar el cumplimiento de los requisitos y lineamientos establecidos en las etapas precontractual, contractual y postcontractual.</t>
  </si>
  <si>
    <t>Dar respuesta oportuna al 100% de las PQRS enviadas por los entes de control y vigilancia asignadas a la Secretaría de Educación a través del Sistema Gestión de Solicitudes del Ciudadano - GSC y SAC</t>
  </si>
  <si>
    <t>Indicador cuatrimestral de respuesta a tiempo / total de PQRSD de entes de control asignadas mediante el GSC y SAC</t>
  </si>
  <si>
    <t>Realizar mensualmente las conciliaciones bancarias de las cuentas a cargo de la Secretaría de Educación, con el propósito de identificar y reportar a la Secretaría de Hacienda cuando se presenten las novedades que afecten el cierre financiero</t>
  </si>
  <si>
    <t xml:space="preserve">Hoja de cálculo de conciliaciones de cuentas bancarias (enero a noviembre) y reporte de novedades cuando se presenten  </t>
  </si>
  <si>
    <t>Expedir el 100% de los actos administrativos de traslados, de conformidad con la normatividad vigente</t>
  </si>
  <si>
    <t>Actos administrativos de traslados</t>
  </si>
  <si>
    <t>Expedir el 100% de las certificaciones de cumplimiento de requisitos legales para posesión de nombramientos en vacancia temporal</t>
  </si>
  <si>
    <t>Certificaciones de cumplimiento de requisitos legales</t>
  </si>
  <si>
    <t>Generar el 100% de la Hojas de estudio de escalafón para ascensos o mejoramiento salarial</t>
  </si>
  <si>
    <t>Hojas de estudio de escalafón</t>
  </si>
  <si>
    <t>Suscribir una (1) resolución anual que establezca los criterios de priorización para la asignación de cupos escolares, de conformidad con los lineamientos del Ministerio de Educación Nacional.</t>
  </si>
  <si>
    <t>Acta de reunión</t>
  </si>
  <si>
    <t>Divulgar una (1) vez al año la oferta educativa oficial y los criterios de asignación de cupos escolares a través de los canales institucionales definidos por la Secretaría de Educación de Bucaramanga.</t>
  </si>
  <si>
    <t>Evidencias de Publicaciones realizadas en el portal web y demás medios oficiales</t>
  </si>
  <si>
    <t>Realizar una (1) mesa de trabajo anual con la Oficina TIC para validar inconsistencias o errores identificados en el sistema de información y en el cruce de datos del proceso de asignación de cupos escolares.</t>
  </si>
  <si>
    <t>Realizar diez (10) seguimientos a muestras aleatorias de la prenómina del personal docente, directivo docente y administrativo, verificando las novedades, requisitos y soportes correspondientes.</t>
  </si>
  <si>
    <t>Actas de revisión de prenómina (10)</t>
  </si>
  <si>
    <t>Realizar ocho (8) seguimientos anuales a las planillas de horas extras remitidas por las Instituciones Educativas Oficiales, verificando el cumplimiento de los requisitos y soportes establecidos para la emisión del visto bueno correspondiente.</t>
  </si>
  <si>
    <t>Planillas (8) de relación de horas extras por institución y formatos de reporte de horas extras diligenciados y con visto bueno</t>
  </si>
  <si>
    <t>Realizar un (1) seguimiento mensual por parte del proceso de Inspección y Vigilancia al cumplimiento de los requisitos, términos y criterios establecidos en la circular vigente emitida por la Secretaría de Educación de Bucaramanga para el trámite de licencias, registros y autorizaciones de funcionamiento de Instituciones Educativas y programas de Educación para el Trabajo y Desarrollo Humano (EDTH).</t>
  </si>
  <si>
    <t>Acta de reunión (8)</t>
  </si>
  <si>
    <t>Realizar seguimiento trimestral mediante una muestra aleatoria del 20% de los procesos contractuales adelantados por la Secretaría de Educación, diferentes a contratos de prestación de servicios, con el fin de verificar la trazabilidad y cumplimiento de las actuaciones desarrolladas en la etapa precontractual, evitando omisiones o actuaciones que favorezcan indebidamente la celebración de contratos.</t>
  </si>
  <si>
    <t>ALCANCE:</t>
  </si>
  <si>
    <t xml:space="preserve">Profesional especializado y  equipo de Cobertura </t>
  </si>
  <si>
    <t>Equipo de Contratación</t>
  </si>
  <si>
    <t>Servidores públicos y contratistas</t>
  </si>
  <si>
    <t>Lider de proceso y
Profesional encargada</t>
  </si>
  <si>
    <t>Lider de Jurídica SEB</t>
  </si>
  <si>
    <t>Servidores públicos Secretaría de Educación</t>
  </si>
  <si>
    <t>Secretaria de Educación, supervisores y equipo de contratación</t>
  </si>
  <si>
    <t>Secretaria de Educación y Profesional encargado</t>
  </si>
  <si>
    <t>Profesional encargado</t>
  </si>
  <si>
    <t>Profesional universitario area de presupuesto de la Secretaría de Educación</t>
  </si>
  <si>
    <t>Líder de Talento Humano y Líder de Jurídica.</t>
  </si>
  <si>
    <t>Líder de Talento Humano y Subsecretario de Despacho</t>
  </si>
  <si>
    <t>Profesionales Universitarios de Cobertura Educativa</t>
  </si>
  <si>
    <t>Líder de Inspección, Control y Vigilancia</t>
  </si>
  <si>
    <t>Actores involucrados en el proceso contractual</t>
  </si>
  <si>
    <t>Proveer a la comunidad de Bucaramanga de un servicio educativo pertinente, universal y equitativo, a través de sus Instituciones Educativas, desarrollando en la Secretaría de Educación de Bucaramanga procesos innovadores de planeación, ejecución, control e inspección basados en las tecnologías de información y comunicaciones con el fin de lograr un excelente servicio al cliente, aplicando el mejoramiento continuo y la prevención de riesgos operativos.</t>
  </si>
  <si>
    <t>Inicia con un análisis estratégico del sector educativo, que abarca la evaluación de los recursos humanos y la infraestructura física disponible. Esto permite desarrollar una oferta educativa adaptada a las necesidades de la comunidad, asegurando la calidad del servicio y la prevención del riesgo operativo, en la permanencia de los estudiantes y el adecuado mantenimiento de las instalaciones. Finaliza asegurando la trayectoria educativa hasta la educación media.</t>
  </si>
  <si>
    <t>Resolución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</si>
</sst>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6"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4"/>
      <name val="Arial"/>
      <family val="2"/>
    </font>
    <font>
      <sz val="8"/>
      <name val="Calibri"/>
      <family val="2"/>
      <scheme val="minor"/>
    </font>
    <font>
      <b/>
      <sz val="11"/>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b/>
      <sz val="14"/>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9" tint="-0.249977111117893"/>
      <name val="Arial Narrow"/>
      <family val="2"/>
    </font>
    <font>
      <b/>
      <sz val="10"/>
      <name val="Arial Narrow"/>
      <family val="2"/>
    </font>
    <font>
      <sz val="12"/>
      <name val="Times New Roman"/>
      <family val="1"/>
    </font>
    <font>
      <b/>
      <sz val="9"/>
      <name val="Arial Narrow"/>
      <family val="2"/>
    </font>
    <font>
      <sz val="9"/>
      <name val="Arial Narrow"/>
      <family val="2"/>
    </font>
    <font>
      <b/>
      <sz val="9"/>
      <color theme="9" tint="-0.249977111117893"/>
      <name val="Arial Narrow"/>
      <family val="2"/>
    </font>
    <font>
      <b/>
      <sz val="8"/>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sz val="11"/>
      <name val="Arial"/>
      <family val="2"/>
    </font>
    <font>
      <b/>
      <sz val="12"/>
      <name val="Arial"/>
      <family val="2"/>
    </font>
    <font>
      <sz val="8"/>
      <color theme="1"/>
      <name val="Arial"/>
      <family val="2"/>
    </font>
    <font>
      <sz val="10"/>
      <color theme="1"/>
      <name val="Calibri"/>
      <family val="2"/>
      <scheme val="minor"/>
    </font>
  </fonts>
  <fills count="17">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6" tint="0.59999389629810485"/>
        <bgColor indexed="64"/>
      </patternFill>
    </fill>
  </fills>
  <borders count="107">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double">
        <color indexed="64"/>
      </top>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double">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s>
  <cellStyleXfs count="8">
    <xf numFmtId="0" fontId="0" fillId="0" borderId="0"/>
    <xf numFmtId="0" fontId="2" fillId="0" borderId="0"/>
    <xf numFmtId="0" fontId="2" fillId="0" borderId="0"/>
    <xf numFmtId="0" fontId="1" fillId="0" borderId="0"/>
    <xf numFmtId="0" fontId="2" fillId="0" borderId="0"/>
    <xf numFmtId="0" fontId="40" fillId="0" borderId="0"/>
    <xf numFmtId="9" fontId="47" fillId="0" borderId="0" applyFont="0" applyFill="0" applyBorder="0" applyAlignment="0" applyProtection="0"/>
    <xf numFmtId="0" fontId="55" fillId="0" borderId="0"/>
  </cellStyleXfs>
  <cellXfs count="639">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4" fillId="0" borderId="0" xfId="2" applyNumberFormat="1" applyFont="1" applyAlignment="1">
      <alignment vertical="center" wrapText="1"/>
    </xf>
    <xf numFmtId="0" fontId="13" fillId="0" borderId="0" xfId="0" applyFont="1" applyAlignment="1">
      <alignment vertical="center" wrapText="1"/>
    </xf>
    <xf numFmtId="0" fontId="5" fillId="0" borderId="34" xfId="2" applyFont="1" applyBorder="1" applyAlignment="1">
      <alignment vertical="center" wrapText="1"/>
    </xf>
    <xf numFmtId="0" fontId="5" fillId="0" borderId="0" xfId="2" applyFont="1" applyAlignment="1">
      <alignment vertical="center" wrapText="1"/>
    </xf>
    <xf numFmtId="0" fontId="18" fillId="0" borderId="3"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19" fillId="0" borderId="1" xfId="0" applyFont="1" applyBorder="1" applyAlignment="1">
      <alignment vertical="center" wrapText="1"/>
    </xf>
    <xf numFmtId="9" fontId="19" fillId="0" borderId="26" xfId="0" applyNumberFormat="1" applyFont="1" applyBorder="1" applyAlignment="1">
      <alignment horizontal="center" vertical="center" wrapText="1"/>
    </xf>
    <xf numFmtId="9" fontId="19" fillId="0" borderId="1" xfId="0" applyNumberFormat="1" applyFont="1" applyBorder="1" applyAlignment="1">
      <alignment horizontal="center" vertical="center" wrapText="1"/>
    </xf>
    <xf numFmtId="0" fontId="19" fillId="0" borderId="1" xfId="0" applyFont="1" applyBorder="1" applyAlignment="1">
      <alignment horizontal="justify" vertical="center" wrapText="1"/>
    </xf>
    <xf numFmtId="0" fontId="19" fillId="7" borderId="3" xfId="0" applyFont="1" applyFill="1" applyBorder="1" applyAlignment="1">
      <alignment horizontal="center" vertical="center" wrapText="1"/>
    </xf>
    <xf numFmtId="0" fontId="6" fillId="0" borderId="27" xfId="2" applyFont="1" applyBorder="1" applyAlignment="1">
      <alignment horizontal="center" vertical="center" wrapText="1"/>
    </xf>
    <xf numFmtId="0" fontId="4" fillId="0" borderId="0" xfId="2" applyFont="1" applyAlignment="1">
      <alignment horizontal="center" vertical="center" wrapText="1"/>
    </xf>
    <xf numFmtId="0" fontId="11" fillId="0" borderId="0" xfId="2" applyFont="1" applyAlignment="1">
      <alignment horizontal="center" vertical="center" wrapText="1"/>
    </xf>
    <xf numFmtId="0" fontId="7" fillId="0" borderId="0" xfId="2"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18" xfId="2" applyFill="1" applyBorder="1"/>
    <xf numFmtId="0" fontId="2" fillId="2" borderId="17" xfId="2" applyFill="1" applyBorder="1"/>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3" fillId="0" borderId="0" xfId="2" applyFont="1" applyAlignment="1">
      <alignment vertical="center" wrapText="1"/>
    </xf>
    <xf numFmtId="0" fontId="2" fillId="0" borderId="0" xfId="2"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1" xfId="2" applyFont="1" applyBorder="1" applyAlignment="1">
      <alignment vertical="center" wrapText="1"/>
    </xf>
    <xf numFmtId="0" fontId="24" fillId="0" borderId="1" xfId="0" applyFont="1" applyBorder="1" applyAlignment="1">
      <alignment horizontal="center" vertical="center" wrapText="1" readingOrder="1"/>
    </xf>
    <xf numFmtId="0" fontId="24"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5"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0" fillId="0" borderId="4" xfId="0" applyNumberFormat="1" applyFont="1" applyBorder="1" applyAlignment="1">
      <alignment horizontal="center" vertical="center" wrapText="1"/>
    </xf>
    <xf numFmtId="0" fontId="2" fillId="0" borderId="0" xfId="2" applyAlignment="1">
      <alignment horizontal="justify" vertical="center" wrapText="1"/>
    </xf>
    <xf numFmtId="0" fontId="26" fillId="8" borderId="1" xfId="0" applyFont="1" applyFill="1" applyBorder="1" applyAlignment="1">
      <alignment horizontal="center" vertical="center" wrapText="1" readingOrder="1"/>
    </xf>
    <xf numFmtId="0" fontId="2" fillId="6"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5" fillId="0" borderId="0" xfId="3" applyFont="1" applyAlignment="1">
      <alignment horizontal="center" vertical="center"/>
    </xf>
    <xf numFmtId="0" fontId="26" fillId="9" borderId="1" xfId="0" applyFont="1" applyFill="1" applyBorder="1" applyAlignment="1">
      <alignment horizontal="center" vertical="center" wrapText="1" readingOrder="1"/>
    </xf>
    <xf numFmtId="0" fontId="27" fillId="0" borderId="0" xfId="3" applyFont="1" applyAlignment="1">
      <alignment vertical="center" textRotation="90" wrapText="1"/>
    </xf>
    <xf numFmtId="0" fontId="28" fillId="0" borderId="0" xfId="3" applyFont="1" applyAlignment="1">
      <alignment horizontal="center" vertical="center" wrapText="1"/>
    </xf>
    <xf numFmtId="0" fontId="25" fillId="0" borderId="0" xfId="3" applyFont="1" applyAlignment="1">
      <alignment horizontal="center" vertical="center" wrapText="1"/>
    </xf>
    <xf numFmtId="0" fontId="26" fillId="5" borderId="1" xfId="0" applyFont="1" applyFill="1" applyBorder="1" applyAlignment="1">
      <alignment horizontal="center" vertical="center" wrapText="1" readingOrder="1"/>
    </xf>
    <xf numFmtId="0" fontId="24" fillId="0" borderId="28" xfId="0" applyFont="1" applyBorder="1" applyAlignment="1">
      <alignment horizontal="center" vertical="center" wrapText="1" readingOrder="1"/>
    </xf>
    <xf numFmtId="0" fontId="26" fillId="5" borderId="28" xfId="0" applyFont="1" applyFill="1" applyBorder="1" applyAlignment="1">
      <alignment horizontal="center" vertical="center" wrapText="1" readingOrder="1"/>
    </xf>
    <xf numFmtId="0" fontId="26" fillId="9" borderId="28" xfId="0" applyFont="1" applyFill="1" applyBorder="1" applyAlignment="1">
      <alignment horizontal="center" vertical="center" wrapText="1" readingOrder="1"/>
    </xf>
    <xf numFmtId="0" fontId="26" fillId="8" borderId="28" xfId="0" applyFont="1" applyFill="1" applyBorder="1" applyAlignment="1">
      <alignment horizontal="center" vertical="center" wrapText="1" readingOrder="1"/>
    </xf>
    <xf numFmtId="0" fontId="2" fillId="6"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5" fillId="0" borderId="0" xfId="3" applyFont="1" applyAlignment="1">
      <alignment vertical="center"/>
    </xf>
    <xf numFmtId="0" fontId="2" fillId="6" borderId="1" xfId="0" applyFont="1" applyFill="1" applyBorder="1" applyAlignment="1">
      <alignment horizontal="center" vertical="center" wrapText="1" readingOrder="1"/>
    </xf>
    <xf numFmtId="0" fontId="23" fillId="0" borderId="0" xfId="0" applyFont="1" applyAlignment="1">
      <alignment vertical="center" readingOrder="1"/>
    </xf>
    <xf numFmtId="0" fontId="29"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9" fontId="2" fillId="0" borderId="4" xfId="2" applyNumberFormat="1" applyBorder="1" applyAlignment="1">
      <alignment horizontal="center" vertical="center" wrapText="1"/>
    </xf>
    <xf numFmtId="0" fontId="2" fillId="0" borderId="0" xfId="2" applyAlignment="1">
      <alignment horizontal="left" vertical="center" wrapText="1"/>
    </xf>
    <xf numFmtId="14" fontId="2" fillId="0" borderId="0" xfId="2" applyNumberFormat="1" applyAlignment="1">
      <alignment horizontal="center"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7" fillId="0" borderId="1" xfId="0" applyFont="1" applyBorder="1" applyAlignment="1">
      <alignment horizontal="center" vertical="center"/>
    </xf>
    <xf numFmtId="0" fontId="20" fillId="0" borderId="0" xfId="0" applyFont="1" applyAlignment="1">
      <alignment wrapText="1"/>
    </xf>
    <xf numFmtId="0" fontId="22" fillId="0" borderId="1" xfId="0" applyFont="1" applyBorder="1" applyAlignment="1">
      <alignment wrapText="1"/>
    </xf>
    <xf numFmtId="0" fontId="20" fillId="0" borderId="1" xfId="0" applyFont="1" applyBorder="1" applyAlignment="1">
      <alignment wrapText="1"/>
    </xf>
    <xf numFmtId="0" fontId="22" fillId="0" borderId="4" xfId="0" applyFont="1" applyBorder="1" applyAlignment="1">
      <alignment wrapText="1"/>
    </xf>
    <xf numFmtId="9" fontId="20" fillId="0" borderId="1" xfId="0" applyNumberFormat="1" applyFont="1" applyBorder="1" applyAlignment="1">
      <alignment wrapText="1"/>
    </xf>
    <xf numFmtId="0" fontId="20" fillId="0" borderId="4" xfId="0" applyFont="1" applyBorder="1" applyAlignment="1">
      <alignment wrapText="1"/>
    </xf>
    <xf numFmtId="0" fontId="12" fillId="0" borderId="1" xfId="2" applyFont="1" applyBorder="1" applyAlignment="1">
      <alignment horizontal="center" vertical="center" wrapText="1"/>
    </xf>
    <xf numFmtId="0" fontId="22"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20" fillId="0" borderId="8" xfId="0" applyFont="1" applyBorder="1" applyAlignment="1">
      <alignment wrapText="1"/>
    </xf>
    <xf numFmtId="0" fontId="22" fillId="0" borderId="0" xfId="0" applyFont="1" applyAlignment="1">
      <alignment wrapText="1"/>
    </xf>
    <xf numFmtId="0" fontId="20" fillId="0" borderId="11" xfId="0" applyFont="1" applyBorder="1" applyAlignment="1">
      <alignment wrapText="1"/>
    </xf>
    <xf numFmtId="0" fontId="20" fillId="0" borderId="34" xfId="0" applyFont="1" applyBorder="1" applyAlignment="1">
      <alignment wrapText="1"/>
    </xf>
    <xf numFmtId="0" fontId="20" fillId="0" borderId="3" xfId="0" applyFont="1" applyBorder="1" applyAlignment="1">
      <alignment wrapText="1"/>
    </xf>
    <xf numFmtId="0" fontId="20" fillId="0" borderId="26" xfId="0" applyFont="1" applyBorder="1" applyAlignment="1">
      <alignment wrapText="1"/>
    </xf>
    <xf numFmtId="0" fontId="2" fillId="2" borderId="3" xfId="2" applyFill="1" applyBorder="1" applyAlignment="1">
      <alignment wrapText="1"/>
    </xf>
    <xf numFmtId="0" fontId="20" fillId="0" borderId="27" xfId="0" applyFont="1" applyBorder="1" applyAlignment="1">
      <alignment wrapText="1"/>
    </xf>
    <xf numFmtId="0" fontId="20" fillId="0" borderId="29" xfId="0" applyFont="1" applyBorder="1" applyAlignment="1">
      <alignment wrapText="1"/>
    </xf>
    <xf numFmtId="0" fontId="20" fillId="0" borderId="24" xfId="0" applyFont="1" applyBorder="1" applyAlignment="1">
      <alignment wrapText="1"/>
    </xf>
    <xf numFmtId="0" fontId="20" fillId="0" borderId="33" xfId="0" applyFont="1" applyBorder="1" applyAlignment="1">
      <alignment wrapText="1"/>
    </xf>
    <xf numFmtId="0" fontId="2" fillId="2" borderId="27" xfId="2" applyFill="1" applyBorder="1" applyAlignment="1">
      <alignment wrapText="1"/>
    </xf>
    <xf numFmtId="0" fontId="21"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3" fillId="2" borderId="0" xfId="2" applyFont="1" applyFill="1" applyAlignment="1">
      <alignment horizontal="center" vertical="center"/>
    </xf>
    <xf numFmtId="0" fontId="31"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5" fillId="0" borderId="35"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5" fillId="0" borderId="10" xfId="2" applyFont="1" applyBorder="1" applyAlignment="1">
      <alignment horizontal="center" vertical="center" wrapText="1"/>
    </xf>
    <xf numFmtId="0" fontId="2" fillId="0" borderId="1" xfId="0" applyFont="1" applyBorder="1" applyAlignment="1">
      <alignment wrapText="1"/>
    </xf>
    <xf numFmtId="0" fontId="26" fillId="0" borderId="0" xfId="0" applyFont="1" applyAlignment="1">
      <alignment horizontal="center" vertical="center" wrapText="1" readingOrder="1"/>
    </xf>
    <xf numFmtId="9" fontId="2" fillId="0" borderId="0" xfId="2" applyNumberFormat="1" applyAlignment="1">
      <alignment horizontal="center" vertical="center" wrapText="1"/>
    </xf>
    <xf numFmtId="9" fontId="20" fillId="0" borderId="0" xfId="0" applyNumberFormat="1" applyFont="1" applyAlignment="1">
      <alignment horizontal="center" vertical="center" wrapText="1"/>
    </xf>
    <xf numFmtId="9" fontId="20" fillId="0" borderId="0" xfId="0" applyNumberFormat="1" applyFont="1" applyAlignment="1">
      <alignment horizontal="left" vertical="center" wrapText="1"/>
    </xf>
    <xf numFmtId="0" fontId="0" fillId="4" borderId="0" xfId="0" applyFill="1"/>
    <xf numFmtId="0" fontId="35" fillId="4" borderId="15" xfId="4" quotePrefix="1" applyFont="1" applyFill="1" applyBorder="1" applyAlignment="1">
      <alignment horizontal="left" vertical="top" wrapText="1"/>
    </xf>
    <xf numFmtId="0" fontId="36" fillId="4" borderId="2" xfId="4" quotePrefix="1" applyFont="1" applyFill="1" applyBorder="1" applyAlignment="1">
      <alignment horizontal="left" vertical="top" wrapText="1"/>
    </xf>
    <xf numFmtId="0" fontId="33" fillId="4" borderId="2" xfId="4" applyFont="1" applyFill="1" applyBorder="1"/>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3"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7" fillId="4" borderId="15" xfId="4" quotePrefix="1" applyFont="1" applyFill="1" applyBorder="1" applyAlignment="1">
      <alignment horizontal="justify" vertical="center" wrapText="1"/>
    </xf>
    <xf numFmtId="0" fontId="37" fillId="4" borderId="0" xfId="4" quotePrefix="1" applyFont="1" applyFill="1" applyAlignment="1">
      <alignment horizontal="justify" vertical="center" wrapText="1"/>
    </xf>
    <xf numFmtId="0" fontId="37" fillId="4" borderId="2" xfId="4" quotePrefix="1" applyFont="1" applyFill="1" applyBorder="1" applyAlignment="1">
      <alignment horizontal="justify" vertical="center"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41" xfId="5" applyFont="1" applyFill="1" applyBorder="1" applyAlignment="1">
      <alignment horizontal="left" vertical="top" wrapText="1" readingOrder="1"/>
    </xf>
    <xf numFmtId="0" fontId="42" fillId="4" borderId="41" xfId="4" applyFont="1" applyFill="1" applyBorder="1" applyAlignment="1">
      <alignment horizontal="justify" vertical="center" wrapText="1"/>
    </xf>
    <xf numFmtId="0" fontId="35" fillId="4" borderId="40" xfId="4" quotePrefix="1" applyFont="1" applyFill="1" applyBorder="1" applyAlignment="1">
      <alignment vertical="top" wrapText="1"/>
    </xf>
    <xf numFmtId="0" fontId="35" fillId="4" borderId="41" xfId="4" quotePrefix="1" applyFont="1" applyFill="1" applyBorder="1" applyAlignment="1">
      <alignment vertical="top" wrapText="1"/>
    </xf>
    <xf numFmtId="0" fontId="35" fillId="4" borderId="42" xfId="4" quotePrefix="1" applyFont="1" applyFill="1" applyBorder="1" applyAlignment="1">
      <alignment vertical="top" wrapText="1"/>
    </xf>
    <xf numFmtId="0" fontId="35" fillId="4" borderId="0" xfId="4" quotePrefix="1" applyFont="1" applyFill="1" applyAlignment="1">
      <alignment vertical="top" wrapText="1"/>
    </xf>
    <xf numFmtId="0" fontId="0" fillId="4" borderId="0" xfId="0" applyFill="1" applyAlignment="1">
      <alignment wrapText="1"/>
    </xf>
    <xf numFmtId="0" fontId="33" fillId="4" borderId="40" xfId="4" applyFont="1" applyFill="1" applyBorder="1" applyAlignment="1">
      <alignment wrapText="1"/>
    </xf>
    <xf numFmtId="0" fontId="33" fillId="4" borderId="41" xfId="4" applyFont="1" applyFill="1" applyBorder="1" applyAlignment="1">
      <alignment wrapText="1"/>
    </xf>
    <xf numFmtId="0" fontId="33" fillId="4" borderId="42" xfId="4" applyFont="1" applyFill="1" applyBorder="1" applyAlignment="1">
      <alignment wrapText="1"/>
    </xf>
    <xf numFmtId="0" fontId="33" fillId="4" borderId="15" xfId="4" applyFont="1" applyFill="1" applyBorder="1" applyAlignment="1">
      <alignment wrapText="1"/>
    </xf>
    <xf numFmtId="0" fontId="33" fillId="4" borderId="2" xfId="4" applyFont="1" applyFill="1" applyBorder="1" applyAlignment="1">
      <alignment wrapText="1"/>
    </xf>
    <xf numFmtId="0" fontId="33" fillId="4" borderId="14" xfId="4" applyFont="1" applyFill="1" applyBorder="1" applyAlignment="1">
      <alignment wrapText="1"/>
    </xf>
    <xf numFmtId="0" fontId="33" fillId="4" borderId="13" xfId="4" applyFont="1" applyFill="1" applyBorder="1" applyAlignment="1">
      <alignment wrapText="1"/>
    </xf>
    <xf numFmtId="0" fontId="33" fillId="4" borderId="12" xfId="4" applyFont="1" applyFill="1" applyBorder="1" applyAlignment="1">
      <alignment wrapText="1"/>
    </xf>
    <xf numFmtId="0" fontId="33" fillId="4" borderId="0" xfId="4" applyFont="1" applyFill="1" applyAlignment="1">
      <alignment wrapText="1"/>
    </xf>
    <xf numFmtId="0" fontId="35" fillId="4" borderId="15" xfId="4" quotePrefix="1" applyFont="1" applyFill="1" applyBorder="1" applyAlignment="1">
      <alignment vertical="top" wrapText="1"/>
    </xf>
    <xf numFmtId="0" fontId="35" fillId="4" borderId="2" xfId="4" quotePrefix="1" applyFont="1" applyFill="1" applyBorder="1" applyAlignment="1">
      <alignment vertical="top" wrapText="1"/>
    </xf>
    <xf numFmtId="0" fontId="36" fillId="4" borderId="0" xfId="4" quotePrefix="1" applyFont="1" applyFill="1" applyAlignment="1">
      <alignment horizontal="left" vertical="top" wrapText="1"/>
    </xf>
    <xf numFmtId="0" fontId="39" fillId="4" borderId="0" xfId="4" applyFont="1" applyFill="1" applyAlignment="1">
      <alignment horizontal="left" vertical="center" wrapText="1"/>
    </xf>
    <xf numFmtId="0" fontId="33" fillId="4" borderId="0" xfId="4" applyFont="1" applyFill="1" applyAlignment="1">
      <alignment horizontal="left" vertical="center" wrapText="1"/>
    </xf>
    <xf numFmtId="0" fontId="33" fillId="4" borderId="0" xfId="4" quotePrefix="1" applyFont="1" applyFill="1" applyAlignment="1">
      <alignment horizontal="left" vertical="center" wrapText="1"/>
    </xf>
    <xf numFmtId="0" fontId="33" fillId="4" borderId="0" xfId="4" applyFont="1" applyFill="1"/>
    <xf numFmtId="0" fontId="41" fillId="4" borderId="0" xfId="0" applyFont="1" applyFill="1" applyAlignment="1">
      <alignment horizontal="left" vertical="center" wrapText="1"/>
    </xf>
    <xf numFmtId="0" fontId="42" fillId="4" borderId="0" xfId="0" applyFont="1" applyFill="1" applyAlignment="1">
      <alignment horizontal="left" vertical="top" wrapText="1"/>
    </xf>
    <xf numFmtId="0" fontId="39" fillId="4" borderId="3" xfId="4" applyFont="1" applyFill="1" applyBorder="1" applyAlignment="1">
      <alignment horizontal="center" vertical="center"/>
    </xf>
    <xf numFmtId="0" fontId="39" fillId="4" borderId="3" xfId="4" applyFont="1" applyFill="1" applyBorder="1" applyAlignment="1">
      <alignment horizontal="center" vertical="center" wrapText="1"/>
    </xf>
    <xf numFmtId="0" fontId="0" fillId="0" borderId="0" xfId="0" applyAlignment="1">
      <alignment wrapText="1"/>
    </xf>
    <xf numFmtId="0" fontId="4" fillId="0" borderId="1" xfId="2" applyFont="1" applyBorder="1" applyAlignment="1">
      <alignment horizontal="left" vertical="center" wrapText="1"/>
    </xf>
    <xf numFmtId="9" fontId="5" fillId="0" borderId="70" xfId="2" applyNumberFormat="1" applyFont="1" applyBorder="1" applyAlignment="1">
      <alignment horizontal="center" vertical="center" wrapText="1"/>
    </xf>
    <xf numFmtId="0" fontId="19" fillId="0" borderId="0" xfId="0" applyFont="1" applyAlignment="1">
      <alignment horizontal="center" vertical="center" wrapText="1"/>
    </xf>
    <xf numFmtId="9" fontId="19" fillId="0" borderId="0" xfId="0" applyNumberFormat="1" applyFont="1" applyAlignment="1">
      <alignment horizontal="center"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2" fillId="0" borderId="0" xfId="0" applyFont="1" applyAlignment="1">
      <alignment horizontal="center" vertical="center" wrapText="1"/>
    </xf>
    <xf numFmtId="0" fontId="20" fillId="0" borderId="0" xfId="0" applyFont="1" applyAlignment="1">
      <alignment vertical="center" wrapText="1"/>
    </xf>
    <xf numFmtId="0" fontId="20" fillId="0" borderId="1" xfId="0" applyFont="1" applyBorder="1" applyAlignment="1">
      <alignment vertical="center" wrapText="1"/>
    </xf>
    <xf numFmtId="0" fontId="19" fillId="10" borderId="3" xfId="0" applyFont="1" applyFill="1" applyBorder="1" applyAlignment="1">
      <alignment horizontal="center" vertical="center" wrapText="1"/>
    </xf>
    <xf numFmtId="0" fontId="19" fillId="11" borderId="3" xfId="0" applyFont="1" applyFill="1" applyBorder="1" applyAlignment="1">
      <alignment horizontal="center" vertical="center" wrapText="1"/>
    </xf>
    <xf numFmtId="0" fontId="19" fillId="12" borderId="3" xfId="0" applyFont="1" applyFill="1" applyBorder="1" applyAlignment="1">
      <alignment horizontal="center" vertical="center" wrapText="1"/>
    </xf>
    <xf numFmtId="0" fontId="19" fillId="13" borderId="3" xfId="0"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0" fillId="0" borderId="0" xfId="0" applyFont="1" applyAlignment="1">
      <alignment vertical="top" wrapText="1"/>
    </xf>
    <xf numFmtId="0" fontId="45" fillId="0" borderId="0" xfId="0" applyFont="1" applyAlignment="1">
      <alignment wrapText="1"/>
    </xf>
    <xf numFmtId="0" fontId="46" fillId="0" borderId="1" xfId="0" applyFont="1" applyBorder="1" applyAlignment="1">
      <alignment horizontal="justify" vertical="center" wrapText="1"/>
    </xf>
    <xf numFmtId="0" fontId="46" fillId="4" borderId="1" xfId="0" applyFont="1" applyFill="1" applyBorder="1" applyAlignment="1">
      <alignment horizontal="left" vertical="center" wrapText="1"/>
    </xf>
    <xf numFmtId="0" fontId="46" fillId="4" borderId="1" xfId="0" applyFont="1" applyFill="1" applyBorder="1" applyAlignment="1">
      <alignment horizontal="justify" vertical="center" wrapText="1"/>
    </xf>
    <xf numFmtId="0" fontId="46" fillId="0" borderId="1" xfId="0" applyFont="1" applyBorder="1" applyAlignment="1">
      <alignment horizontal="left" vertical="center"/>
    </xf>
    <xf numFmtId="0" fontId="45" fillId="0" borderId="0" xfId="0" applyFont="1" applyAlignment="1">
      <alignment horizontal="left" vertical="top" wrapText="1"/>
    </xf>
    <xf numFmtId="0" fontId="46" fillId="14" borderId="1" xfId="0" applyFont="1" applyFill="1" applyBorder="1" applyAlignment="1">
      <alignment horizontal="justify" vertical="center" wrapText="1"/>
    </xf>
    <xf numFmtId="0" fontId="48" fillId="15" borderId="74" xfId="0" applyFont="1" applyFill="1" applyBorder="1" applyAlignment="1">
      <alignment horizontal="justify" vertical="center" wrapText="1"/>
    </xf>
    <xf numFmtId="9" fontId="46" fillId="14"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8" fillId="15" borderId="74" xfId="0" applyFont="1" applyFill="1" applyBorder="1" applyAlignment="1">
      <alignment horizontal="center" vertical="center" wrapText="1"/>
    </xf>
    <xf numFmtId="0" fontId="4" fillId="3" borderId="63"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7" xfId="2" applyFont="1" applyFill="1" applyBorder="1" applyAlignment="1" applyProtection="1">
      <alignment horizontal="left" vertical="center" wrapText="1"/>
      <protection locked="0"/>
    </xf>
    <xf numFmtId="0" fontId="4" fillId="3" borderId="37"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12" fillId="0" borderId="4" xfId="2" applyFont="1" applyBorder="1" applyAlignment="1">
      <alignment horizontal="center"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0" borderId="6" xfId="0" applyNumberFormat="1" applyFont="1" applyBorder="1" applyAlignment="1">
      <alignment horizontal="center" vertical="center" wrapText="1"/>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0" fontId="2" fillId="0" borderId="1" xfId="2" applyBorder="1" applyAlignment="1">
      <alignment horizontal="center" vertical="center" wrapText="1"/>
    </xf>
    <xf numFmtId="0" fontId="2" fillId="3" borderId="1" xfId="2" applyFill="1" applyBorder="1" applyAlignment="1" applyProtection="1">
      <alignment horizontal="center" vertical="center" wrapText="1"/>
      <protection locked="0"/>
    </xf>
    <xf numFmtId="0" fontId="2" fillId="4" borderId="0" xfId="0" applyFont="1" applyFill="1" applyAlignment="1">
      <alignment vertical="center" wrapText="1"/>
    </xf>
    <xf numFmtId="14" fontId="2" fillId="4" borderId="0" xfId="0" applyNumberFormat="1" applyFont="1" applyFill="1" applyAlignment="1">
      <alignment vertical="center" wrapText="1"/>
    </xf>
    <xf numFmtId="0" fontId="6" fillId="0" borderId="0" xfId="2" applyFont="1" applyAlignment="1">
      <alignment horizontal="left" vertical="center" wrapText="1"/>
    </xf>
    <xf numFmtId="0" fontId="12" fillId="0" borderId="0" xfId="2" applyFont="1" applyAlignment="1">
      <alignment horizontal="center" vertical="center" wrapText="1"/>
    </xf>
    <xf numFmtId="14" fontId="6" fillId="0" borderId="0" xfId="2" applyNumberFormat="1" applyFont="1" applyAlignment="1" applyProtection="1">
      <alignment horizontal="left" vertical="center" wrapText="1"/>
      <protection locked="0"/>
    </xf>
    <xf numFmtId="0" fontId="12" fillId="0" borderId="9" xfId="2" applyFont="1" applyBorder="1" applyAlignment="1">
      <alignment vertical="center" wrapText="1"/>
    </xf>
    <xf numFmtId="0" fontId="6" fillId="0" borderId="8" xfId="2" applyFont="1" applyBorder="1" applyAlignment="1">
      <alignment vertical="center" wrapText="1"/>
    </xf>
    <xf numFmtId="0" fontId="6" fillId="0" borderId="10" xfId="2" applyFont="1" applyBorder="1" applyAlignment="1">
      <alignment vertical="center" wrapText="1"/>
    </xf>
    <xf numFmtId="0" fontId="6" fillId="0" borderId="19" xfId="2" applyFont="1" applyBorder="1" applyAlignment="1">
      <alignment vertical="center" wrapText="1"/>
    </xf>
    <xf numFmtId="0" fontId="6" fillId="0" borderId="8" xfId="2" applyFont="1" applyBorder="1" applyAlignment="1" applyProtection="1">
      <alignment horizontal="left" vertical="center" wrapText="1"/>
      <protection locked="0"/>
    </xf>
    <xf numFmtId="0" fontId="6" fillId="0" borderId="19" xfId="2" applyFont="1" applyBorder="1" applyAlignment="1" applyProtection="1">
      <alignment horizontal="left" vertical="center" wrapText="1"/>
      <protection locked="0"/>
    </xf>
    <xf numFmtId="0" fontId="39" fillId="16" borderId="3" xfId="4" applyFont="1" applyFill="1" applyBorder="1" applyAlignment="1">
      <alignment horizontal="center" wrapText="1"/>
    </xf>
    <xf numFmtId="0" fontId="6" fillId="0" borderId="8" xfId="2" applyFont="1" applyBorder="1" applyAlignment="1">
      <alignment horizontal="left" vertical="center" wrapText="1"/>
    </xf>
    <xf numFmtId="0" fontId="52" fillId="3" borderId="1" xfId="2" applyFont="1" applyFill="1" applyBorder="1" applyAlignment="1" applyProtection="1">
      <alignment horizontal="center" vertical="center" wrapText="1"/>
      <protection locked="0"/>
    </xf>
    <xf numFmtId="0" fontId="52" fillId="0" borderId="1" xfId="2" applyFont="1" applyBorder="1" applyAlignment="1" applyProtection="1">
      <alignment horizontal="center" vertical="center" wrapText="1"/>
      <protection locked="0"/>
    </xf>
    <xf numFmtId="0" fontId="6" fillId="3" borderId="76" xfId="2" applyFont="1" applyFill="1" applyBorder="1" applyAlignment="1" applyProtection="1">
      <alignment horizontal="center" vertical="center" wrapText="1"/>
      <protection locked="0"/>
    </xf>
    <xf numFmtId="9" fontId="0" fillId="3" borderId="76" xfId="0" applyNumberFormat="1" applyFill="1" applyBorder="1" applyAlignment="1" applyProtection="1">
      <alignment horizontal="center" vertical="center" wrapText="1"/>
      <protection locked="0"/>
    </xf>
    <xf numFmtId="0" fontId="19" fillId="13" borderId="27" xfId="0" applyFont="1" applyFill="1" applyBorder="1" applyAlignment="1">
      <alignment horizontal="center" vertical="center" wrapText="1"/>
    </xf>
    <xf numFmtId="0" fontId="19" fillId="0" borderId="28" xfId="0" applyFont="1" applyBorder="1" applyAlignment="1">
      <alignment horizontal="justify" vertical="center" wrapText="1"/>
    </xf>
    <xf numFmtId="9" fontId="19" fillId="0" borderId="29"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19" fillId="0" borderId="28" xfId="0" applyFont="1" applyBorder="1" applyAlignment="1">
      <alignment horizontal="center" vertical="center" wrapText="1"/>
    </xf>
    <xf numFmtId="9" fontId="19" fillId="0" borderId="28" xfId="0" applyNumberFormat="1" applyFont="1" applyBorder="1" applyAlignment="1">
      <alignment horizontal="center" vertical="center" wrapText="1"/>
    </xf>
    <xf numFmtId="0" fontId="19" fillId="0" borderId="33"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9" xfId="0" applyFont="1" applyBorder="1" applyAlignment="1">
      <alignment horizontal="center" vertical="center" wrapText="1"/>
    </xf>
    <xf numFmtId="0" fontId="13" fillId="0" borderId="63" xfId="2" applyFont="1" applyBorder="1" applyAlignment="1">
      <alignment vertical="center" wrapText="1"/>
    </xf>
    <xf numFmtId="0" fontId="13" fillId="0" borderId="0" xfId="2" applyFont="1" applyAlignment="1">
      <alignment vertical="center" wrapText="1"/>
    </xf>
    <xf numFmtId="0" fontId="6" fillId="0" borderId="8" xfId="2" applyFont="1" applyBorder="1" applyAlignment="1" applyProtection="1">
      <alignment horizontal="center" vertical="center" wrapText="1"/>
      <protection locked="0"/>
    </xf>
    <xf numFmtId="0" fontId="4" fillId="3" borderId="1" xfId="2" applyFont="1" applyFill="1" applyBorder="1" applyAlignment="1" applyProtection="1">
      <alignment horizontal="center" vertical="center" wrapText="1"/>
      <protection locked="0"/>
    </xf>
    <xf numFmtId="0" fontId="6" fillId="0" borderId="19" xfId="2" applyFont="1" applyBorder="1" applyAlignment="1">
      <alignment horizontal="center" vertical="center" wrapText="1"/>
    </xf>
    <xf numFmtId="0" fontId="13" fillId="0" borderId="0" xfId="0" applyFont="1" applyAlignment="1">
      <alignment horizontal="center" vertical="center" wrapText="1"/>
    </xf>
    <xf numFmtId="0" fontId="6" fillId="0" borderId="8" xfId="2" applyFont="1" applyBorder="1" applyAlignment="1">
      <alignment horizontal="center" vertical="center" wrapText="1"/>
    </xf>
    <xf numFmtId="0" fontId="6" fillId="0" borderId="10" xfId="2" applyFont="1" applyBorder="1" applyAlignment="1">
      <alignment horizontal="center" vertical="center" wrapText="1"/>
    </xf>
    <xf numFmtId="0" fontId="6" fillId="0" borderId="19" xfId="2" applyFont="1" applyBorder="1" applyAlignment="1" applyProtection="1">
      <alignment horizontal="center" vertical="center" wrapText="1"/>
      <protection locked="0"/>
    </xf>
    <xf numFmtId="0" fontId="2" fillId="2" borderId="0" xfId="2" applyFill="1" applyAlignment="1">
      <alignment horizontal="center"/>
    </xf>
    <xf numFmtId="0" fontId="2" fillId="2" borderId="18" xfId="2" applyFill="1" applyBorder="1" applyAlignment="1">
      <alignment horizontal="center"/>
    </xf>
    <xf numFmtId="0" fontId="2" fillId="2" borderId="17" xfId="2" applyFill="1" applyBorder="1" applyAlignment="1">
      <alignment horizontal="center"/>
    </xf>
    <xf numFmtId="0" fontId="2" fillId="0" borderId="18" xfId="2" applyBorder="1" applyAlignment="1">
      <alignment horizontal="center" vertical="center" wrapText="1"/>
    </xf>
    <xf numFmtId="0" fontId="2" fillId="0" borderId="17" xfId="2" applyBorder="1" applyAlignment="1">
      <alignment horizontal="center" vertical="center" wrapText="1"/>
    </xf>
    <xf numFmtId="0" fontId="2" fillId="0" borderId="15" xfId="2" applyBorder="1" applyAlignment="1">
      <alignment horizontal="center" vertical="center" wrapText="1"/>
    </xf>
    <xf numFmtId="0" fontId="23" fillId="0" borderId="0" xfId="2" applyFont="1" applyAlignment="1">
      <alignment horizontal="center" vertical="center" wrapText="1"/>
    </xf>
    <xf numFmtId="0" fontId="25" fillId="0" borderId="0" xfId="3" applyFont="1" applyAlignment="1">
      <alignment horizontal="center"/>
    </xf>
    <xf numFmtId="0" fontId="27" fillId="0" borderId="0" xfId="3" applyFont="1" applyAlignment="1">
      <alignment horizontal="center" vertical="center" textRotation="90" wrapText="1"/>
    </xf>
    <xf numFmtId="0" fontId="23" fillId="0" borderId="0" xfId="0" applyFont="1" applyAlignment="1">
      <alignment horizontal="center" vertical="center" readingOrder="1"/>
    </xf>
    <xf numFmtId="0" fontId="29" fillId="0" borderId="0" xfId="3" applyFont="1" applyAlignment="1">
      <alignment horizontal="center"/>
    </xf>
    <xf numFmtId="0" fontId="2" fillId="0" borderId="0" xfId="0" applyFont="1" applyAlignment="1">
      <alignment horizontal="center" vertical="center"/>
    </xf>
    <xf numFmtId="0" fontId="2" fillId="0" borderId="0" xfId="0" applyFont="1" applyAlignment="1">
      <alignment horizontal="center" vertical="center" readingOrder="1"/>
    </xf>
    <xf numFmtId="0" fontId="2" fillId="0" borderId="0" xfId="3" applyFont="1" applyAlignment="1">
      <alignment horizontal="center" vertical="center"/>
    </xf>
    <xf numFmtId="0" fontId="2" fillId="3" borderId="1" xfId="2" applyFill="1" applyBorder="1" applyAlignment="1">
      <alignment horizontal="center" vertical="center" wrapText="1"/>
    </xf>
    <xf numFmtId="14" fontId="2" fillId="3" borderId="1" xfId="2" applyNumberFormat="1" applyFill="1" applyBorder="1" applyAlignment="1" applyProtection="1">
      <alignment horizontal="center" vertical="center" wrapText="1"/>
      <protection locked="0"/>
    </xf>
    <xf numFmtId="0" fontId="23" fillId="0" borderId="1" xfId="2" applyFont="1" applyBorder="1" applyAlignment="1">
      <alignment horizontal="center" vertical="center"/>
    </xf>
    <xf numFmtId="0" fontId="2" fillId="4" borderId="86" xfId="0" applyFont="1" applyFill="1" applyBorder="1" applyAlignment="1">
      <alignment vertical="center" wrapText="1"/>
    </xf>
    <xf numFmtId="0" fontId="2" fillId="4" borderId="48" xfId="0" applyFont="1" applyFill="1" applyBorder="1" applyAlignment="1">
      <alignment vertical="center" wrapText="1"/>
    </xf>
    <xf numFmtId="0" fontId="2" fillId="4" borderId="79" xfId="0" applyFont="1" applyFill="1" applyBorder="1" applyAlignment="1">
      <alignment vertical="center" wrapText="1"/>
    </xf>
    <xf numFmtId="0" fontId="2" fillId="4" borderId="82" xfId="0" applyFont="1" applyFill="1" applyBorder="1" applyAlignment="1">
      <alignment vertical="center" wrapText="1"/>
    </xf>
    <xf numFmtId="14" fontId="2" fillId="4" borderId="92" xfId="0" applyNumberFormat="1" applyFont="1" applyFill="1" applyBorder="1" applyAlignment="1">
      <alignment vertical="center" wrapText="1"/>
    </xf>
    <xf numFmtId="14" fontId="2" fillId="4" borderId="93" xfId="0" applyNumberFormat="1" applyFont="1" applyFill="1" applyBorder="1" applyAlignment="1">
      <alignment vertical="center" wrapText="1"/>
    </xf>
    <xf numFmtId="0" fontId="22" fillId="0" borderId="0" xfId="0" applyFont="1" applyAlignment="1" applyProtection="1">
      <alignment vertical="center"/>
      <protection locked="0"/>
    </xf>
    <xf numFmtId="0" fontId="20" fillId="0" borderId="0" xfId="0" applyFont="1" applyAlignment="1" applyProtection="1">
      <alignment vertical="center" wrapText="1"/>
      <protection locked="0"/>
    </xf>
    <xf numFmtId="0" fontId="22" fillId="0" borderId="94" xfId="0" applyFont="1" applyBorder="1" applyAlignment="1" applyProtection="1">
      <alignment horizontal="center" vertical="center"/>
      <protection locked="0"/>
    </xf>
    <xf numFmtId="0" fontId="20" fillId="0" borderId="94" xfId="0" applyFont="1" applyBorder="1" applyAlignment="1" applyProtection="1">
      <alignment horizontal="center" vertical="center"/>
      <protection locked="0"/>
    </xf>
    <xf numFmtId="0" fontId="6" fillId="0" borderId="36" xfId="2" applyFont="1" applyBorder="1" applyAlignment="1">
      <alignment horizontal="justify" vertical="center" wrapText="1"/>
    </xf>
    <xf numFmtId="0" fontId="31" fillId="0" borderId="37" xfId="2" applyFont="1" applyBorder="1" applyAlignment="1">
      <alignment horizontal="center" vertical="center" wrapText="1"/>
    </xf>
    <xf numFmtId="9" fontId="0" fillId="0" borderId="98" xfId="0" applyNumberFormat="1" applyBorder="1" applyAlignment="1">
      <alignment horizontal="center" vertical="center" wrapText="1"/>
    </xf>
    <xf numFmtId="9" fontId="0" fillId="0" borderId="99" xfId="0" applyNumberFormat="1" applyBorder="1" applyAlignment="1">
      <alignment horizontal="center" vertical="center" wrapText="1"/>
    </xf>
    <xf numFmtId="9" fontId="0" fillId="0" borderId="28" xfId="0" applyNumberFormat="1" applyBorder="1" applyAlignment="1">
      <alignment horizontal="center" vertical="center" wrapText="1"/>
    </xf>
    <xf numFmtId="9" fontId="0" fillId="0" borderId="36" xfId="0" applyNumberForma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0" fontId="2" fillId="4" borderId="48" xfId="0" applyFont="1" applyFill="1" applyBorder="1" applyAlignment="1">
      <alignment horizontal="center" vertical="center" wrapText="1"/>
    </xf>
    <xf numFmtId="0" fontId="2" fillId="4" borderId="82" xfId="0" applyFont="1" applyFill="1" applyBorder="1" applyAlignment="1">
      <alignment horizontal="center" vertical="center" wrapText="1"/>
    </xf>
    <xf numFmtId="14" fontId="2" fillId="4" borderId="93" xfId="0" applyNumberFormat="1" applyFont="1" applyFill="1" applyBorder="1" applyAlignment="1">
      <alignment horizontal="center" vertical="center" wrapText="1"/>
    </xf>
    <xf numFmtId="0" fontId="9" fillId="0" borderId="1" xfId="2" applyFont="1" applyBorder="1" applyAlignment="1">
      <alignment horizontal="center" vertical="center" wrapText="1"/>
    </xf>
    <xf numFmtId="0" fontId="9" fillId="0" borderId="0" xfId="2" applyFont="1" applyAlignment="1">
      <alignment horizontal="center" vertical="center" wrapText="1"/>
    </xf>
    <xf numFmtId="0" fontId="54" fillId="0" borderId="1" xfId="0" applyFont="1" applyBorder="1" applyAlignment="1">
      <alignment horizontal="justify" vertical="center" wrapText="1"/>
    </xf>
    <xf numFmtId="0" fontId="54" fillId="0" borderId="1" xfId="0" applyFont="1" applyBorder="1" applyAlignment="1">
      <alignment vertical="center" wrapText="1"/>
    </xf>
    <xf numFmtId="9" fontId="4" fillId="0" borderId="4" xfId="0" applyNumberFormat="1" applyFont="1" applyBorder="1" applyAlignment="1">
      <alignment horizontal="center" vertical="center" wrapText="1"/>
    </xf>
    <xf numFmtId="0" fontId="4" fillId="0" borderId="4" xfId="2" applyFont="1" applyBorder="1" applyAlignment="1">
      <alignment horizontal="left" vertical="center" wrapText="1"/>
    </xf>
    <xf numFmtId="0" fontId="4" fillId="3" borderId="4" xfId="2" applyFont="1" applyFill="1" applyBorder="1" applyAlignment="1" applyProtection="1">
      <alignment horizontal="center" vertical="center" wrapText="1"/>
      <protection locked="0"/>
    </xf>
    <xf numFmtId="0" fontId="4" fillId="3" borderId="4" xfId="0"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4" fillId="0" borderId="6" xfId="2" applyFont="1" applyBorder="1" applyAlignment="1">
      <alignment horizontal="left" vertical="center" wrapText="1"/>
    </xf>
    <xf numFmtId="0" fontId="4" fillId="3" borderId="6" xfId="2" applyFont="1" applyFill="1" applyBorder="1" applyAlignment="1" applyProtection="1">
      <alignment horizontal="center" vertical="center" wrapText="1"/>
      <protection locked="0"/>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0" fontId="4" fillId="3" borderId="28" xfId="2" applyFont="1" applyFill="1" applyBorder="1" applyAlignment="1" applyProtection="1">
      <alignment horizontal="center" vertical="center" wrapText="1"/>
      <protection locked="0"/>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9" fontId="20" fillId="0" borderId="75" xfId="0" applyNumberFormat="1" applyFont="1" applyBorder="1" applyAlignment="1">
      <alignment horizontal="center" vertical="center" wrapText="1"/>
    </xf>
    <xf numFmtId="9" fontId="20" fillId="0" borderId="78" xfId="0" applyNumberFormat="1" applyFont="1" applyBorder="1" applyAlignment="1">
      <alignment horizontal="center" vertical="center" wrapText="1"/>
    </xf>
    <xf numFmtId="0" fontId="2" fillId="0" borderId="24" xfId="2" applyBorder="1" applyAlignment="1">
      <alignment horizontal="center" vertical="center" wrapText="1"/>
    </xf>
    <xf numFmtId="0" fontId="2" fillId="3" borderId="5" xfId="2" applyFill="1" applyBorder="1" applyAlignment="1">
      <alignment horizontal="center" vertical="center" wrapText="1"/>
    </xf>
    <xf numFmtId="0" fontId="2" fillId="3" borderId="4" xfId="2" applyFill="1" applyBorder="1" applyAlignment="1">
      <alignment horizontal="center" vertical="center" wrapText="1"/>
    </xf>
    <xf numFmtId="0" fontId="2" fillId="3" borderId="5" xfId="2" applyFill="1" applyBorder="1" applyAlignment="1" applyProtection="1">
      <alignment horizontal="center" vertical="center" wrapText="1"/>
      <protection locked="0"/>
    </xf>
    <xf numFmtId="0" fontId="2" fillId="3" borderId="4" xfId="2" applyFill="1" applyBorder="1" applyAlignment="1" applyProtection="1">
      <alignment horizontal="center" vertical="center" wrapText="1"/>
      <protection locked="0"/>
    </xf>
    <xf numFmtId="0" fontId="2" fillId="0" borderId="5" xfId="2" applyBorder="1" applyAlignment="1">
      <alignment horizontal="center" vertical="center" wrapText="1"/>
    </xf>
    <xf numFmtId="0" fontId="2" fillId="0" borderId="4" xfId="2" applyBorder="1" applyAlignment="1">
      <alignment horizontal="center" vertical="center" wrapText="1"/>
    </xf>
    <xf numFmtId="0" fontId="2" fillId="4" borderId="86" xfId="0" applyFont="1" applyFill="1" applyBorder="1" applyAlignment="1">
      <alignment horizontal="center" vertical="center" wrapText="1"/>
    </xf>
    <xf numFmtId="0" fontId="2" fillId="4" borderId="79" xfId="0" applyFont="1" applyFill="1" applyBorder="1" applyAlignment="1">
      <alignment horizontal="center" vertical="center" wrapText="1"/>
    </xf>
    <xf numFmtId="14" fontId="2" fillId="4" borderId="92" xfId="0" applyNumberFormat="1"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52" fillId="3" borderId="1" xfId="0" applyFont="1" applyFill="1" applyBorder="1" applyAlignment="1">
      <alignment horizontal="center" vertical="center" wrapText="1"/>
    </xf>
    <xf numFmtId="0" fontId="14" fillId="0" borderId="0" xfId="0" applyFont="1" applyAlignment="1">
      <alignment horizontal="center" vertical="center" wrapText="1"/>
    </xf>
    <xf numFmtId="0" fontId="4" fillId="3" borderId="1" xfId="2" applyFont="1" applyFill="1" applyBorder="1" applyAlignment="1" applyProtection="1">
      <alignment horizontal="left" vertical="center"/>
      <protection locked="0"/>
    </xf>
    <xf numFmtId="0" fontId="13" fillId="0" borderId="5" xfId="2" applyFont="1" applyBorder="1" applyAlignment="1">
      <alignment horizontal="center" vertical="center" wrapText="1"/>
    </xf>
    <xf numFmtId="0" fontId="13" fillId="0" borderId="70" xfId="2" applyFont="1" applyBorder="1" applyAlignment="1">
      <alignment horizontal="center" vertical="center" wrapText="1"/>
    </xf>
    <xf numFmtId="14" fontId="13" fillId="0" borderId="5" xfId="2" applyNumberFormat="1" applyFont="1" applyBorder="1" applyAlignment="1">
      <alignment horizontal="center" vertical="center" wrapText="1"/>
    </xf>
    <xf numFmtId="14" fontId="2" fillId="3" borderId="4" xfId="2" applyNumberFormat="1" applyFill="1" applyBorder="1" applyAlignment="1" applyProtection="1">
      <alignment horizontal="center" vertical="center" wrapText="1"/>
      <protection locked="0"/>
    </xf>
    <xf numFmtId="0" fontId="2" fillId="0" borderId="102" xfId="2" applyBorder="1" applyAlignment="1">
      <alignment horizontal="center" vertical="center" wrapText="1"/>
    </xf>
    <xf numFmtId="0" fontId="2" fillId="0" borderId="75" xfId="2" applyBorder="1" applyAlignment="1">
      <alignment horizontal="center" vertical="center" wrapText="1"/>
    </xf>
    <xf numFmtId="9" fontId="2" fillId="0" borderId="75" xfId="2" applyNumberFormat="1" applyBorder="1" applyAlignment="1">
      <alignment horizontal="center" vertical="center" wrapText="1"/>
    </xf>
    <xf numFmtId="0" fontId="2" fillId="0" borderId="6" xfId="2" applyBorder="1" applyAlignment="1">
      <alignment horizontal="center" vertical="center" wrapText="1"/>
    </xf>
    <xf numFmtId="0" fontId="2" fillId="3" borderId="75" xfId="2" applyFill="1" applyBorder="1" applyAlignment="1" applyProtection="1">
      <alignment horizontal="center" vertical="center" wrapText="1"/>
      <protection locked="0"/>
    </xf>
    <xf numFmtId="0" fontId="2" fillId="3" borderId="75" xfId="2" applyFill="1" applyBorder="1" applyAlignment="1">
      <alignment horizontal="center" vertical="center" wrapText="1"/>
    </xf>
    <xf numFmtId="0" fontId="2" fillId="3" borderId="6" xfId="2" applyFill="1" applyBorder="1" applyAlignment="1" applyProtection="1">
      <alignment horizontal="center" vertical="center" wrapText="1"/>
      <protection locked="0"/>
    </xf>
    <xf numFmtId="14" fontId="2" fillId="3" borderId="6" xfId="2" applyNumberFormat="1" applyFill="1" applyBorder="1" applyAlignment="1" applyProtection="1">
      <alignment horizontal="center" vertical="center" wrapText="1"/>
      <protection locked="0"/>
    </xf>
    <xf numFmtId="14" fontId="2" fillId="3" borderId="25" xfId="2" applyNumberFormat="1" applyFill="1" applyBorder="1" applyAlignment="1" applyProtection="1">
      <alignment horizontal="center" vertical="center" wrapText="1"/>
      <protection locked="0"/>
    </xf>
    <xf numFmtId="14" fontId="2" fillId="3" borderId="26" xfId="2" applyNumberFormat="1" applyFill="1" applyBorder="1" applyAlignment="1" applyProtection="1">
      <alignment horizontal="center" vertical="center" wrapText="1"/>
      <protection locked="0"/>
    </xf>
    <xf numFmtId="0" fontId="2" fillId="0" borderId="103" xfId="2" applyBorder="1" applyAlignment="1">
      <alignment horizontal="center" vertical="center" wrapText="1"/>
    </xf>
    <xf numFmtId="0" fontId="2" fillId="0" borderId="78" xfId="2" applyBorder="1" applyAlignment="1">
      <alignment horizontal="center" vertical="center" wrapText="1"/>
    </xf>
    <xf numFmtId="9" fontId="2" fillId="0" borderId="78" xfId="2" applyNumberFormat="1" applyBorder="1" applyAlignment="1">
      <alignment horizontal="center" vertical="center" wrapText="1"/>
    </xf>
    <xf numFmtId="0" fontId="2" fillId="0" borderId="28" xfId="2" applyBorder="1" applyAlignment="1">
      <alignment horizontal="center" vertical="center" wrapText="1"/>
    </xf>
    <xf numFmtId="0" fontId="2" fillId="3" borderId="78" xfId="2" applyFill="1" applyBorder="1" applyAlignment="1" applyProtection="1">
      <alignment horizontal="center" vertical="center" wrapText="1"/>
      <protection locked="0"/>
    </xf>
    <xf numFmtId="0" fontId="2" fillId="3" borderId="78" xfId="2" applyFill="1" applyBorder="1" applyAlignment="1">
      <alignment horizontal="center" vertical="center" wrapText="1"/>
    </xf>
    <xf numFmtId="0" fontId="2" fillId="3" borderId="28" xfId="2" applyFill="1" applyBorder="1" applyAlignment="1" applyProtection="1">
      <alignment horizontal="center" vertical="center" wrapText="1"/>
      <protection locked="0"/>
    </xf>
    <xf numFmtId="14" fontId="2" fillId="3" borderId="28" xfId="2" applyNumberFormat="1" applyFill="1" applyBorder="1" applyAlignment="1" applyProtection="1">
      <alignment horizontal="center" vertical="center" wrapText="1"/>
      <protection locked="0"/>
    </xf>
    <xf numFmtId="14" fontId="2" fillId="3" borderId="29" xfId="2" applyNumberFormat="1" applyFill="1" applyBorder="1" applyAlignment="1" applyProtection="1">
      <alignment horizontal="center" vertical="center" wrapText="1"/>
      <protection locked="0"/>
    </xf>
    <xf numFmtId="0" fontId="2" fillId="0" borderId="104" xfId="2" applyBorder="1" applyAlignment="1">
      <alignment horizontal="center" vertical="center" wrapText="1"/>
    </xf>
    <xf numFmtId="0" fontId="2" fillId="0" borderId="101" xfId="2" applyBorder="1" applyAlignment="1">
      <alignment horizontal="center" vertical="center" wrapText="1"/>
    </xf>
    <xf numFmtId="9" fontId="2" fillId="0" borderId="101" xfId="2" applyNumberFormat="1" applyBorder="1" applyAlignment="1">
      <alignment horizontal="center" vertical="center" wrapText="1"/>
    </xf>
    <xf numFmtId="9" fontId="20" fillId="0" borderId="101" xfId="0" applyNumberFormat="1" applyFont="1" applyBorder="1" applyAlignment="1">
      <alignment horizontal="center" vertical="center" wrapText="1"/>
    </xf>
    <xf numFmtId="0" fontId="2" fillId="3" borderId="101" xfId="2" applyFill="1" applyBorder="1" applyAlignment="1" applyProtection="1">
      <alignment horizontal="center" vertical="center" wrapText="1"/>
      <protection locked="0"/>
    </xf>
    <xf numFmtId="0" fontId="2" fillId="3" borderId="101" xfId="2" applyFill="1" applyBorder="1" applyAlignment="1">
      <alignment horizontal="center" vertical="center" wrapText="1"/>
    </xf>
    <xf numFmtId="14" fontId="2" fillId="3" borderId="101" xfId="2" applyNumberFormat="1" applyFill="1" applyBorder="1" applyAlignment="1" applyProtection="1">
      <alignment horizontal="center" vertical="center" wrapText="1"/>
      <protection locked="0"/>
    </xf>
    <xf numFmtId="14" fontId="2" fillId="3" borderId="105" xfId="2" applyNumberFormat="1" applyFill="1" applyBorder="1" applyAlignment="1" applyProtection="1">
      <alignment horizontal="center" vertical="center" wrapText="1"/>
      <protection locked="0"/>
    </xf>
    <xf numFmtId="14" fontId="2" fillId="3" borderId="75" xfId="2" applyNumberFormat="1" applyFill="1" applyBorder="1" applyAlignment="1" applyProtection="1">
      <alignment horizontal="center" vertical="center" wrapText="1"/>
      <protection locked="0"/>
    </xf>
    <xf numFmtId="14" fontId="2" fillId="3" borderId="106" xfId="2" applyNumberFormat="1" applyFill="1" applyBorder="1" applyAlignment="1" applyProtection="1">
      <alignment horizontal="center" vertical="center" wrapText="1"/>
      <protection locked="0"/>
    </xf>
    <xf numFmtId="0" fontId="2" fillId="3" borderId="6" xfId="2" applyFill="1" applyBorder="1" applyAlignment="1">
      <alignment horizontal="center" vertical="center" wrapText="1"/>
    </xf>
    <xf numFmtId="0" fontId="2" fillId="3" borderId="28" xfId="2" applyFill="1" applyBorder="1" applyAlignment="1">
      <alignment horizontal="center" vertical="center" wrapText="1"/>
    </xf>
    <xf numFmtId="14" fontId="2" fillId="3" borderId="78" xfId="2" applyNumberFormat="1" applyFill="1" applyBorder="1" applyAlignment="1" applyProtection="1">
      <alignment horizontal="center" vertical="center" wrapText="1"/>
      <protection locked="0"/>
    </xf>
    <xf numFmtId="14" fontId="2" fillId="3" borderId="99" xfId="2" applyNumberFormat="1" applyFill="1" applyBorder="1" applyAlignment="1" applyProtection="1">
      <alignment horizontal="center" vertical="center" wrapText="1"/>
      <protection locked="0"/>
    </xf>
    <xf numFmtId="14" fontId="2" fillId="3" borderId="5" xfId="2" applyNumberFormat="1" applyFill="1" applyBorder="1" applyAlignment="1" applyProtection="1">
      <alignment horizontal="center" vertical="center" wrapText="1"/>
      <protection locked="0"/>
    </xf>
    <xf numFmtId="14" fontId="2" fillId="3" borderId="38" xfId="2" applyNumberFormat="1" applyFill="1" applyBorder="1" applyAlignment="1" applyProtection="1">
      <alignment horizontal="center" vertical="center" wrapText="1"/>
      <protection locked="0"/>
    </xf>
    <xf numFmtId="14" fontId="20" fillId="0" borderId="94" xfId="0" applyNumberFormat="1" applyFont="1" applyBorder="1" applyAlignment="1" applyProtection="1">
      <alignment horizontal="center" vertical="center"/>
      <protection locked="0"/>
    </xf>
    <xf numFmtId="0" fontId="2" fillId="4" borderId="94" xfId="4" applyFill="1" applyBorder="1" applyAlignment="1">
      <alignment horizontal="justify" vertical="center" wrapText="1"/>
    </xf>
    <xf numFmtId="0" fontId="20" fillId="0" borderId="94" xfId="0" applyFont="1" applyBorder="1" applyAlignment="1" applyProtection="1">
      <alignment horizontal="center" vertical="center" wrapText="1"/>
      <protection locked="0"/>
    </xf>
    <xf numFmtId="0" fontId="13" fillId="0" borderId="38" xfId="2" applyFont="1" applyBorder="1" applyAlignment="1">
      <alignment horizontal="center" vertical="center" textRotation="90" wrapText="1"/>
    </xf>
    <xf numFmtId="0" fontId="13" fillId="0" borderId="39"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13" fillId="0" borderId="1" xfId="2" applyFont="1" applyBorder="1" applyAlignment="1">
      <alignment horizontal="center" vertical="center" wrapText="1"/>
    </xf>
    <xf numFmtId="0" fontId="2" fillId="3" borderId="75" xfId="2" applyFill="1" applyBorder="1" applyAlignment="1" applyProtection="1">
      <alignment horizontal="center" vertical="center" wrapText="1"/>
      <protection locked="0"/>
    </xf>
    <xf numFmtId="0" fontId="2" fillId="3" borderId="7" xfId="2" applyFill="1" applyBorder="1" applyAlignment="1" applyProtection="1">
      <alignment horizontal="center" vertical="center" wrapText="1"/>
      <protection locked="0"/>
    </xf>
    <xf numFmtId="0" fontId="2" fillId="3" borderId="78" xfId="2" applyFill="1" applyBorder="1" applyAlignment="1" applyProtection="1">
      <alignment horizontal="center" vertical="center" wrapText="1"/>
      <protection locked="0"/>
    </xf>
    <xf numFmtId="0" fontId="2" fillId="3" borderId="75" xfId="2" applyFill="1" applyBorder="1" applyAlignment="1">
      <alignment horizontal="center" vertical="center" wrapText="1"/>
    </xf>
    <xf numFmtId="0" fontId="2" fillId="3" borderId="7" xfId="2" applyFill="1" applyBorder="1" applyAlignment="1">
      <alignment horizontal="center" vertical="center" wrapText="1"/>
    </xf>
    <xf numFmtId="0" fontId="2" fillId="3" borderId="78" xfId="2" applyFill="1" applyBorder="1" applyAlignment="1">
      <alignment horizontal="center" vertical="center" wrapText="1"/>
    </xf>
    <xf numFmtId="0" fontId="2" fillId="0" borderId="75" xfId="2" applyBorder="1" applyAlignment="1">
      <alignment horizontal="center" vertical="center" wrapText="1"/>
    </xf>
    <xf numFmtId="0" fontId="2" fillId="0" borderId="7" xfId="2" applyBorder="1" applyAlignment="1">
      <alignment horizontal="center" vertical="center" wrapText="1"/>
    </xf>
    <xf numFmtId="0" fontId="2" fillId="0" borderId="78" xfId="2" applyBorder="1" applyAlignment="1">
      <alignment horizontal="center" vertical="center" wrapText="1"/>
    </xf>
    <xf numFmtId="0" fontId="2" fillId="3" borderId="6" xfId="2" applyFill="1" applyBorder="1" applyAlignment="1">
      <alignment horizontal="center" vertical="center" wrapText="1"/>
    </xf>
    <xf numFmtId="0" fontId="2" fillId="3" borderId="1" xfId="2" applyFill="1" applyBorder="1" applyAlignment="1">
      <alignment horizontal="center" vertical="center" wrapText="1"/>
    </xf>
    <xf numFmtId="0" fontId="2" fillId="3" borderId="28" xfId="2" applyFill="1" applyBorder="1" applyAlignment="1">
      <alignment horizontal="center" vertical="center" wrapText="1"/>
    </xf>
    <xf numFmtId="9" fontId="20" fillId="0" borderId="6" xfId="0" applyNumberFormat="1" applyFont="1" applyBorder="1" applyAlignment="1">
      <alignment horizontal="center" vertical="center" wrapText="1"/>
    </xf>
    <xf numFmtId="9" fontId="20" fillId="0" borderId="1" xfId="0" applyNumberFormat="1" applyFont="1" applyBorder="1" applyAlignment="1">
      <alignment horizontal="center" vertical="center" wrapText="1"/>
    </xf>
    <xf numFmtId="9" fontId="20" fillId="0" borderId="28" xfId="0" applyNumberFormat="1" applyFont="1" applyBorder="1" applyAlignment="1">
      <alignment horizontal="center" vertical="center" wrapText="1"/>
    </xf>
    <xf numFmtId="9" fontId="20" fillId="0" borderId="75" xfId="0" applyNumberFormat="1" applyFont="1" applyBorder="1" applyAlignment="1">
      <alignment horizontal="center" vertical="center" wrapText="1"/>
    </xf>
    <xf numFmtId="9" fontId="20" fillId="0" borderId="7" xfId="0" applyNumberFormat="1" applyFont="1" applyBorder="1" applyAlignment="1">
      <alignment horizontal="center" vertical="center" wrapText="1"/>
    </xf>
    <xf numFmtId="9" fontId="20" fillId="0" borderId="78" xfId="0" applyNumberFormat="1" applyFont="1" applyBorder="1" applyAlignment="1">
      <alignment horizontal="center" vertical="center" wrapText="1"/>
    </xf>
    <xf numFmtId="0" fontId="22" fillId="0" borderId="94" xfId="0" applyFont="1" applyBorder="1" applyAlignment="1" applyProtection="1">
      <alignment horizontal="center" vertical="center"/>
      <protection locked="0"/>
    </xf>
    <xf numFmtId="0" fontId="2" fillId="3" borderId="6" xfId="2" applyFill="1" applyBorder="1" applyAlignment="1" applyProtection="1">
      <alignment horizontal="center" vertical="center" wrapText="1"/>
      <protection locked="0"/>
    </xf>
    <xf numFmtId="0" fontId="2" fillId="3" borderId="1" xfId="2" applyFill="1" applyBorder="1" applyAlignment="1" applyProtection="1">
      <alignment horizontal="center" vertical="center" wrapText="1"/>
      <protection locked="0"/>
    </xf>
    <xf numFmtId="0" fontId="2" fillId="3" borderId="28" xfId="2" applyFill="1" applyBorder="1" applyAlignment="1" applyProtection="1">
      <alignment horizontal="center" vertical="center" wrapText="1"/>
      <protection locked="0"/>
    </xf>
    <xf numFmtId="0" fontId="2" fillId="0" borderId="6" xfId="2" applyBorder="1" applyAlignment="1">
      <alignment horizontal="center" vertical="center" wrapText="1"/>
    </xf>
    <xf numFmtId="0" fontId="2" fillId="0" borderId="1" xfId="2" applyBorder="1" applyAlignment="1">
      <alignment horizontal="center" vertical="center" wrapText="1"/>
    </xf>
    <xf numFmtId="0" fontId="2" fillId="0" borderId="28" xfId="2" applyBorder="1" applyAlignment="1">
      <alignment horizontal="center" vertical="center" wrapText="1"/>
    </xf>
    <xf numFmtId="9" fontId="20" fillId="0" borderId="5" xfId="0" applyNumberFormat="1" applyFont="1" applyBorder="1" applyAlignment="1">
      <alignment horizontal="center" vertical="center" wrapText="1"/>
    </xf>
    <xf numFmtId="9" fontId="2" fillId="0" borderId="6" xfId="2" applyNumberFormat="1" applyBorder="1" applyAlignment="1">
      <alignment horizontal="center" vertical="center" wrapText="1"/>
    </xf>
    <xf numFmtId="9" fontId="2" fillId="0" borderId="1" xfId="2" applyNumberFormat="1" applyBorder="1" applyAlignment="1">
      <alignment horizontal="center" vertical="center" wrapText="1"/>
    </xf>
    <xf numFmtId="9" fontId="2" fillId="0" borderId="5" xfId="2" applyNumberFormat="1" applyBorder="1" applyAlignment="1">
      <alignment horizontal="center" vertical="center" wrapText="1"/>
    </xf>
    <xf numFmtId="0" fontId="2" fillId="0" borderId="5" xfId="2" applyBorder="1" applyAlignment="1">
      <alignment horizontal="center" vertical="center" wrapText="1"/>
    </xf>
    <xf numFmtId="0" fontId="2" fillId="0" borderId="34" xfId="2" applyBorder="1" applyAlignment="1">
      <alignment horizontal="center" vertical="center" wrapText="1"/>
    </xf>
    <xf numFmtId="0" fontId="2" fillId="0" borderId="3" xfId="2" applyBorder="1" applyAlignment="1">
      <alignment horizontal="center" vertical="center" wrapText="1"/>
    </xf>
    <xf numFmtId="0" fontId="2" fillId="0" borderId="27" xfId="2" applyBorder="1" applyAlignment="1">
      <alignment horizontal="center" vertical="center" wrapText="1"/>
    </xf>
    <xf numFmtId="9" fontId="2" fillId="0" borderId="28" xfId="2" applyNumberFormat="1" applyBorder="1" applyAlignment="1">
      <alignment horizontal="center" vertical="center" wrapText="1"/>
    </xf>
    <xf numFmtId="0" fontId="4" fillId="0" borderId="95" xfId="2" applyFont="1" applyBorder="1" applyAlignment="1">
      <alignment horizontal="center" vertical="center" wrapText="1"/>
    </xf>
    <xf numFmtId="0" fontId="4" fillId="0" borderId="96" xfId="2" applyFont="1" applyBorder="1" applyAlignment="1">
      <alignment horizontal="center" vertical="center" wrapText="1"/>
    </xf>
    <xf numFmtId="0" fontId="4" fillId="0" borderId="97" xfId="2" applyFont="1" applyBorder="1" applyAlignment="1">
      <alignment horizontal="center" vertical="center" wrapText="1"/>
    </xf>
    <xf numFmtId="0" fontId="53" fillId="0" borderId="83" xfId="2" applyFont="1" applyBorder="1" applyAlignment="1" applyProtection="1">
      <alignment horizontal="center" vertical="center"/>
      <protection locked="0"/>
    </xf>
    <xf numFmtId="0" fontId="53" fillId="0" borderId="84" xfId="2" applyFont="1" applyBorder="1" applyAlignment="1" applyProtection="1">
      <alignment horizontal="center" vertical="center"/>
      <protection locked="0"/>
    </xf>
    <xf numFmtId="0" fontId="53" fillId="0" borderId="85" xfId="2" applyFont="1" applyBorder="1" applyAlignment="1" applyProtection="1">
      <alignment horizontal="center" vertical="center"/>
      <protection locked="0"/>
    </xf>
    <xf numFmtId="0" fontId="53" fillId="0" borderId="87" xfId="2" applyFont="1" applyBorder="1" applyAlignment="1" applyProtection="1">
      <alignment horizontal="center" vertical="center"/>
      <protection locked="0"/>
    </xf>
    <xf numFmtId="0" fontId="53" fillId="0" borderId="1" xfId="2" applyFont="1" applyBorder="1" applyAlignment="1" applyProtection="1">
      <alignment horizontal="center" vertical="center"/>
      <protection locked="0"/>
    </xf>
    <xf numFmtId="0" fontId="53" fillId="0" borderId="88" xfId="2" applyFont="1" applyBorder="1" applyAlignment="1" applyProtection="1">
      <alignment horizontal="center" vertical="center"/>
      <protection locked="0"/>
    </xf>
    <xf numFmtId="0" fontId="53" fillId="0" borderId="89" xfId="2" applyFont="1" applyBorder="1" applyAlignment="1" applyProtection="1">
      <alignment horizontal="center" vertical="center"/>
      <protection locked="0"/>
    </xf>
    <xf numFmtId="0" fontId="53" fillId="0" borderId="90" xfId="2" applyFont="1" applyBorder="1" applyAlignment="1" applyProtection="1">
      <alignment horizontal="center" vertical="center"/>
      <protection locked="0"/>
    </xf>
    <xf numFmtId="0" fontId="53" fillId="0" borderId="91" xfId="2" applyFont="1" applyBorder="1" applyAlignment="1" applyProtection="1">
      <alignment horizontal="center" vertical="center"/>
      <protection locked="0"/>
    </xf>
    <xf numFmtId="0" fontId="12" fillId="0" borderId="11" xfId="2" applyFont="1" applyBorder="1" applyAlignment="1">
      <alignment horizontal="center" vertical="center"/>
    </xf>
    <xf numFmtId="0" fontId="12" fillId="0" borderId="9" xfId="2" applyFont="1" applyBorder="1" applyAlignment="1">
      <alignment horizontal="center" vertical="center"/>
    </xf>
    <xf numFmtId="0" fontId="12" fillId="0" borderId="63" xfId="2" applyFont="1" applyBorder="1" applyAlignment="1">
      <alignment horizontal="center" vertical="center"/>
    </xf>
    <xf numFmtId="0" fontId="2" fillId="0" borderId="102" xfId="2" applyBorder="1" applyAlignment="1">
      <alignment horizontal="center" vertical="center" wrapText="1"/>
    </xf>
    <xf numFmtId="0" fontId="2" fillId="0" borderId="100" xfId="2" applyBorder="1" applyAlignment="1">
      <alignment horizontal="center" vertical="center" wrapText="1"/>
    </xf>
    <xf numFmtId="0" fontId="2" fillId="0" borderId="103" xfId="2" applyBorder="1" applyAlignment="1">
      <alignment horizontal="center" vertical="center" wrapText="1"/>
    </xf>
    <xf numFmtId="9" fontId="2" fillId="0" borderId="75" xfId="2" applyNumberFormat="1" applyBorder="1" applyAlignment="1">
      <alignment horizontal="center" vertical="center" wrapText="1"/>
    </xf>
    <xf numFmtId="9" fontId="2" fillId="0" borderId="7" xfId="2" applyNumberFormat="1" applyBorder="1" applyAlignment="1">
      <alignment horizontal="center" vertical="center" wrapText="1"/>
    </xf>
    <xf numFmtId="9" fontId="2" fillId="0" borderId="78" xfId="2" applyNumberFormat="1" applyBorder="1" applyAlignment="1">
      <alignment horizontal="center" vertical="center" wrapText="1"/>
    </xf>
    <xf numFmtId="0" fontId="2" fillId="0" borderId="76" xfId="2" applyBorder="1" applyAlignment="1">
      <alignment horizontal="center" vertical="center" wrapText="1"/>
    </xf>
    <xf numFmtId="0" fontId="2" fillId="3" borderId="5" xfId="2" applyFill="1" applyBorder="1" applyAlignment="1" applyProtection="1">
      <alignment horizontal="center" vertical="center" wrapText="1"/>
      <protection locked="0"/>
    </xf>
    <xf numFmtId="0" fontId="2" fillId="3" borderId="5" xfId="2" applyFill="1" applyBorder="1" applyAlignment="1">
      <alignment horizontal="center" vertical="center" wrapText="1"/>
    </xf>
    <xf numFmtId="0" fontId="37" fillId="0" borderId="64" xfId="4" quotePrefix="1" applyFont="1" applyBorder="1" applyAlignment="1">
      <alignment horizontal="center" vertical="top" wrapText="1"/>
    </xf>
    <xf numFmtId="0" fontId="37" fillId="0" borderId="10" xfId="4" quotePrefix="1" applyFont="1" applyBorder="1" applyAlignment="1">
      <alignment horizontal="center" vertical="top" wrapText="1"/>
    </xf>
    <xf numFmtId="0" fontId="37" fillId="0" borderId="66" xfId="4" quotePrefix="1" applyFont="1" applyBorder="1" applyAlignment="1">
      <alignment horizontal="center" vertical="top" wrapText="1"/>
    </xf>
    <xf numFmtId="0" fontId="8" fillId="4" borderId="0" xfId="0" applyFont="1" applyFill="1" applyAlignment="1">
      <alignment horizontal="left" vertical="top" wrapText="1"/>
    </xf>
    <xf numFmtId="0" fontId="42" fillId="4" borderId="55" xfId="4" applyFont="1" applyFill="1" applyBorder="1" applyAlignment="1">
      <alignment horizontal="justify" vertical="center" wrapText="1"/>
    </xf>
    <xf numFmtId="0" fontId="42" fillId="4" borderId="56" xfId="4" applyFont="1" applyFill="1" applyBorder="1" applyAlignment="1">
      <alignment horizontal="justify" vertical="center" wrapText="1"/>
    </xf>
    <xf numFmtId="0" fontId="41" fillId="4" borderId="57" xfId="0" applyFont="1" applyFill="1" applyBorder="1" applyAlignment="1">
      <alignment horizontal="left" vertical="center" wrapText="1"/>
    </xf>
    <xf numFmtId="0" fontId="41" fillId="4" borderId="58" xfId="0" applyFont="1" applyFill="1" applyBorder="1" applyAlignment="1">
      <alignment horizontal="left" vertical="center" wrapText="1"/>
    </xf>
    <xf numFmtId="0" fontId="41" fillId="4" borderId="68" xfId="5" applyFont="1" applyFill="1" applyBorder="1" applyAlignment="1">
      <alignment horizontal="left" vertical="top" wrapText="1" readingOrder="1"/>
    </xf>
    <xf numFmtId="0" fontId="41" fillId="4" borderId="50" xfId="5" applyFont="1" applyFill="1" applyBorder="1" applyAlignment="1">
      <alignment horizontal="left" vertical="top" wrapText="1" readingOrder="1"/>
    </xf>
    <xf numFmtId="0" fontId="42" fillId="4" borderId="51" xfId="4" applyFont="1" applyFill="1" applyBorder="1" applyAlignment="1">
      <alignment horizontal="justify" vertical="center" wrapText="1"/>
    </xf>
    <xf numFmtId="0" fontId="42" fillId="4" borderId="52" xfId="4" applyFont="1" applyFill="1" applyBorder="1" applyAlignment="1">
      <alignment horizontal="justify" vertical="center"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14" fontId="8" fillId="4" borderId="0" xfId="0" applyNumberFormat="1" applyFont="1" applyFill="1" applyAlignment="1">
      <alignment horizontal="left" wrapText="1"/>
    </xf>
    <xf numFmtId="0" fontId="41" fillId="4" borderId="69" xfId="0" applyFont="1" applyFill="1" applyBorder="1" applyAlignment="1">
      <alignment horizontal="left" vertical="center" wrapText="1"/>
    </xf>
    <xf numFmtId="0" fontId="41" fillId="16" borderId="45" xfId="5" applyFont="1" applyFill="1" applyBorder="1" applyAlignment="1">
      <alignment horizontal="center" vertical="center" wrapText="1"/>
    </xf>
    <xf numFmtId="0" fontId="41" fillId="16" borderId="46" xfId="5" applyFont="1" applyFill="1" applyBorder="1" applyAlignment="1">
      <alignment horizontal="center" vertical="center" wrapText="1"/>
    </xf>
    <xf numFmtId="0" fontId="41" fillId="16" borderId="47" xfId="4" applyFont="1" applyFill="1" applyBorder="1" applyAlignment="1">
      <alignment horizontal="center" vertical="center" wrapText="1"/>
    </xf>
    <xf numFmtId="0" fontId="41" fillId="16" borderId="48" xfId="4" applyFont="1" applyFill="1" applyBorder="1" applyAlignment="1">
      <alignment horizontal="center" vertical="center" wrapText="1"/>
    </xf>
    <xf numFmtId="0" fontId="41" fillId="4" borderId="54" xfId="0" applyFont="1" applyFill="1" applyBorder="1" applyAlignment="1">
      <alignment horizontal="left" vertical="center" wrapText="1"/>
    </xf>
    <xf numFmtId="0" fontId="35" fillId="4" borderId="3" xfId="4" quotePrefix="1" applyFont="1" applyFill="1" applyBorder="1" applyAlignment="1">
      <alignment horizontal="left" vertical="top" wrapText="1"/>
    </xf>
    <xf numFmtId="0" fontId="35" fillId="4" borderId="1" xfId="4" quotePrefix="1" applyFont="1" applyFill="1" applyBorder="1" applyAlignment="1">
      <alignment horizontal="left" vertical="top" wrapText="1"/>
    </xf>
    <xf numFmtId="0" fontId="35" fillId="4" borderId="26" xfId="4" quotePrefix="1" applyFont="1" applyFill="1" applyBorder="1" applyAlignment="1">
      <alignment horizontal="left" vertical="top" wrapText="1"/>
    </xf>
    <xf numFmtId="0" fontId="41" fillId="4" borderId="53" xfId="0" applyFont="1" applyFill="1" applyBorder="1" applyAlignment="1">
      <alignment horizontal="left" vertical="center" wrapText="1"/>
    </xf>
    <xf numFmtId="0" fontId="41" fillId="4" borderId="59" xfId="0" applyFont="1" applyFill="1" applyBorder="1" applyAlignment="1">
      <alignment horizontal="left" vertical="center" wrapText="1"/>
    </xf>
    <xf numFmtId="0" fontId="41" fillId="4" borderId="60" xfId="0" applyFont="1" applyFill="1" applyBorder="1" applyAlignment="1">
      <alignment horizontal="left" vertical="center" wrapText="1"/>
    </xf>
    <xf numFmtId="0" fontId="42" fillId="4" borderId="61" xfId="0" applyFont="1" applyFill="1" applyBorder="1" applyAlignment="1">
      <alignment horizontal="justify" vertical="center" wrapText="1"/>
    </xf>
    <xf numFmtId="0" fontId="42" fillId="4" borderId="62" xfId="0" applyFont="1" applyFill="1" applyBorder="1" applyAlignment="1">
      <alignment horizontal="justify" vertical="center" wrapText="1"/>
    </xf>
    <xf numFmtId="0" fontId="41" fillId="4" borderId="49" xfId="5" applyFont="1" applyFill="1" applyBorder="1" applyAlignment="1">
      <alignment horizontal="left" vertical="top" wrapText="1" readingOrder="1"/>
    </xf>
    <xf numFmtId="0" fontId="35" fillId="4" borderId="15"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41" fillId="4" borderId="79" xfId="5" applyFont="1" applyFill="1" applyBorder="1" applyAlignment="1">
      <alignment horizontal="left" vertical="top" wrapText="1" readingOrder="1"/>
    </xf>
    <xf numFmtId="0" fontId="41" fillId="4" borderId="80" xfId="5" applyFont="1" applyFill="1" applyBorder="1" applyAlignment="1">
      <alignment horizontal="left" vertical="top" wrapText="1" readingOrder="1"/>
    </xf>
    <xf numFmtId="0" fontId="32" fillId="16" borderId="30" xfId="4" applyFont="1" applyFill="1" applyBorder="1" applyAlignment="1">
      <alignment horizontal="center" vertical="center" wrapText="1"/>
    </xf>
    <xf numFmtId="0" fontId="32" fillId="16" borderId="31" xfId="4" applyFont="1" applyFill="1" applyBorder="1" applyAlignment="1">
      <alignment horizontal="center" vertical="center" wrapText="1"/>
    </xf>
    <xf numFmtId="0" fontId="32" fillId="16" borderId="32" xfId="4" applyFont="1" applyFill="1" applyBorder="1" applyAlignment="1">
      <alignment horizontal="center" vertical="center" wrapText="1"/>
    </xf>
    <xf numFmtId="0" fontId="33" fillId="0" borderId="15" xfId="4" quotePrefix="1" applyFont="1" applyBorder="1" applyAlignment="1">
      <alignment horizontal="left" vertical="center" wrapText="1"/>
    </xf>
    <xf numFmtId="0" fontId="33" fillId="0" borderId="0" xfId="4" quotePrefix="1" applyFont="1" applyAlignment="1">
      <alignment horizontal="left" vertical="center" wrapText="1"/>
    </xf>
    <xf numFmtId="0" fontId="33" fillId="0" borderId="2" xfId="4" quotePrefix="1" applyFont="1" applyBorder="1" applyAlignment="1">
      <alignment horizontal="left" vertical="center" wrapText="1"/>
    </xf>
    <xf numFmtId="0" fontId="33" fillId="0" borderId="43" xfId="4" quotePrefix="1" applyFont="1" applyBorder="1" applyAlignment="1">
      <alignment horizontal="left" vertical="center" wrapText="1"/>
    </xf>
    <xf numFmtId="0" fontId="33" fillId="0" borderId="9" xfId="4" quotePrefix="1" applyFont="1" applyBorder="1" applyAlignment="1">
      <alignment horizontal="left" vertical="center" wrapText="1"/>
    </xf>
    <xf numFmtId="0" fontId="33" fillId="0" borderId="44" xfId="4" quotePrefix="1" applyFont="1" applyBorder="1" applyAlignment="1">
      <alignment horizontal="left" vertical="center" wrapText="1"/>
    </xf>
    <xf numFmtId="0" fontId="36" fillId="4" borderId="41" xfId="4" quotePrefix="1" applyFont="1" applyFill="1" applyBorder="1" applyAlignment="1">
      <alignment horizontal="left" vertical="top" wrapText="1"/>
    </xf>
    <xf numFmtId="0" fontId="36" fillId="4" borderId="42" xfId="4" quotePrefix="1" applyFont="1" applyFill="1" applyBorder="1" applyAlignment="1">
      <alignment horizontal="left" vertical="top" wrapText="1"/>
    </xf>
    <xf numFmtId="0" fontId="37" fillId="4" borderId="43" xfId="4" quotePrefix="1" applyFont="1" applyFill="1" applyBorder="1" applyAlignment="1">
      <alignment horizontal="justify" vertical="center" wrapText="1"/>
    </xf>
    <xf numFmtId="0" fontId="37" fillId="4" borderId="9" xfId="4" quotePrefix="1" applyFont="1" applyFill="1" applyBorder="1" applyAlignment="1">
      <alignment horizontal="justify" vertical="center" wrapText="1"/>
    </xf>
    <xf numFmtId="0" fontId="37" fillId="4" borderId="44" xfId="4" quotePrefix="1" applyFont="1" applyFill="1" applyBorder="1" applyAlignment="1">
      <alignment horizontal="justify" vertical="center" wrapText="1"/>
    </xf>
    <xf numFmtId="0" fontId="41" fillId="16" borderId="67" xfId="5" applyFont="1" applyFill="1" applyBorder="1" applyAlignment="1">
      <alignment horizontal="center" vertical="center"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7" fillId="3" borderId="40" xfId="4" quotePrefix="1" applyFont="1" applyFill="1" applyBorder="1" applyAlignment="1">
      <alignment horizontal="left" vertical="top" wrapText="1"/>
    </xf>
    <xf numFmtId="0" fontId="37" fillId="3" borderId="41" xfId="4" quotePrefix="1" applyFont="1" applyFill="1" applyBorder="1" applyAlignment="1">
      <alignment horizontal="left" vertical="top" wrapText="1"/>
    </xf>
    <xf numFmtId="0" fontId="37" fillId="3" borderId="42" xfId="4" quotePrefix="1" applyFont="1" applyFill="1" applyBorder="1" applyAlignment="1">
      <alignment horizontal="left" vertical="top" wrapText="1"/>
    </xf>
    <xf numFmtId="0" fontId="42" fillId="4" borderId="81" xfId="4" applyFont="1" applyFill="1" applyBorder="1" applyAlignment="1">
      <alignment horizontal="justify" vertical="center" wrapText="1"/>
    </xf>
    <xf numFmtId="0" fontId="42" fillId="4" borderId="82" xfId="4" applyFont="1" applyFill="1" applyBorder="1" applyAlignment="1">
      <alignment horizontal="justify" vertical="center" wrapText="1"/>
    </xf>
    <xf numFmtId="0" fontId="12" fillId="0" borderId="1" xfId="2" applyFont="1" applyBorder="1" applyAlignment="1">
      <alignment horizontal="center" vertical="center" wrapText="1"/>
    </xf>
    <xf numFmtId="0" fontId="6" fillId="0" borderId="8" xfId="2" applyFont="1" applyBorder="1" applyAlignment="1">
      <alignment horizontal="left" vertical="center" wrapText="1"/>
    </xf>
    <xf numFmtId="0" fontId="6" fillId="0" borderId="10" xfId="2" applyFont="1" applyBorder="1" applyAlignment="1">
      <alignment horizontal="left" vertical="center" wrapText="1"/>
    </xf>
    <xf numFmtId="0" fontId="6" fillId="0" borderId="19" xfId="2" applyFont="1" applyBorder="1" applyAlignment="1">
      <alignment horizontal="left" vertical="center" wrapText="1"/>
    </xf>
    <xf numFmtId="14" fontId="6" fillId="0" borderId="8" xfId="2" applyNumberFormat="1" applyFont="1" applyBorder="1" applyAlignment="1" applyProtection="1">
      <alignment horizontal="left" vertical="center" wrapText="1"/>
      <protection locked="0"/>
    </xf>
    <xf numFmtId="14" fontId="6" fillId="0" borderId="10" xfId="2" applyNumberFormat="1" applyFont="1" applyBorder="1" applyAlignment="1" applyProtection="1">
      <alignment horizontal="left" vertical="center" wrapText="1"/>
      <protection locked="0"/>
    </xf>
    <xf numFmtId="14" fontId="6" fillId="0" borderId="19" xfId="2" applyNumberFormat="1" applyFont="1" applyBorder="1" applyAlignment="1" applyProtection="1">
      <alignment horizontal="left" vertical="center" wrapText="1"/>
      <protection locked="0"/>
    </xf>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25"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64" xfId="2" applyFont="1" applyBorder="1" applyAlignment="1">
      <alignment horizontal="center" vertical="center" textRotation="90" wrapText="1"/>
    </xf>
    <xf numFmtId="0" fontId="13" fillId="0" borderId="65" xfId="2" applyFont="1" applyBorder="1" applyAlignment="1">
      <alignment horizontal="center" vertical="center" textRotation="90"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9" fontId="20" fillId="0" borderId="35" xfId="0" applyNumberFormat="1" applyFont="1" applyBorder="1" applyAlignment="1">
      <alignment horizontal="center" vertical="center" wrapText="1"/>
    </xf>
    <xf numFmtId="9" fontId="20" fillId="0" borderId="8" xfId="0" applyNumberFormat="1" applyFont="1" applyBorder="1" applyAlignment="1">
      <alignment horizontal="center" vertical="center" wrapText="1"/>
    </xf>
    <xf numFmtId="9" fontId="20" fillId="0" borderId="36" xfId="0" applyNumberFormat="1" applyFont="1" applyBorder="1" applyAlignment="1">
      <alignment horizontal="center" vertical="center" wrapText="1"/>
    </xf>
    <xf numFmtId="0" fontId="6" fillId="0" borderId="34" xfId="2" applyFont="1" applyBorder="1" applyAlignment="1">
      <alignment horizontal="center" vertical="center" wrapText="1"/>
    </xf>
    <xf numFmtId="0" fontId="6" fillId="0" borderId="2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4"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20" fillId="0" borderId="4" xfId="0" applyNumberFormat="1" applyFont="1" applyBorder="1" applyAlignment="1">
      <alignment horizontal="center" vertical="center" wrapText="1"/>
    </xf>
    <xf numFmtId="9" fontId="20" fillId="0" borderId="11" xfId="0" applyNumberFormat="1" applyFont="1" applyBorder="1" applyAlignment="1">
      <alignment horizontal="center" vertical="center" wrapText="1"/>
    </xf>
    <xf numFmtId="9" fontId="44" fillId="0" borderId="5" xfId="2" applyNumberFormat="1" applyFont="1" applyBorder="1" applyAlignment="1">
      <alignment horizontal="center" vertical="center" wrapText="1"/>
    </xf>
    <xf numFmtId="9" fontId="44" fillId="0" borderId="7" xfId="2" applyNumberFormat="1" applyFont="1" applyBorder="1" applyAlignment="1">
      <alignment horizontal="center" vertical="center" wrapText="1"/>
    </xf>
    <xf numFmtId="9" fontId="44" fillId="0" borderId="4" xfId="2" applyNumberFormat="1"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5" fillId="0" borderId="11" xfId="2" applyNumberFormat="1" applyFont="1" applyBorder="1" applyAlignment="1">
      <alignment horizontal="center" vertical="center" wrapText="1"/>
    </xf>
    <xf numFmtId="9" fontId="5" fillId="0" borderId="9" xfId="2" applyNumberFormat="1" applyFont="1" applyBorder="1" applyAlignment="1">
      <alignment horizontal="center" vertical="center" wrapText="1"/>
    </xf>
    <xf numFmtId="9" fontId="5" fillId="0" borderId="63" xfId="2" applyNumberFormat="1" applyFont="1" applyBorder="1" applyAlignment="1">
      <alignment horizontal="center" vertical="center" wrapText="1"/>
    </xf>
    <xf numFmtId="0" fontId="30" fillId="0" borderId="71" xfId="2" applyFont="1" applyBorder="1" applyAlignment="1">
      <alignment horizontal="center" vertical="center" wrapText="1"/>
    </xf>
    <xf numFmtId="0" fontId="30" fillId="0" borderId="0" xfId="2" applyFont="1" applyAlignment="1">
      <alignment horizontal="center" vertical="center" wrapText="1"/>
    </xf>
    <xf numFmtId="0" fontId="30" fillId="0" borderId="72" xfId="2" applyFont="1" applyBorder="1" applyAlignment="1">
      <alignment horizontal="center" vertical="center" wrapText="1"/>
    </xf>
    <xf numFmtId="0" fontId="6" fillId="0" borderId="76" xfId="2" applyFont="1" applyBorder="1" applyAlignment="1">
      <alignment horizontal="center" vertical="center" wrapText="1"/>
    </xf>
    <xf numFmtId="0" fontId="6" fillId="0" borderId="5" xfId="2" applyFont="1" applyBorder="1" applyAlignment="1">
      <alignment horizontal="left" vertical="center" wrapText="1"/>
    </xf>
    <xf numFmtId="9" fontId="20" fillId="0" borderId="70" xfId="0" applyNumberFormat="1" applyFont="1" applyBorder="1" applyAlignment="1">
      <alignment horizontal="center" vertical="center" wrapText="1"/>
    </xf>
    <xf numFmtId="0" fontId="6" fillId="0" borderId="43" xfId="2" applyFont="1" applyBorder="1" applyAlignment="1">
      <alignment horizontal="center" vertical="center" wrapText="1"/>
    </xf>
    <xf numFmtId="0" fontId="6" fillId="0" borderId="64" xfId="2" applyFont="1" applyBorder="1" applyAlignment="1">
      <alignment horizontal="center" vertical="center" wrapText="1"/>
    </xf>
    <xf numFmtId="0" fontId="6" fillId="0" borderId="65" xfId="2" applyFont="1" applyBorder="1" applyAlignment="1">
      <alignment horizontal="center" vertical="center" wrapText="1"/>
    </xf>
    <xf numFmtId="0" fontId="6" fillId="0" borderId="34" xfId="2" applyFont="1" applyBorder="1" applyAlignment="1">
      <alignment horizontal="left" vertical="center" wrapText="1"/>
    </xf>
    <xf numFmtId="0" fontId="6" fillId="0" borderId="3" xfId="2" applyFont="1" applyBorder="1" applyAlignment="1">
      <alignment horizontal="left" vertical="center" wrapText="1"/>
    </xf>
    <xf numFmtId="0" fontId="6" fillId="0" borderId="27" xfId="2" applyFont="1" applyBorder="1" applyAlignment="1">
      <alignment horizontal="left" vertical="center" wrapText="1"/>
    </xf>
    <xf numFmtId="0" fontId="6" fillId="0" borderId="30" xfId="2" applyFont="1" applyBorder="1" applyAlignment="1">
      <alignment horizontal="center" vertical="center" wrapText="1"/>
    </xf>
    <xf numFmtId="0" fontId="6" fillId="0" borderId="40" xfId="2" applyFont="1" applyBorder="1" applyAlignment="1">
      <alignment horizontal="center" vertical="center" wrapText="1"/>
    </xf>
    <xf numFmtId="0" fontId="6" fillId="0" borderId="24" xfId="2" applyFont="1" applyBorder="1" applyAlignment="1">
      <alignment horizontal="left"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25" xfId="0" applyNumberFormat="1" applyFont="1" applyBorder="1" applyAlignment="1">
      <alignment horizontal="center" vertical="center" wrapText="1"/>
    </xf>
    <xf numFmtId="9" fontId="22" fillId="0" borderId="26" xfId="0" applyNumberFormat="1" applyFont="1" applyBorder="1" applyAlignment="1">
      <alignment horizontal="center" vertical="center" wrapText="1"/>
    </xf>
    <xf numFmtId="9" fontId="22" fillId="0" borderId="29" xfId="0" applyNumberFormat="1" applyFont="1" applyBorder="1" applyAlignment="1">
      <alignment horizontal="center" vertical="center" wrapText="1"/>
    </xf>
    <xf numFmtId="9" fontId="22" fillId="0" borderId="4" xfId="0" applyNumberFormat="1" applyFont="1" applyBorder="1" applyAlignment="1">
      <alignment horizontal="center" vertical="center" wrapText="1"/>
    </xf>
    <xf numFmtId="9" fontId="22" fillId="0" borderId="33" xfId="0" applyNumberFormat="1" applyFont="1" applyBorder="1" applyAlignment="1">
      <alignment horizontal="center" vertical="center" wrapText="1"/>
    </xf>
    <xf numFmtId="0" fontId="48" fillId="15" borderId="73" xfId="0" applyFont="1" applyFill="1" applyBorder="1" applyAlignment="1">
      <alignment horizontal="center" vertical="center" wrapText="1"/>
    </xf>
    <xf numFmtId="0" fontId="48" fillId="15" borderId="74" xfId="0" applyFont="1" applyFill="1" applyBorder="1" applyAlignment="1">
      <alignment horizontal="center" vertical="center" wrapText="1"/>
    </xf>
    <xf numFmtId="0" fontId="46" fillId="0" borderId="5"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4" xfId="0" applyFont="1" applyBorder="1" applyAlignment="1">
      <alignment horizontal="center" vertical="center" wrapText="1"/>
    </xf>
    <xf numFmtId="0" fontId="22" fillId="0" borderId="1" xfId="0" applyFont="1" applyBorder="1" applyAlignment="1">
      <alignment horizontal="center" wrapText="1"/>
    </xf>
    <xf numFmtId="0" fontId="22" fillId="0" borderId="9" xfId="0" applyFont="1" applyBorder="1" applyAlignment="1">
      <alignment horizontal="center" wrapText="1"/>
    </xf>
    <xf numFmtId="0" fontId="20" fillId="0" borderId="0" xfId="0" applyFont="1" applyAlignment="1">
      <alignment horizontal="center" wrapText="1"/>
    </xf>
    <xf numFmtId="0" fontId="46" fillId="14" borderId="5" xfId="0" applyFont="1" applyFill="1" applyBorder="1" applyAlignment="1">
      <alignment horizontal="center" vertical="center" wrapText="1"/>
    </xf>
    <xf numFmtId="0" fontId="46" fillId="14" borderId="7" xfId="0" applyFont="1" applyFill="1" applyBorder="1" applyAlignment="1">
      <alignment horizontal="center" vertical="center" wrapText="1"/>
    </xf>
    <xf numFmtId="0" fontId="46" fillId="14" borderId="4" xfId="0" applyFont="1" applyFill="1" applyBorder="1" applyAlignment="1">
      <alignment horizontal="center" vertical="center"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xf>
    <xf numFmtId="0" fontId="13" fillId="2" borderId="17" xfId="2" applyFont="1" applyFill="1" applyBorder="1" applyAlignment="1">
      <alignment horizontal="center"/>
    </xf>
    <xf numFmtId="0" fontId="13" fillId="2" borderId="16" xfId="2" applyFont="1" applyFill="1" applyBorder="1" applyAlignment="1">
      <alignment horizontal="center"/>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6" fillId="4" borderId="21" xfId="0" applyFont="1" applyFill="1" applyBorder="1" applyAlignment="1">
      <alignment horizontal="center" vertical="center"/>
    </xf>
    <xf numFmtId="0" fontId="16" fillId="4" borderId="22" xfId="0" applyFont="1" applyFill="1" applyBorder="1" applyAlignment="1">
      <alignment horizontal="center" vertical="center"/>
    </xf>
    <xf numFmtId="0" fontId="16"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cellXfs>
  <cellStyles count="8">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2 3" xfId="7" xr:uid="{525ABC9D-431A-460A-9890-25960547A2C9}"/>
    <cellStyle name="Normal 3" xfId="3" xr:uid="{00000000-0005-0000-0000-000005000000}"/>
    <cellStyle name="Porcentaje" xfId="6" builtinId="5"/>
  </cellStyles>
  <dxfs count="241">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C0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C0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00B05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607216</xdr:colOff>
      <xdr:row>0</xdr:row>
      <xdr:rowOff>23812</xdr:rowOff>
    </xdr:from>
    <xdr:to>
      <xdr:col>0</xdr:col>
      <xdr:colOff>1336497</xdr:colOff>
      <xdr:row>2</xdr:row>
      <xdr:rowOff>135749</xdr:rowOff>
    </xdr:to>
    <xdr:pic>
      <xdr:nvPicPr>
        <xdr:cNvPr id="2" name="Imagen 1">
          <a:extLst>
            <a:ext uri="{FF2B5EF4-FFF2-40B4-BE49-F238E27FC236}">
              <a16:creationId xmlns:a16="http://schemas.microsoft.com/office/drawing/2014/main" id="{E447C141-E727-4B38-8203-5F7B91E1E4BD}"/>
            </a:ext>
          </a:extLst>
        </xdr:cNvPr>
        <xdr:cNvPicPr>
          <a:picLocks noChangeAspect="1"/>
        </xdr:cNvPicPr>
      </xdr:nvPicPr>
      <xdr:blipFill>
        <a:blip xmlns:r="http://schemas.openxmlformats.org/officeDocument/2006/relationships" r:embed="rId1"/>
        <a:stretch>
          <a:fillRect/>
        </a:stretch>
      </xdr:blipFill>
      <xdr:spPr>
        <a:xfrm>
          <a:off x="607216" y="23812"/>
          <a:ext cx="729281" cy="612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265544</xdr:colOff>
      <xdr:row>0</xdr:row>
      <xdr:rowOff>34636</xdr:rowOff>
    </xdr:from>
    <xdr:to>
      <xdr:col>0</xdr:col>
      <xdr:colOff>994825</xdr:colOff>
      <xdr:row>2</xdr:row>
      <xdr:rowOff>146573</xdr:rowOff>
    </xdr:to>
    <xdr:pic>
      <xdr:nvPicPr>
        <xdr:cNvPr id="4" name="Imagen 3">
          <a:extLst>
            <a:ext uri="{FF2B5EF4-FFF2-40B4-BE49-F238E27FC236}">
              <a16:creationId xmlns:a16="http://schemas.microsoft.com/office/drawing/2014/main" id="{A4C7DBEF-E5C2-4ADB-9A54-0FA72BC1922D}"/>
            </a:ext>
          </a:extLst>
        </xdr:cNvPr>
        <xdr:cNvPicPr>
          <a:picLocks noChangeAspect="1"/>
        </xdr:cNvPicPr>
      </xdr:nvPicPr>
      <xdr:blipFill>
        <a:blip xmlns:r="http://schemas.openxmlformats.org/officeDocument/2006/relationships" r:embed="rId1"/>
        <a:stretch>
          <a:fillRect/>
        </a:stretch>
      </xdr:blipFill>
      <xdr:spPr>
        <a:xfrm>
          <a:off x="265544" y="34636"/>
          <a:ext cx="729281" cy="6199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63500</xdr:colOff>
      <xdr:row>0</xdr:row>
      <xdr:rowOff>19050</xdr:rowOff>
    </xdr:from>
    <xdr:to>
      <xdr:col>0</xdr:col>
      <xdr:colOff>792781</xdr:colOff>
      <xdr:row>2</xdr:row>
      <xdr:rowOff>130987</xdr:rowOff>
    </xdr:to>
    <xdr:pic>
      <xdr:nvPicPr>
        <xdr:cNvPr id="3" name="Imagen 2">
          <a:extLst>
            <a:ext uri="{FF2B5EF4-FFF2-40B4-BE49-F238E27FC236}">
              <a16:creationId xmlns:a16="http://schemas.microsoft.com/office/drawing/2014/main" id="{48F16DF8-EA87-48C5-8F05-162075D38C6C}"/>
            </a:ext>
          </a:extLst>
        </xdr:cNvPr>
        <xdr:cNvPicPr>
          <a:picLocks noChangeAspect="1"/>
        </xdr:cNvPicPr>
      </xdr:nvPicPr>
      <xdr:blipFill>
        <a:blip xmlns:r="http://schemas.openxmlformats.org/officeDocument/2006/relationships" r:embed="rId1"/>
        <a:stretch>
          <a:fillRect/>
        </a:stretch>
      </xdr:blipFill>
      <xdr:spPr>
        <a:xfrm>
          <a:off x="63500" y="19050"/>
          <a:ext cx="729281" cy="6199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189</xdr:row>
      <xdr:rowOff>0</xdr:rowOff>
    </xdr:from>
    <xdr:to>
      <xdr:col>4</xdr:col>
      <xdr:colOff>90438</xdr:colOff>
      <xdr:row>192</xdr:row>
      <xdr:rowOff>365309</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504825</xdr:rowOff>
    </xdr:from>
    <xdr:to>
      <xdr:col>4</xdr:col>
      <xdr:colOff>95250</xdr:colOff>
      <xdr:row>15</xdr:row>
      <xdr:rowOff>464865</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189</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14</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20</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49</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49</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55</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55</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61</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61</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67</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67</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73</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73</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85</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85</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91</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91</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97</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97</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103</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103</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109</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109</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121</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121</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20</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26</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32</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38</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44</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50</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52</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56</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62</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64</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68</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74</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76</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80</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86</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88</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92</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94</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98</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100</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104</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110</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116</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122</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122</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186</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188</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128</xdr:row>
      <xdr:rowOff>346075</xdr:rowOff>
    </xdr:from>
    <xdr:ext cx="95250" cy="444331"/>
    <xdr:sp macro="" textlink="">
      <xdr:nvSpPr>
        <xdr:cNvPr id="3" name="Text Box 15">
          <a:extLst>
            <a:ext uri="{FF2B5EF4-FFF2-40B4-BE49-F238E27FC236}">
              <a16:creationId xmlns:a16="http://schemas.microsoft.com/office/drawing/2014/main" id="{63A1EA92-D02D-4E0A-BA84-3DE1F8300773}"/>
            </a:ext>
          </a:extLst>
        </xdr:cNvPr>
        <xdr:cNvSpPr txBox="1">
          <a:spLocks noChangeArrowheads="1"/>
        </xdr:cNvSpPr>
      </xdr:nvSpPr>
      <xdr:spPr bwMode="auto">
        <a:xfrm>
          <a:off x="4927600" y="46364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134</xdr:row>
      <xdr:rowOff>346075</xdr:rowOff>
    </xdr:from>
    <xdr:ext cx="95250" cy="444331"/>
    <xdr:sp macro="" textlink="">
      <xdr:nvSpPr>
        <xdr:cNvPr id="4" name="Text Box 15">
          <a:extLst>
            <a:ext uri="{FF2B5EF4-FFF2-40B4-BE49-F238E27FC236}">
              <a16:creationId xmlns:a16="http://schemas.microsoft.com/office/drawing/2014/main" id="{387B515B-7959-4A7D-A9F8-5F4F6072CDFB}"/>
            </a:ext>
          </a:extLst>
        </xdr:cNvPr>
        <xdr:cNvSpPr txBox="1">
          <a:spLocks noChangeArrowheads="1"/>
        </xdr:cNvSpPr>
      </xdr:nvSpPr>
      <xdr:spPr bwMode="auto">
        <a:xfrm>
          <a:off x="4927600" y="48612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140</xdr:row>
      <xdr:rowOff>346075</xdr:rowOff>
    </xdr:from>
    <xdr:ext cx="95250" cy="444331"/>
    <xdr:sp macro="" textlink="">
      <xdr:nvSpPr>
        <xdr:cNvPr id="5" name="Text Box 15">
          <a:extLst>
            <a:ext uri="{FF2B5EF4-FFF2-40B4-BE49-F238E27FC236}">
              <a16:creationId xmlns:a16="http://schemas.microsoft.com/office/drawing/2014/main" id="{F8551A5E-F740-4772-B591-EAB89CF9FE41}"/>
            </a:ext>
          </a:extLst>
        </xdr:cNvPr>
        <xdr:cNvSpPr txBox="1">
          <a:spLocks noChangeArrowheads="1"/>
        </xdr:cNvSpPr>
      </xdr:nvSpPr>
      <xdr:spPr bwMode="auto">
        <a:xfrm>
          <a:off x="4927600" y="50860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146</xdr:row>
      <xdr:rowOff>346075</xdr:rowOff>
    </xdr:from>
    <xdr:ext cx="95250" cy="444331"/>
    <xdr:sp macro="" textlink="">
      <xdr:nvSpPr>
        <xdr:cNvPr id="6" name="Text Box 15">
          <a:extLst>
            <a:ext uri="{FF2B5EF4-FFF2-40B4-BE49-F238E27FC236}">
              <a16:creationId xmlns:a16="http://schemas.microsoft.com/office/drawing/2014/main" id="{DD6563ED-9040-49C8-8A28-1D1416C92C02}"/>
            </a:ext>
          </a:extLst>
        </xdr:cNvPr>
        <xdr:cNvSpPr txBox="1">
          <a:spLocks noChangeArrowheads="1"/>
        </xdr:cNvSpPr>
      </xdr:nvSpPr>
      <xdr:spPr bwMode="auto">
        <a:xfrm>
          <a:off x="4927600" y="53108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152</xdr:row>
      <xdr:rowOff>346075</xdr:rowOff>
    </xdr:from>
    <xdr:ext cx="95250" cy="444331"/>
    <xdr:sp macro="" textlink="">
      <xdr:nvSpPr>
        <xdr:cNvPr id="7" name="Text Box 15">
          <a:extLst>
            <a:ext uri="{FF2B5EF4-FFF2-40B4-BE49-F238E27FC236}">
              <a16:creationId xmlns:a16="http://schemas.microsoft.com/office/drawing/2014/main" id="{10965A65-CC3F-4745-9958-8D4F9DEEEE59}"/>
            </a:ext>
          </a:extLst>
        </xdr:cNvPr>
        <xdr:cNvSpPr txBox="1">
          <a:spLocks noChangeArrowheads="1"/>
        </xdr:cNvSpPr>
      </xdr:nvSpPr>
      <xdr:spPr bwMode="auto">
        <a:xfrm>
          <a:off x="4927600" y="55356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158</xdr:row>
      <xdr:rowOff>346075</xdr:rowOff>
    </xdr:from>
    <xdr:ext cx="95250" cy="444331"/>
    <xdr:sp macro="" textlink="">
      <xdr:nvSpPr>
        <xdr:cNvPr id="8" name="Text Box 15">
          <a:extLst>
            <a:ext uri="{FF2B5EF4-FFF2-40B4-BE49-F238E27FC236}">
              <a16:creationId xmlns:a16="http://schemas.microsoft.com/office/drawing/2014/main" id="{1B47F8A0-FB6E-46DA-80EF-6DBD024CE02B}"/>
            </a:ext>
          </a:extLst>
        </xdr:cNvPr>
        <xdr:cNvSpPr txBox="1">
          <a:spLocks noChangeArrowheads="1"/>
        </xdr:cNvSpPr>
      </xdr:nvSpPr>
      <xdr:spPr bwMode="auto">
        <a:xfrm>
          <a:off x="4927600" y="57604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164</xdr:row>
      <xdr:rowOff>346075</xdr:rowOff>
    </xdr:from>
    <xdr:ext cx="95250" cy="444331"/>
    <xdr:sp macro="" textlink="">
      <xdr:nvSpPr>
        <xdr:cNvPr id="10" name="Text Box 15">
          <a:extLst>
            <a:ext uri="{FF2B5EF4-FFF2-40B4-BE49-F238E27FC236}">
              <a16:creationId xmlns:a16="http://schemas.microsoft.com/office/drawing/2014/main" id="{4312F378-E974-4506-AA5A-4B0FAF063DD8}"/>
            </a:ext>
          </a:extLst>
        </xdr:cNvPr>
        <xdr:cNvSpPr txBox="1">
          <a:spLocks noChangeArrowheads="1"/>
        </xdr:cNvSpPr>
      </xdr:nvSpPr>
      <xdr:spPr bwMode="auto">
        <a:xfrm>
          <a:off x="4927600" y="59851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170</xdr:row>
      <xdr:rowOff>346075</xdr:rowOff>
    </xdr:from>
    <xdr:ext cx="95250" cy="444331"/>
    <xdr:sp macro="" textlink="">
      <xdr:nvSpPr>
        <xdr:cNvPr id="25" name="Text Box 15">
          <a:extLst>
            <a:ext uri="{FF2B5EF4-FFF2-40B4-BE49-F238E27FC236}">
              <a16:creationId xmlns:a16="http://schemas.microsoft.com/office/drawing/2014/main" id="{3BEDD8C3-95E4-4360-8A5F-0E0C33CDB1A1}"/>
            </a:ext>
          </a:extLst>
        </xdr:cNvPr>
        <xdr:cNvSpPr txBox="1">
          <a:spLocks noChangeArrowheads="1"/>
        </xdr:cNvSpPr>
      </xdr:nvSpPr>
      <xdr:spPr bwMode="auto">
        <a:xfrm>
          <a:off x="4927600" y="62099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176</xdr:row>
      <xdr:rowOff>346075</xdr:rowOff>
    </xdr:from>
    <xdr:ext cx="95250" cy="444331"/>
    <xdr:sp macro="" textlink="">
      <xdr:nvSpPr>
        <xdr:cNvPr id="36" name="Text Box 15">
          <a:extLst>
            <a:ext uri="{FF2B5EF4-FFF2-40B4-BE49-F238E27FC236}">
              <a16:creationId xmlns:a16="http://schemas.microsoft.com/office/drawing/2014/main" id="{865948DD-A564-437D-8CDD-864345070C2C}"/>
            </a:ext>
          </a:extLst>
        </xdr:cNvPr>
        <xdr:cNvSpPr txBox="1">
          <a:spLocks noChangeArrowheads="1"/>
        </xdr:cNvSpPr>
      </xdr:nvSpPr>
      <xdr:spPr bwMode="auto">
        <a:xfrm>
          <a:off x="4927600" y="64347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7" name="Text Box 16">
          <a:extLst>
            <a:ext uri="{FF2B5EF4-FFF2-40B4-BE49-F238E27FC236}">
              <a16:creationId xmlns:a16="http://schemas.microsoft.com/office/drawing/2014/main" id="{EBB93A5A-6C8D-47F7-8D92-C26FA50BF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8" name="Text Box 17">
          <a:extLst>
            <a:ext uri="{FF2B5EF4-FFF2-40B4-BE49-F238E27FC236}">
              <a16:creationId xmlns:a16="http://schemas.microsoft.com/office/drawing/2014/main" id="{D17DA0CC-2646-4857-A428-3F70AEEC50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9" name="Text Box 18">
          <a:extLst>
            <a:ext uri="{FF2B5EF4-FFF2-40B4-BE49-F238E27FC236}">
              <a16:creationId xmlns:a16="http://schemas.microsoft.com/office/drawing/2014/main" id="{AC94ECD9-E3FB-451C-B8F2-50C031FF3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0" name="Text Box 19">
          <a:extLst>
            <a:ext uri="{FF2B5EF4-FFF2-40B4-BE49-F238E27FC236}">
              <a16:creationId xmlns:a16="http://schemas.microsoft.com/office/drawing/2014/main" id="{79666A21-1CBF-4363-9C51-5A8C68ED4F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592" name="Text Box 16">
          <a:extLst>
            <a:ext uri="{FF2B5EF4-FFF2-40B4-BE49-F238E27FC236}">
              <a16:creationId xmlns:a16="http://schemas.microsoft.com/office/drawing/2014/main" id="{D5D8F213-0FBD-4251-9887-0F62B8DB48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74" name="Text Box 17">
          <a:extLst>
            <a:ext uri="{FF2B5EF4-FFF2-40B4-BE49-F238E27FC236}">
              <a16:creationId xmlns:a16="http://schemas.microsoft.com/office/drawing/2014/main" id="{CDF4F33B-931E-4DC2-8000-213713C159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3" name="Text Box 18">
          <a:extLst>
            <a:ext uri="{FF2B5EF4-FFF2-40B4-BE49-F238E27FC236}">
              <a16:creationId xmlns:a16="http://schemas.microsoft.com/office/drawing/2014/main" id="{B5AEA911-B7B6-4ABB-B58A-343FF9EE8D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4" name="Text Box 19">
          <a:extLst>
            <a:ext uri="{FF2B5EF4-FFF2-40B4-BE49-F238E27FC236}">
              <a16:creationId xmlns:a16="http://schemas.microsoft.com/office/drawing/2014/main" id="{8D170276-88A9-4D78-A30A-DA51A05014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5" name="Text Box 16">
          <a:extLst>
            <a:ext uri="{FF2B5EF4-FFF2-40B4-BE49-F238E27FC236}">
              <a16:creationId xmlns:a16="http://schemas.microsoft.com/office/drawing/2014/main" id="{168BB2AD-8A32-4E03-AE3B-381863993F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6" name="Text Box 17">
          <a:extLst>
            <a:ext uri="{FF2B5EF4-FFF2-40B4-BE49-F238E27FC236}">
              <a16:creationId xmlns:a16="http://schemas.microsoft.com/office/drawing/2014/main" id="{360FDAED-B899-4A4B-AD50-B1B709F8CFD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7" name="Text Box 18">
          <a:extLst>
            <a:ext uri="{FF2B5EF4-FFF2-40B4-BE49-F238E27FC236}">
              <a16:creationId xmlns:a16="http://schemas.microsoft.com/office/drawing/2014/main" id="{F84BBFA4-A5B5-4712-A27D-DE8862567B4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8" name="Text Box 19">
          <a:extLst>
            <a:ext uri="{FF2B5EF4-FFF2-40B4-BE49-F238E27FC236}">
              <a16:creationId xmlns:a16="http://schemas.microsoft.com/office/drawing/2014/main" id="{2BA2C994-0E6C-43E0-A035-390647C4F4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504825</xdr:rowOff>
    </xdr:from>
    <xdr:ext cx="95250" cy="444014"/>
    <xdr:sp macro="" textlink="">
      <xdr:nvSpPr>
        <xdr:cNvPr id="4719" name="Text Box 15">
          <a:extLst>
            <a:ext uri="{FF2B5EF4-FFF2-40B4-BE49-F238E27FC236}">
              <a16:creationId xmlns:a16="http://schemas.microsoft.com/office/drawing/2014/main" id="{0586B6A2-BC3B-48BB-948B-DE4257401E3F}"/>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0" name="Text Box 16">
          <a:extLst>
            <a:ext uri="{FF2B5EF4-FFF2-40B4-BE49-F238E27FC236}">
              <a16:creationId xmlns:a16="http://schemas.microsoft.com/office/drawing/2014/main" id="{61A72A27-930E-480B-89C0-4569FB4566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1" name="Text Box 17">
          <a:extLst>
            <a:ext uri="{FF2B5EF4-FFF2-40B4-BE49-F238E27FC236}">
              <a16:creationId xmlns:a16="http://schemas.microsoft.com/office/drawing/2014/main" id="{2D7E7A74-211D-4B71-8B0A-63A385DBC3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2" name="Text Box 18">
          <a:extLst>
            <a:ext uri="{FF2B5EF4-FFF2-40B4-BE49-F238E27FC236}">
              <a16:creationId xmlns:a16="http://schemas.microsoft.com/office/drawing/2014/main" id="{C5726223-6BF6-4366-AAC3-EAF4AD9244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3" name="Text Box 19">
          <a:extLst>
            <a:ext uri="{FF2B5EF4-FFF2-40B4-BE49-F238E27FC236}">
              <a16:creationId xmlns:a16="http://schemas.microsoft.com/office/drawing/2014/main" id="{04957C3A-8C1A-44EC-B204-B7268626FF1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4724" name="Text Box 15">
          <a:extLst>
            <a:ext uri="{FF2B5EF4-FFF2-40B4-BE49-F238E27FC236}">
              <a16:creationId xmlns:a16="http://schemas.microsoft.com/office/drawing/2014/main" id="{F6642C65-215F-4296-8A85-5BAA63A8C72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504825</xdr:rowOff>
    </xdr:from>
    <xdr:ext cx="95250" cy="442269"/>
    <xdr:sp macro="" textlink="">
      <xdr:nvSpPr>
        <xdr:cNvPr id="4725" name="Text Box 15">
          <a:extLst>
            <a:ext uri="{FF2B5EF4-FFF2-40B4-BE49-F238E27FC236}">
              <a16:creationId xmlns:a16="http://schemas.microsoft.com/office/drawing/2014/main" id="{22C5D755-81D2-4B44-A924-B5D04B00867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6" name="Text Box 16">
          <a:extLst>
            <a:ext uri="{FF2B5EF4-FFF2-40B4-BE49-F238E27FC236}">
              <a16:creationId xmlns:a16="http://schemas.microsoft.com/office/drawing/2014/main" id="{11CCE9ED-97C8-480B-A40D-1D95EF900C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7" name="Text Box 17">
          <a:extLst>
            <a:ext uri="{FF2B5EF4-FFF2-40B4-BE49-F238E27FC236}">
              <a16:creationId xmlns:a16="http://schemas.microsoft.com/office/drawing/2014/main" id="{BCEF881A-13C0-4405-A1EA-B80D4A1B167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8" name="Text Box 18">
          <a:extLst>
            <a:ext uri="{FF2B5EF4-FFF2-40B4-BE49-F238E27FC236}">
              <a16:creationId xmlns:a16="http://schemas.microsoft.com/office/drawing/2014/main" id="{55E351DA-94F8-4987-8C40-4ED22E62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4729" name="Text Box 15">
          <a:extLst>
            <a:ext uri="{FF2B5EF4-FFF2-40B4-BE49-F238E27FC236}">
              <a16:creationId xmlns:a16="http://schemas.microsoft.com/office/drawing/2014/main" id="{450FB797-EF86-497F-8FA8-7B51881DCEF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0" name="Text Box 16">
          <a:extLst>
            <a:ext uri="{FF2B5EF4-FFF2-40B4-BE49-F238E27FC236}">
              <a16:creationId xmlns:a16="http://schemas.microsoft.com/office/drawing/2014/main" id="{EB93FB29-D53C-491D-8F7D-80DC494E29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1" name="Text Box 17">
          <a:extLst>
            <a:ext uri="{FF2B5EF4-FFF2-40B4-BE49-F238E27FC236}">
              <a16:creationId xmlns:a16="http://schemas.microsoft.com/office/drawing/2014/main" id="{F6982653-E9E4-45B0-8E14-AE5FF4547FE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2" name="Text Box 18">
          <a:extLst>
            <a:ext uri="{FF2B5EF4-FFF2-40B4-BE49-F238E27FC236}">
              <a16:creationId xmlns:a16="http://schemas.microsoft.com/office/drawing/2014/main" id="{7594C7AC-7E47-440F-B6FB-1DF43EE5F0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3" name="Text Box 19">
          <a:extLst>
            <a:ext uri="{FF2B5EF4-FFF2-40B4-BE49-F238E27FC236}">
              <a16:creationId xmlns:a16="http://schemas.microsoft.com/office/drawing/2014/main" id="{CD009480-74C0-453A-85A1-7323CA08E6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4" name="Text Box 16">
          <a:extLst>
            <a:ext uri="{FF2B5EF4-FFF2-40B4-BE49-F238E27FC236}">
              <a16:creationId xmlns:a16="http://schemas.microsoft.com/office/drawing/2014/main" id="{21257420-8C33-4E2C-843D-FE045CE736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5" name="Text Box 17">
          <a:extLst>
            <a:ext uri="{FF2B5EF4-FFF2-40B4-BE49-F238E27FC236}">
              <a16:creationId xmlns:a16="http://schemas.microsoft.com/office/drawing/2014/main" id="{B1A8C9C0-CABE-4210-B839-6BB3D803FD5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63" name="Text Box 18">
          <a:extLst>
            <a:ext uri="{FF2B5EF4-FFF2-40B4-BE49-F238E27FC236}">
              <a16:creationId xmlns:a16="http://schemas.microsoft.com/office/drawing/2014/main" id="{86BDD8C2-C4C7-41A8-9AAB-493B2D9F0E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81" name="Text Box 19">
          <a:extLst>
            <a:ext uri="{FF2B5EF4-FFF2-40B4-BE49-F238E27FC236}">
              <a16:creationId xmlns:a16="http://schemas.microsoft.com/office/drawing/2014/main" id="{7EEA3BB9-CBA6-42C5-9AF1-7E66BBC37F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0" name="Text Box 15">
          <a:extLst>
            <a:ext uri="{FF2B5EF4-FFF2-40B4-BE49-F238E27FC236}">
              <a16:creationId xmlns:a16="http://schemas.microsoft.com/office/drawing/2014/main" id="{519C92EB-462A-4CE9-A076-A74FC690633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1" name="Text Box 15">
          <a:extLst>
            <a:ext uri="{FF2B5EF4-FFF2-40B4-BE49-F238E27FC236}">
              <a16:creationId xmlns:a16="http://schemas.microsoft.com/office/drawing/2014/main" id="{92477CF2-503C-496C-B291-A1A044AD5BE4}"/>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835" name="Text Box 15">
          <a:extLst>
            <a:ext uri="{FF2B5EF4-FFF2-40B4-BE49-F238E27FC236}">
              <a16:creationId xmlns:a16="http://schemas.microsoft.com/office/drawing/2014/main" id="{DC5EB572-8F77-40C8-B1E3-4E13A491D779}"/>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840" name="Text Box 15">
          <a:extLst>
            <a:ext uri="{FF2B5EF4-FFF2-40B4-BE49-F238E27FC236}">
              <a16:creationId xmlns:a16="http://schemas.microsoft.com/office/drawing/2014/main" id="{64E433AA-47A6-4053-B333-321FCFA5A0BD}"/>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1164" name="Text Box 15">
          <a:extLst>
            <a:ext uri="{FF2B5EF4-FFF2-40B4-BE49-F238E27FC236}">
              <a16:creationId xmlns:a16="http://schemas.microsoft.com/office/drawing/2014/main" id="{69923920-D84E-4AF0-98C1-2DCA77E7E8F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1180" name="Text Box 15">
          <a:extLst>
            <a:ext uri="{FF2B5EF4-FFF2-40B4-BE49-F238E27FC236}">
              <a16:creationId xmlns:a16="http://schemas.microsoft.com/office/drawing/2014/main" id="{F02DEDC4-F20C-4B24-A709-B17B1CC45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1181" name="Text Box 15">
          <a:extLst>
            <a:ext uri="{FF2B5EF4-FFF2-40B4-BE49-F238E27FC236}">
              <a16:creationId xmlns:a16="http://schemas.microsoft.com/office/drawing/2014/main" id="{AC7685E6-A561-489E-B843-847598AE084E}"/>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1182" name="Text Box 15">
          <a:extLst>
            <a:ext uri="{FF2B5EF4-FFF2-40B4-BE49-F238E27FC236}">
              <a16:creationId xmlns:a16="http://schemas.microsoft.com/office/drawing/2014/main" id="{86A1794F-E4CC-40E1-820D-21B9BFD8EC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83" name="Text Box 16">
          <a:extLst>
            <a:ext uri="{FF2B5EF4-FFF2-40B4-BE49-F238E27FC236}">
              <a16:creationId xmlns:a16="http://schemas.microsoft.com/office/drawing/2014/main" id="{77428EB2-E8F4-4E4B-9F32-D56336EC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90" name="Text Box 17">
          <a:extLst>
            <a:ext uri="{FF2B5EF4-FFF2-40B4-BE49-F238E27FC236}">
              <a16:creationId xmlns:a16="http://schemas.microsoft.com/office/drawing/2014/main" id="{41C652F7-C131-4872-8D7B-1FE38DB67F4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3" name="Text Box 18">
          <a:extLst>
            <a:ext uri="{FF2B5EF4-FFF2-40B4-BE49-F238E27FC236}">
              <a16:creationId xmlns:a16="http://schemas.microsoft.com/office/drawing/2014/main" id="{EEEC6004-6AB7-4AEE-B565-C0B294BCD1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6" name="Text Box 19">
          <a:extLst>
            <a:ext uri="{FF2B5EF4-FFF2-40B4-BE49-F238E27FC236}">
              <a16:creationId xmlns:a16="http://schemas.microsoft.com/office/drawing/2014/main" id="{DC07950E-3665-4911-B55B-C2E2A68249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497" name="Text Box 16">
          <a:extLst>
            <a:ext uri="{FF2B5EF4-FFF2-40B4-BE49-F238E27FC236}">
              <a16:creationId xmlns:a16="http://schemas.microsoft.com/office/drawing/2014/main" id="{ECC46529-5F39-435B-A924-10BF8985E6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23" name="Text Box 17">
          <a:extLst>
            <a:ext uri="{FF2B5EF4-FFF2-40B4-BE49-F238E27FC236}">
              <a16:creationId xmlns:a16="http://schemas.microsoft.com/office/drawing/2014/main" id="{D9DE2AE3-0610-4D7F-86E0-82C61892CF1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75" name="Text Box 18">
          <a:extLst>
            <a:ext uri="{FF2B5EF4-FFF2-40B4-BE49-F238E27FC236}">
              <a16:creationId xmlns:a16="http://schemas.microsoft.com/office/drawing/2014/main" id="{E2AC818A-E574-4853-92CF-516D3AFB00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20" name="Text Box 19">
          <a:extLst>
            <a:ext uri="{FF2B5EF4-FFF2-40B4-BE49-F238E27FC236}">
              <a16:creationId xmlns:a16="http://schemas.microsoft.com/office/drawing/2014/main" id="{68EE1AD3-8886-4028-BD5C-FC53A9B4020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8" name="Text Box 16">
          <a:extLst>
            <a:ext uri="{FF2B5EF4-FFF2-40B4-BE49-F238E27FC236}">
              <a16:creationId xmlns:a16="http://schemas.microsoft.com/office/drawing/2014/main" id="{630ABA89-FE33-43B7-8786-93489EA3DB6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9" name="Text Box 17">
          <a:extLst>
            <a:ext uri="{FF2B5EF4-FFF2-40B4-BE49-F238E27FC236}">
              <a16:creationId xmlns:a16="http://schemas.microsoft.com/office/drawing/2014/main" id="{92FC7184-584B-403A-B780-BB74CB01481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0" name="Text Box 18">
          <a:extLst>
            <a:ext uri="{FF2B5EF4-FFF2-40B4-BE49-F238E27FC236}">
              <a16:creationId xmlns:a16="http://schemas.microsoft.com/office/drawing/2014/main" id="{F47E9F9D-F6DA-4AC4-96A9-D52C2E35C94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1" name="Text Box 19">
          <a:extLst>
            <a:ext uri="{FF2B5EF4-FFF2-40B4-BE49-F238E27FC236}">
              <a16:creationId xmlns:a16="http://schemas.microsoft.com/office/drawing/2014/main" id="{625150DB-7504-4096-824F-AE440F8948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12" name="Text Box 15">
          <a:extLst>
            <a:ext uri="{FF2B5EF4-FFF2-40B4-BE49-F238E27FC236}">
              <a16:creationId xmlns:a16="http://schemas.microsoft.com/office/drawing/2014/main" id="{DEE67B69-AE39-436B-8EBF-5EA0D3381BF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3" name="Text Box 16">
          <a:extLst>
            <a:ext uri="{FF2B5EF4-FFF2-40B4-BE49-F238E27FC236}">
              <a16:creationId xmlns:a16="http://schemas.microsoft.com/office/drawing/2014/main" id="{0EEA02D4-B2A8-40DC-986C-60AE27A20E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4" name="Text Box 17">
          <a:extLst>
            <a:ext uri="{FF2B5EF4-FFF2-40B4-BE49-F238E27FC236}">
              <a16:creationId xmlns:a16="http://schemas.microsoft.com/office/drawing/2014/main" id="{B918D98A-BD59-4454-8F28-3282048F98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5" name="Text Box 18">
          <a:extLst>
            <a:ext uri="{FF2B5EF4-FFF2-40B4-BE49-F238E27FC236}">
              <a16:creationId xmlns:a16="http://schemas.microsoft.com/office/drawing/2014/main" id="{047380C0-7770-46F5-B817-00897385B1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6" name="Text Box 19">
          <a:extLst>
            <a:ext uri="{FF2B5EF4-FFF2-40B4-BE49-F238E27FC236}">
              <a16:creationId xmlns:a16="http://schemas.microsoft.com/office/drawing/2014/main" id="{F8479A0A-354A-446B-B0AD-B5972F0D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7" name="Text Box 16">
          <a:extLst>
            <a:ext uri="{FF2B5EF4-FFF2-40B4-BE49-F238E27FC236}">
              <a16:creationId xmlns:a16="http://schemas.microsoft.com/office/drawing/2014/main" id="{251339EC-73C7-41FF-963F-89899F403E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8" name="Text Box 17">
          <a:extLst>
            <a:ext uri="{FF2B5EF4-FFF2-40B4-BE49-F238E27FC236}">
              <a16:creationId xmlns:a16="http://schemas.microsoft.com/office/drawing/2014/main" id="{F0AD8C33-8621-4531-9D22-6A2C043C24C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9" name="Text Box 18">
          <a:extLst>
            <a:ext uri="{FF2B5EF4-FFF2-40B4-BE49-F238E27FC236}">
              <a16:creationId xmlns:a16="http://schemas.microsoft.com/office/drawing/2014/main" id="{E38A30E8-118D-4270-855F-569EF5FAC6F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0" name="Text Box 16">
          <a:extLst>
            <a:ext uri="{FF2B5EF4-FFF2-40B4-BE49-F238E27FC236}">
              <a16:creationId xmlns:a16="http://schemas.microsoft.com/office/drawing/2014/main" id="{3F364682-03D2-4953-80DB-0F0D2038AA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1" name="Text Box 17">
          <a:extLst>
            <a:ext uri="{FF2B5EF4-FFF2-40B4-BE49-F238E27FC236}">
              <a16:creationId xmlns:a16="http://schemas.microsoft.com/office/drawing/2014/main" id="{6BFB37BB-931A-4630-B082-F2470A8019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2" name="Text Box 18">
          <a:extLst>
            <a:ext uri="{FF2B5EF4-FFF2-40B4-BE49-F238E27FC236}">
              <a16:creationId xmlns:a16="http://schemas.microsoft.com/office/drawing/2014/main" id="{A7EF8A98-A4BF-4595-AB6D-CD996DD5F1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3" name="Text Box 19">
          <a:extLst>
            <a:ext uri="{FF2B5EF4-FFF2-40B4-BE49-F238E27FC236}">
              <a16:creationId xmlns:a16="http://schemas.microsoft.com/office/drawing/2014/main" id="{0E3844FA-3955-4496-8E41-D3771EA0694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4" name="Text Box 16">
          <a:extLst>
            <a:ext uri="{FF2B5EF4-FFF2-40B4-BE49-F238E27FC236}">
              <a16:creationId xmlns:a16="http://schemas.microsoft.com/office/drawing/2014/main" id="{E1BD6DE1-0455-4ED2-AE3B-37C464F058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5" name="Text Box 17">
          <a:extLst>
            <a:ext uri="{FF2B5EF4-FFF2-40B4-BE49-F238E27FC236}">
              <a16:creationId xmlns:a16="http://schemas.microsoft.com/office/drawing/2014/main" id="{346B3A73-C1BC-403E-8A8A-519F993BBDE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6" name="Text Box 18">
          <a:extLst>
            <a:ext uri="{FF2B5EF4-FFF2-40B4-BE49-F238E27FC236}">
              <a16:creationId xmlns:a16="http://schemas.microsoft.com/office/drawing/2014/main" id="{440B9D6A-262C-4998-AF65-49C5E93A09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7" name="Text Box 19">
          <a:extLst>
            <a:ext uri="{FF2B5EF4-FFF2-40B4-BE49-F238E27FC236}">
              <a16:creationId xmlns:a16="http://schemas.microsoft.com/office/drawing/2014/main" id="{5A41E48F-6CF7-40EC-9482-0ECFB4E6A3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6228" name="Text Box 15">
          <a:extLst>
            <a:ext uri="{FF2B5EF4-FFF2-40B4-BE49-F238E27FC236}">
              <a16:creationId xmlns:a16="http://schemas.microsoft.com/office/drawing/2014/main" id="{9860E6D7-1E94-4CA9-ADD4-2B9BC6923406}"/>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6229" name="Text Box 15">
          <a:extLst>
            <a:ext uri="{FF2B5EF4-FFF2-40B4-BE49-F238E27FC236}">
              <a16:creationId xmlns:a16="http://schemas.microsoft.com/office/drawing/2014/main" id="{D71CFB5C-9BC7-4747-84A1-9EAC234BBD0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6230" name="Text Box 15">
          <a:extLst>
            <a:ext uri="{FF2B5EF4-FFF2-40B4-BE49-F238E27FC236}">
              <a16:creationId xmlns:a16="http://schemas.microsoft.com/office/drawing/2014/main" id="{84A42D88-B68D-41CE-BD51-B0DE07288DD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6231" name="Text Box 15">
          <a:extLst>
            <a:ext uri="{FF2B5EF4-FFF2-40B4-BE49-F238E27FC236}">
              <a16:creationId xmlns:a16="http://schemas.microsoft.com/office/drawing/2014/main" id="{2B3456A7-D2CB-4BD8-B67F-621A10DB9F1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6232" name="Text Box 15">
          <a:extLst>
            <a:ext uri="{FF2B5EF4-FFF2-40B4-BE49-F238E27FC236}">
              <a16:creationId xmlns:a16="http://schemas.microsoft.com/office/drawing/2014/main" id="{2A639F2B-23A5-403A-A91C-225F6EE2FF6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6233" name="Text Box 15">
          <a:extLst>
            <a:ext uri="{FF2B5EF4-FFF2-40B4-BE49-F238E27FC236}">
              <a16:creationId xmlns:a16="http://schemas.microsoft.com/office/drawing/2014/main" id="{BB064184-DB20-48E1-9547-9AB275024A7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4" name="Text Box 16">
          <a:extLst>
            <a:ext uri="{FF2B5EF4-FFF2-40B4-BE49-F238E27FC236}">
              <a16:creationId xmlns:a16="http://schemas.microsoft.com/office/drawing/2014/main" id="{7704AE67-8985-4D0A-8DBA-FFD2ADED9B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5" name="Text Box 17">
          <a:extLst>
            <a:ext uri="{FF2B5EF4-FFF2-40B4-BE49-F238E27FC236}">
              <a16:creationId xmlns:a16="http://schemas.microsoft.com/office/drawing/2014/main" id="{03827FDD-33CF-4A15-AC06-BA2244C996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6" name="Text Box 18">
          <a:extLst>
            <a:ext uri="{FF2B5EF4-FFF2-40B4-BE49-F238E27FC236}">
              <a16:creationId xmlns:a16="http://schemas.microsoft.com/office/drawing/2014/main" id="{87A6412A-6374-49F0-B884-9327BCC62D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7" name="Text Box 19">
          <a:extLst>
            <a:ext uri="{FF2B5EF4-FFF2-40B4-BE49-F238E27FC236}">
              <a16:creationId xmlns:a16="http://schemas.microsoft.com/office/drawing/2014/main" id="{2DD263B7-2E75-473D-A98A-EF17C9F0BD1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3" name="Text Box 16">
          <a:extLst>
            <a:ext uri="{FF2B5EF4-FFF2-40B4-BE49-F238E27FC236}">
              <a16:creationId xmlns:a16="http://schemas.microsoft.com/office/drawing/2014/main" id="{2279A8BD-7DF3-444F-A06B-89DD1E76BE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4" name="Text Box 17">
          <a:extLst>
            <a:ext uri="{FF2B5EF4-FFF2-40B4-BE49-F238E27FC236}">
              <a16:creationId xmlns:a16="http://schemas.microsoft.com/office/drawing/2014/main" id="{FA81F5B1-5284-4AFC-8026-A6205C7462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5" name="Text Box 18">
          <a:extLst>
            <a:ext uri="{FF2B5EF4-FFF2-40B4-BE49-F238E27FC236}">
              <a16:creationId xmlns:a16="http://schemas.microsoft.com/office/drawing/2014/main" id="{356E6CC2-C68E-466D-9A00-1ECD9333E0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6" name="Text Box 19">
          <a:extLst>
            <a:ext uri="{FF2B5EF4-FFF2-40B4-BE49-F238E27FC236}">
              <a16:creationId xmlns:a16="http://schemas.microsoft.com/office/drawing/2014/main" id="{417EF1A7-878E-43E8-96B1-D216B60ED5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7" name="Text Box 16">
          <a:extLst>
            <a:ext uri="{FF2B5EF4-FFF2-40B4-BE49-F238E27FC236}">
              <a16:creationId xmlns:a16="http://schemas.microsoft.com/office/drawing/2014/main" id="{4FA7F0DE-AB06-496B-B9EE-EB8AF07F46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8" name="Text Box 17">
          <a:extLst>
            <a:ext uri="{FF2B5EF4-FFF2-40B4-BE49-F238E27FC236}">
              <a16:creationId xmlns:a16="http://schemas.microsoft.com/office/drawing/2014/main" id="{8BBF26EA-4E8C-4C8A-AEE6-AF51BAA603A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9" name="Text Box 18">
          <a:extLst>
            <a:ext uri="{FF2B5EF4-FFF2-40B4-BE49-F238E27FC236}">
              <a16:creationId xmlns:a16="http://schemas.microsoft.com/office/drawing/2014/main" id="{0A63CD47-0357-496D-B881-1F7C4227742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50" name="Text Box 19">
          <a:extLst>
            <a:ext uri="{FF2B5EF4-FFF2-40B4-BE49-F238E27FC236}">
              <a16:creationId xmlns:a16="http://schemas.microsoft.com/office/drawing/2014/main" id="{32791F99-082E-4974-B10A-AC6F68C821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51" name="Text Box 15">
          <a:extLst>
            <a:ext uri="{FF2B5EF4-FFF2-40B4-BE49-F238E27FC236}">
              <a16:creationId xmlns:a16="http://schemas.microsoft.com/office/drawing/2014/main" id="{52381B24-EA8C-411E-B385-8F44CC8985F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2" name="Text Box 16">
          <a:extLst>
            <a:ext uri="{FF2B5EF4-FFF2-40B4-BE49-F238E27FC236}">
              <a16:creationId xmlns:a16="http://schemas.microsoft.com/office/drawing/2014/main" id="{6617377A-E433-402E-8A1E-1FECF4981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3" name="Text Box 17">
          <a:extLst>
            <a:ext uri="{FF2B5EF4-FFF2-40B4-BE49-F238E27FC236}">
              <a16:creationId xmlns:a16="http://schemas.microsoft.com/office/drawing/2014/main" id="{1CD4843B-F121-4B57-851A-BD5E5FEE922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4" name="Text Box 18">
          <a:extLst>
            <a:ext uri="{FF2B5EF4-FFF2-40B4-BE49-F238E27FC236}">
              <a16:creationId xmlns:a16="http://schemas.microsoft.com/office/drawing/2014/main" id="{EC15A48D-FE63-41E8-9B3B-AEF12BA5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5" name="Text Box 19">
          <a:extLst>
            <a:ext uri="{FF2B5EF4-FFF2-40B4-BE49-F238E27FC236}">
              <a16:creationId xmlns:a16="http://schemas.microsoft.com/office/drawing/2014/main" id="{DD511670-63BC-41DA-A68A-D68DF3E1C4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504825</xdr:rowOff>
    </xdr:from>
    <xdr:ext cx="95250" cy="442269"/>
    <xdr:sp macro="" textlink="">
      <xdr:nvSpPr>
        <xdr:cNvPr id="6256" name="Text Box 15">
          <a:extLst>
            <a:ext uri="{FF2B5EF4-FFF2-40B4-BE49-F238E27FC236}">
              <a16:creationId xmlns:a16="http://schemas.microsoft.com/office/drawing/2014/main" id="{8187B36B-ED74-4A5A-B4CD-C9C80FCCA0F4}"/>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7" name="Text Box 16">
          <a:extLst>
            <a:ext uri="{FF2B5EF4-FFF2-40B4-BE49-F238E27FC236}">
              <a16:creationId xmlns:a16="http://schemas.microsoft.com/office/drawing/2014/main" id="{C1FE348F-1788-4B3B-A183-F341FAD228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8" name="Text Box 17">
          <a:extLst>
            <a:ext uri="{FF2B5EF4-FFF2-40B4-BE49-F238E27FC236}">
              <a16:creationId xmlns:a16="http://schemas.microsoft.com/office/drawing/2014/main" id="{EBF43614-34E2-4349-8CA5-8FB8EF452C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9" name="Text Box 18">
          <a:extLst>
            <a:ext uri="{FF2B5EF4-FFF2-40B4-BE49-F238E27FC236}">
              <a16:creationId xmlns:a16="http://schemas.microsoft.com/office/drawing/2014/main" id="{0DBFCC79-A1C4-4196-8C86-8CEE352D214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0" name="Text Box 16">
          <a:extLst>
            <a:ext uri="{FF2B5EF4-FFF2-40B4-BE49-F238E27FC236}">
              <a16:creationId xmlns:a16="http://schemas.microsoft.com/office/drawing/2014/main" id="{CEEAFF99-E4D7-4BDE-ADBF-E212544259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1" name="Text Box 17">
          <a:extLst>
            <a:ext uri="{FF2B5EF4-FFF2-40B4-BE49-F238E27FC236}">
              <a16:creationId xmlns:a16="http://schemas.microsoft.com/office/drawing/2014/main" id="{26F1B885-213D-46F8-B8FA-B50844DA7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2" name="Text Box 18">
          <a:extLst>
            <a:ext uri="{FF2B5EF4-FFF2-40B4-BE49-F238E27FC236}">
              <a16:creationId xmlns:a16="http://schemas.microsoft.com/office/drawing/2014/main" id="{282D2464-D39C-45C9-9CD3-F0A09512454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3" name="Text Box 19">
          <a:extLst>
            <a:ext uri="{FF2B5EF4-FFF2-40B4-BE49-F238E27FC236}">
              <a16:creationId xmlns:a16="http://schemas.microsoft.com/office/drawing/2014/main" id="{5448C17D-83C5-4268-8BCF-DC2D4AC23D2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4" name="Text Box 16">
          <a:extLst>
            <a:ext uri="{FF2B5EF4-FFF2-40B4-BE49-F238E27FC236}">
              <a16:creationId xmlns:a16="http://schemas.microsoft.com/office/drawing/2014/main" id="{03491ACB-4C2D-4542-935E-82793BF9BC5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5" name="Text Box 17">
          <a:extLst>
            <a:ext uri="{FF2B5EF4-FFF2-40B4-BE49-F238E27FC236}">
              <a16:creationId xmlns:a16="http://schemas.microsoft.com/office/drawing/2014/main" id="{9D6B0C88-A7F1-4441-989A-BD5AD7FFE0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6" name="Text Box 18">
          <a:extLst>
            <a:ext uri="{FF2B5EF4-FFF2-40B4-BE49-F238E27FC236}">
              <a16:creationId xmlns:a16="http://schemas.microsoft.com/office/drawing/2014/main" id="{0CE913AF-7237-4195-8518-61B187AF74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67" name="Text Box 15">
          <a:extLst>
            <a:ext uri="{FF2B5EF4-FFF2-40B4-BE49-F238E27FC236}">
              <a16:creationId xmlns:a16="http://schemas.microsoft.com/office/drawing/2014/main" id="{1C7B0361-57BD-43C4-95A1-ACBE01093F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8" name="Text Box 16">
          <a:extLst>
            <a:ext uri="{FF2B5EF4-FFF2-40B4-BE49-F238E27FC236}">
              <a16:creationId xmlns:a16="http://schemas.microsoft.com/office/drawing/2014/main" id="{CB527961-093C-47D9-B8E4-7D5004B5CB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9" name="Text Box 17">
          <a:extLst>
            <a:ext uri="{FF2B5EF4-FFF2-40B4-BE49-F238E27FC236}">
              <a16:creationId xmlns:a16="http://schemas.microsoft.com/office/drawing/2014/main" id="{37E1ED60-A2F4-4D4E-8179-234EFA46558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0" name="Text Box 18">
          <a:extLst>
            <a:ext uri="{FF2B5EF4-FFF2-40B4-BE49-F238E27FC236}">
              <a16:creationId xmlns:a16="http://schemas.microsoft.com/office/drawing/2014/main" id="{13CE177D-78AC-4AEB-9030-A6000292C41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1" name="Text Box 19">
          <a:extLst>
            <a:ext uri="{FF2B5EF4-FFF2-40B4-BE49-F238E27FC236}">
              <a16:creationId xmlns:a16="http://schemas.microsoft.com/office/drawing/2014/main" id="{2903F7A9-9D89-49A1-B944-C94A2CA952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72" name="Text Box 16">
          <a:extLst>
            <a:ext uri="{FF2B5EF4-FFF2-40B4-BE49-F238E27FC236}">
              <a16:creationId xmlns:a16="http://schemas.microsoft.com/office/drawing/2014/main" id="{CC0A1CC4-474C-4795-9134-0240427A283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19" name="Text Box 17">
          <a:extLst>
            <a:ext uri="{FF2B5EF4-FFF2-40B4-BE49-F238E27FC236}">
              <a16:creationId xmlns:a16="http://schemas.microsoft.com/office/drawing/2014/main" id="{06F37FAB-17E6-4FCA-A87C-A186AD0CD0A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71" name="Text Box 18">
          <a:extLst>
            <a:ext uri="{FF2B5EF4-FFF2-40B4-BE49-F238E27FC236}">
              <a16:creationId xmlns:a16="http://schemas.microsoft.com/office/drawing/2014/main" id="{B45FD247-47DF-4A5B-9892-E1A537B855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816" name="Text Box 19">
          <a:extLst>
            <a:ext uri="{FF2B5EF4-FFF2-40B4-BE49-F238E27FC236}">
              <a16:creationId xmlns:a16="http://schemas.microsoft.com/office/drawing/2014/main" id="{097AA8C2-8EC7-4F97-B48F-74F366529A6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8" name="Text Box 16">
          <a:extLst>
            <a:ext uri="{FF2B5EF4-FFF2-40B4-BE49-F238E27FC236}">
              <a16:creationId xmlns:a16="http://schemas.microsoft.com/office/drawing/2014/main" id="{90EABF7E-26B4-421F-B496-5C410A4355F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9" name="Text Box 17">
          <a:extLst>
            <a:ext uri="{FF2B5EF4-FFF2-40B4-BE49-F238E27FC236}">
              <a16:creationId xmlns:a16="http://schemas.microsoft.com/office/drawing/2014/main" id="{BC624334-D8BC-481A-ACE6-1ED7EC180261}"/>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0" name="Text Box 18">
          <a:extLst>
            <a:ext uri="{FF2B5EF4-FFF2-40B4-BE49-F238E27FC236}">
              <a16:creationId xmlns:a16="http://schemas.microsoft.com/office/drawing/2014/main" id="{EBAA269E-DC16-4774-A44F-F7A713E6A66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1" name="Text Box 19">
          <a:extLst>
            <a:ext uri="{FF2B5EF4-FFF2-40B4-BE49-F238E27FC236}">
              <a16:creationId xmlns:a16="http://schemas.microsoft.com/office/drawing/2014/main" id="{96759A6C-8CCE-462B-A319-F6125C32250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2085" name="Text Box 15">
          <a:extLst>
            <a:ext uri="{FF2B5EF4-FFF2-40B4-BE49-F238E27FC236}">
              <a16:creationId xmlns:a16="http://schemas.microsoft.com/office/drawing/2014/main" id="{0C73A7AF-86AC-4E81-AFC2-4E14741F11E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6" name="Text Box 16">
          <a:extLst>
            <a:ext uri="{FF2B5EF4-FFF2-40B4-BE49-F238E27FC236}">
              <a16:creationId xmlns:a16="http://schemas.microsoft.com/office/drawing/2014/main" id="{F527384F-B37B-4D3E-8959-3273EA8A11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7" name="Text Box 17">
          <a:extLst>
            <a:ext uri="{FF2B5EF4-FFF2-40B4-BE49-F238E27FC236}">
              <a16:creationId xmlns:a16="http://schemas.microsoft.com/office/drawing/2014/main" id="{6B40DEE8-E643-451D-B327-53F062047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8" name="Text Box 18">
          <a:extLst>
            <a:ext uri="{FF2B5EF4-FFF2-40B4-BE49-F238E27FC236}">
              <a16:creationId xmlns:a16="http://schemas.microsoft.com/office/drawing/2014/main" id="{7FB5C7CE-BDE8-406C-A60E-19D24101C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9" name="Text Box 19">
          <a:extLst>
            <a:ext uri="{FF2B5EF4-FFF2-40B4-BE49-F238E27FC236}">
              <a16:creationId xmlns:a16="http://schemas.microsoft.com/office/drawing/2014/main" id="{991E97B0-4C1F-48D8-A39D-0B401991BF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0" name="Text Box 16">
          <a:extLst>
            <a:ext uri="{FF2B5EF4-FFF2-40B4-BE49-F238E27FC236}">
              <a16:creationId xmlns:a16="http://schemas.microsoft.com/office/drawing/2014/main" id="{96A8DB19-CD95-4C10-899D-6806027E67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1" name="Text Box 17">
          <a:extLst>
            <a:ext uri="{FF2B5EF4-FFF2-40B4-BE49-F238E27FC236}">
              <a16:creationId xmlns:a16="http://schemas.microsoft.com/office/drawing/2014/main" id="{58869B8F-9CBC-46F6-88B2-18FF9D7D17D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128</xdr:row>
      <xdr:rowOff>15875</xdr:rowOff>
    </xdr:from>
    <xdr:ext cx="95250" cy="171450"/>
    <xdr:sp macro="" textlink="">
      <xdr:nvSpPr>
        <xdr:cNvPr id="2092" name="Text Box 18">
          <a:extLst>
            <a:ext uri="{FF2B5EF4-FFF2-40B4-BE49-F238E27FC236}">
              <a16:creationId xmlns:a16="http://schemas.microsoft.com/office/drawing/2014/main" id="{0A711DC4-5ED9-4510-87DE-EBD3F2A8D990}"/>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3" name="Text Box 16">
          <a:extLst>
            <a:ext uri="{FF2B5EF4-FFF2-40B4-BE49-F238E27FC236}">
              <a16:creationId xmlns:a16="http://schemas.microsoft.com/office/drawing/2014/main" id="{1EB5A02B-3743-4954-80F9-5CEFC884783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4" name="Text Box 17">
          <a:extLst>
            <a:ext uri="{FF2B5EF4-FFF2-40B4-BE49-F238E27FC236}">
              <a16:creationId xmlns:a16="http://schemas.microsoft.com/office/drawing/2014/main" id="{19238923-D31A-4C87-AA27-C7DD2ED6156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5" name="Text Box 18">
          <a:extLst>
            <a:ext uri="{FF2B5EF4-FFF2-40B4-BE49-F238E27FC236}">
              <a16:creationId xmlns:a16="http://schemas.microsoft.com/office/drawing/2014/main" id="{61966AB4-E5EC-4ED7-81F0-6A955420C5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6" name="Text Box 19">
          <a:extLst>
            <a:ext uri="{FF2B5EF4-FFF2-40B4-BE49-F238E27FC236}">
              <a16:creationId xmlns:a16="http://schemas.microsoft.com/office/drawing/2014/main" id="{F45FD821-175E-4673-8B05-C91D509B91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7" name="Text Box 16">
          <a:extLst>
            <a:ext uri="{FF2B5EF4-FFF2-40B4-BE49-F238E27FC236}">
              <a16:creationId xmlns:a16="http://schemas.microsoft.com/office/drawing/2014/main" id="{A14C2B35-9B02-447B-A624-7A1FEF3816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098" name="Text Box 15">
          <a:extLst>
            <a:ext uri="{FF2B5EF4-FFF2-40B4-BE49-F238E27FC236}">
              <a16:creationId xmlns:a16="http://schemas.microsoft.com/office/drawing/2014/main" id="{C0D44FAD-464C-48D0-B768-260A34B70A06}"/>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099" name="Text Box 15">
          <a:extLst>
            <a:ext uri="{FF2B5EF4-FFF2-40B4-BE49-F238E27FC236}">
              <a16:creationId xmlns:a16="http://schemas.microsoft.com/office/drawing/2014/main" id="{F1B8447C-CB82-4314-8D21-B0C9988E8E0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100" name="Text Box 15">
          <a:extLst>
            <a:ext uri="{FF2B5EF4-FFF2-40B4-BE49-F238E27FC236}">
              <a16:creationId xmlns:a16="http://schemas.microsoft.com/office/drawing/2014/main" id="{5C462AD7-5F0B-4840-8266-41C6A55174A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01" name="Text Box 15">
          <a:extLst>
            <a:ext uri="{FF2B5EF4-FFF2-40B4-BE49-F238E27FC236}">
              <a16:creationId xmlns:a16="http://schemas.microsoft.com/office/drawing/2014/main" id="{31603C6B-8CFB-42A9-A3B6-00BC811384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2102" name="Text Box 15">
          <a:extLst>
            <a:ext uri="{FF2B5EF4-FFF2-40B4-BE49-F238E27FC236}">
              <a16:creationId xmlns:a16="http://schemas.microsoft.com/office/drawing/2014/main" id="{ECB08B79-C1CC-4BE6-8013-6023E0BDF1D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3" name="Text Box 15">
          <a:extLst>
            <a:ext uri="{FF2B5EF4-FFF2-40B4-BE49-F238E27FC236}">
              <a16:creationId xmlns:a16="http://schemas.microsoft.com/office/drawing/2014/main" id="{E96079C0-6877-4590-BC3E-15BA062AE88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4" name="Text Box 15">
          <a:extLst>
            <a:ext uri="{FF2B5EF4-FFF2-40B4-BE49-F238E27FC236}">
              <a16:creationId xmlns:a16="http://schemas.microsoft.com/office/drawing/2014/main" id="{2E302501-7D6D-4479-8BFA-F305F45F2FD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5" name="Text Box 15">
          <a:extLst>
            <a:ext uri="{FF2B5EF4-FFF2-40B4-BE49-F238E27FC236}">
              <a16:creationId xmlns:a16="http://schemas.microsoft.com/office/drawing/2014/main" id="{8EDDEA3E-C801-462D-8C97-335EF2D1797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6" name="Text Box 15">
          <a:extLst>
            <a:ext uri="{FF2B5EF4-FFF2-40B4-BE49-F238E27FC236}">
              <a16:creationId xmlns:a16="http://schemas.microsoft.com/office/drawing/2014/main" id="{AA92DDC2-13F8-4EEC-B73F-98D8B709F50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7" name="Text Box 15">
          <a:extLst>
            <a:ext uri="{FF2B5EF4-FFF2-40B4-BE49-F238E27FC236}">
              <a16:creationId xmlns:a16="http://schemas.microsoft.com/office/drawing/2014/main" id="{7EA810D7-C938-4B83-8785-5D8C0E39A13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8" name="Text Box 15">
          <a:extLst>
            <a:ext uri="{FF2B5EF4-FFF2-40B4-BE49-F238E27FC236}">
              <a16:creationId xmlns:a16="http://schemas.microsoft.com/office/drawing/2014/main" id="{6559155C-A0B5-42AD-9E01-7588FB0CA8E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2109" name="Text Box 15">
          <a:extLst>
            <a:ext uri="{FF2B5EF4-FFF2-40B4-BE49-F238E27FC236}">
              <a16:creationId xmlns:a16="http://schemas.microsoft.com/office/drawing/2014/main" id="{2958F158-3267-48BF-9138-6FF2BED9B5FD}"/>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0" name="Text Box 15">
          <a:extLst>
            <a:ext uri="{FF2B5EF4-FFF2-40B4-BE49-F238E27FC236}">
              <a16:creationId xmlns:a16="http://schemas.microsoft.com/office/drawing/2014/main" id="{B71E982B-1948-4E46-85EC-CD7F0840439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1" name="Text Box 15">
          <a:extLst>
            <a:ext uri="{FF2B5EF4-FFF2-40B4-BE49-F238E27FC236}">
              <a16:creationId xmlns:a16="http://schemas.microsoft.com/office/drawing/2014/main" id="{293708E6-76DF-4691-ADAB-7445E6B1F99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2112" name="Text Box 15">
          <a:extLst>
            <a:ext uri="{FF2B5EF4-FFF2-40B4-BE49-F238E27FC236}">
              <a16:creationId xmlns:a16="http://schemas.microsoft.com/office/drawing/2014/main" id="{F96EDD3C-F692-4E3C-AC76-78471BFEDC4E}"/>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3" name="Text Box 15">
          <a:extLst>
            <a:ext uri="{FF2B5EF4-FFF2-40B4-BE49-F238E27FC236}">
              <a16:creationId xmlns:a16="http://schemas.microsoft.com/office/drawing/2014/main" id="{7B1F0682-A782-4159-80A0-6A33F705279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4" name="Text Box 15">
          <a:extLst>
            <a:ext uri="{FF2B5EF4-FFF2-40B4-BE49-F238E27FC236}">
              <a16:creationId xmlns:a16="http://schemas.microsoft.com/office/drawing/2014/main" id="{79071FB7-E50F-4CA7-B270-6E9C0C2272B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5" name="Text Box 15">
          <a:extLst>
            <a:ext uri="{FF2B5EF4-FFF2-40B4-BE49-F238E27FC236}">
              <a16:creationId xmlns:a16="http://schemas.microsoft.com/office/drawing/2014/main" id="{31D4AD75-85DF-498D-BE77-C4E06EB3E8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6" name="Text Box 15">
          <a:extLst>
            <a:ext uri="{FF2B5EF4-FFF2-40B4-BE49-F238E27FC236}">
              <a16:creationId xmlns:a16="http://schemas.microsoft.com/office/drawing/2014/main" id="{FDBE732F-3E02-489A-9CFD-6648E0F13A7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7" name="Text Box 15">
          <a:extLst>
            <a:ext uri="{FF2B5EF4-FFF2-40B4-BE49-F238E27FC236}">
              <a16:creationId xmlns:a16="http://schemas.microsoft.com/office/drawing/2014/main" id="{79FAEDDF-C496-4A1D-8D7B-3C6E5D5F53C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8" name="Text Box 15">
          <a:extLst>
            <a:ext uri="{FF2B5EF4-FFF2-40B4-BE49-F238E27FC236}">
              <a16:creationId xmlns:a16="http://schemas.microsoft.com/office/drawing/2014/main" id="{4359CCAD-07E3-442F-AD3A-B81B76F6346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9" name="Text Box 15">
          <a:extLst>
            <a:ext uri="{FF2B5EF4-FFF2-40B4-BE49-F238E27FC236}">
              <a16:creationId xmlns:a16="http://schemas.microsoft.com/office/drawing/2014/main" id="{D613DB78-60EC-4E59-9601-9678C105AE6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20" name="Text Box 15">
          <a:extLst>
            <a:ext uri="{FF2B5EF4-FFF2-40B4-BE49-F238E27FC236}">
              <a16:creationId xmlns:a16="http://schemas.microsoft.com/office/drawing/2014/main" id="{6A47609E-B547-4B53-8FD4-B0FCD9AD4D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8496"/>
    <xdr:sp macro="" textlink="">
      <xdr:nvSpPr>
        <xdr:cNvPr id="2121" name="Text Box 15">
          <a:extLst>
            <a:ext uri="{FF2B5EF4-FFF2-40B4-BE49-F238E27FC236}">
              <a16:creationId xmlns:a16="http://schemas.microsoft.com/office/drawing/2014/main" id="{BD171569-BA1B-4F15-8ECC-4E75651FFC3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2" name="Text Box 15">
          <a:extLst>
            <a:ext uri="{FF2B5EF4-FFF2-40B4-BE49-F238E27FC236}">
              <a16:creationId xmlns:a16="http://schemas.microsoft.com/office/drawing/2014/main" id="{FFD29745-5D14-4B8C-9556-DBF8679A92D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3" name="Text Box 15">
          <a:extLst>
            <a:ext uri="{FF2B5EF4-FFF2-40B4-BE49-F238E27FC236}">
              <a16:creationId xmlns:a16="http://schemas.microsoft.com/office/drawing/2014/main" id="{1DC1A85D-CA37-4767-B2BD-9EC94E8BACE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56743"/>
    <xdr:sp macro="" textlink="">
      <xdr:nvSpPr>
        <xdr:cNvPr id="2124" name="Text Box 15">
          <a:extLst>
            <a:ext uri="{FF2B5EF4-FFF2-40B4-BE49-F238E27FC236}">
              <a16:creationId xmlns:a16="http://schemas.microsoft.com/office/drawing/2014/main" id="{43697452-2D75-464F-B88E-1CD6DA47E51A}"/>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5" name="Text Box 15">
          <a:extLst>
            <a:ext uri="{FF2B5EF4-FFF2-40B4-BE49-F238E27FC236}">
              <a16:creationId xmlns:a16="http://schemas.microsoft.com/office/drawing/2014/main" id="{DFA80699-46EF-4E13-98ED-026B804A4C7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6" name="Text Box 15">
          <a:extLst>
            <a:ext uri="{FF2B5EF4-FFF2-40B4-BE49-F238E27FC236}">
              <a16:creationId xmlns:a16="http://schemas.microsoft.com/office/drawing/2014/main" id="{971901CC-9D72-4B85-95F8-9FB2B021A794}"/>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7" name="Text Box 15">
          <a:extLst>
            <a:ext uri="{FF2B5EF4-FFF2-40B4-BE49-F238E27FC236}">
              <a16:creationId xmlns:a16="http://schemas.microsoft.com/office/drawing/2014/main" id="{23A58F7B-869C-4DE8-BD72-28DA6434E64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8" name="Text Box 15">
          <a:extLst>
            <a:ext uri="{FF2B5EF4-FFF2-40B4-BE49-F238E27FC236}">
              <a16:creationId xmlns:a16="http://schemas.microsoft.com/office/drawing/2014/main" id="{C1BFF4E3-0573-4549-8B60-88DC6322F49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9" name="Text Box 15">
          <a:extLst>
            <a:ext uri="{FF2B5EF4-FFF2-40B4-BE49-F238E27FC236}">
              <a16:creationId xmlns:a16="http://schemas.microsoft.com/office/drawing/2014/main" id="{8F9EDD24-FD25-4C98-A240-3BD3636F719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0" name="Text Box 15">
          <a:extLst>
            <a:ext uri="{FF2B5EF4-FFF2-40B4-BE49-F238E27FC236}">
              <a16:creationId xmlns:a16="http://schemas.microsoft.com/office/drawing/2014/main" id="{FD4C21E6-15C9-4108-A715-DFD90FD311E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1" name="Text Box 15">
          <a:extLst>
            <a:ext uri="{FF2B5EF4-FFF2-40B4-BE49-F238E27FC236}">
              <a16:creationId xmlns:a16="http://schemas.microsoft.com/office/drawing/2014/main" id="{EC1F3D13-D91B-49B8-8F6D-7527FB54652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2" name="Text Box 15">
          <a:extLst>
            <a:ext uri="{FF2B5EF4-FFF2-40B4-BE49-F238E27FC236}">
              <a16:creationId xmlns:a16="http://schemas.microsoft.com/office/drawing/2014/main" id="{BBB58301-6B61-4424-B9E0-A9E6E266C5D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3" name="Text Box 15">
          <a:extLst>
            <a:ext uri="{FF2B5EF4-FFF2-40B4-BE49-F238E27FC236}">
              <a16:creationId xmlns:a16="http://schemas.microsoft.com/office/drawing/2014/main" id="{84A9B7B6-95E9-476B-A88D-48E98164BAC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4" name="Text Box 15">
          <a:extLst>
            <a:ext uri="{FF2B5EF4-FFF2-40B4-BE49-F238E27FC236}">
              <a16:creationId xmlns:a16="http://schemas.microsoft.com/office/drawing/2014/main" id="{8E2A5D55-AB1A-4D18-ADA2-26D9B21EA9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5" name="Text Box 15">
          <a:extLst>
            <a:ext uri="{FF2B5EF4-FFF2-40B4-BE49-F238E27FC236}">
              <a16:creationId xmlns:a16="http://schemas.microsoft.com/office/drawing/2014/main" id="{CF00A8BC-C206-4350-A7B9-96E5E0AAE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6" name="Text Box 15">
          <a:extLst>
            <a:ext uri="{FF2B5EF4-FFF2-40B4-BE49-F238E27FC236}">
              <a16:creationId xmlns:a16="http://schemas.microsoft.com/office/drawing/2014/main" id="{037AEE99-8C62-4175-B151-2667F4B696D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7" name="Text Box 15">
          <a:extLst>
            <a:ext uri="{FF2B5EF4-FFF2-40B4-BE49-F238E27FC236}">
              <a16:creationId xmlns:a16="http://schemas.microsoft.com/office/drawing/2014/main" id="{82ACB9F0-21B8-437B-ADE7-F5419A98893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8" name="Text Box 15">
          <a:extLst>
            <a:ext uri="{FF2B5EF4-FFF2-40B4-BE49-F238E27FC236}">
              <a16:creationId xmlns:a16="http://schemas.microsoft.com/office/drawing/2014/main" id="{DD80A411-8FD8-4484-BD0F-AA900537C69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9" name="Text Box 15">
          <a:extLst>
            <a:ext uri="{FF2B5EF4-FFF2-40B4-BE49-F238E27FC236}">
              <a16:creationId xmlns:a16="http://schemas.microsoft.com/office/drawing/2014/main" id="{F6DCCE95-7585-4D2C-AFDF-DA2358298CE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40" name="Text Box 15">
          <a:extLst>
            <a:ext uri="{FF2B5EF4-FFF2-40B4-BE49-F238E27FC236}">
              <a16:creationId xmlns:a16="http://schemas.microsoft.com/office/drawing/2014/main" id="{A721EAB2-F994-470A-8D59-89C3B032118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1" name="Text Box 16">
          <a:extLst>
            <a:ext uri="{FF2B5EF4-FFF2-40B4-BE49-F238E27FC236}">
              <a16:creationId xmlns:a16="http://schemas.microsoft.com/office/drawing/2014/main" id="{C754763C-CE45-4483-98C1-AB5F8D42B8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2" name="Text Box 17">
          <a:extLst>
            <a:ext uri="{FF2B5EF4-FFF2-40B4-BE49-F238E27FC236}">
              <a16:creationId xmlns:a16="http://schemas.microsoft.com/office/drawing/2014/main" id="{93AAFC48-C6FD-4040-94D0-3C83222686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3" name="Text Box 18">
          <a:extLst>
            <a:ext uri="{FF2B5EF4-FFF2-40B4-BE49-F238E27FC236}">
              <a16:creationId xmlns:a16="http://schemas.microsoft.com/office/drawing/2014/main" id="{61DB257E-CB26-4212-80E6-5969285826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4" name="Text Box 19">
          <a:extLst>
            <a:ext uri="{FF2B5EF4-FFF2-40B4-BE49-F238E27FC236}">
              <a16:creationId xmlns:a16="http://schemas.microsoft.com/office/drawing/2014/main" id="{9658CB81-2718-4610-9F15-F92917EC646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147" name="Text Box 16">
          <a:extLst>
            <a:ext uri="{FF2B5EF4-FFF2-40B4-BE49-F238E27FC236}">
              <a16:creationId xmlns:a16="http://schemas.microsoft.com/office/drawing/2014/main" id="{4C87898F-952F-4564-8281-19CAA4DC3F0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07" name="Text Box 17">
          <a:extLst>
            <a:ext uri="{FF2B5EF4-FFF2-40B4-BE49-F238E27FC236}">
              <a16:creationId xmlns:a16="http://schemas.microsoft.com/office/drawing/2014/main" id="{E2715AD7-EE08-4D9A-82C9-6D457F9D59C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41" name="Text Box 18">
          <a:extLst>
            <a:ext uri="{FF2B5EF4-FFF2-40B4-BE49-F238E27FC236}">
              <a16:creationId xmlns:a16="http://schemas.microsoft.com/office/drawing/2014/main" id="{D017A68A-C448-4ABD-BBB8-B78D9B3E2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301" name="Text Box 19">
          <a:extLst>
            <a:ext uri="{FF2B5EF4-FFF2-40B4-BE49-F238E27FC236}">
              <a16:creationId xmlns:a16="http://schemas.microsoft.com/office/drawing/2014/main" id="{AF0962E6-4A3C-4C90-8102-5C722523299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35" name="Text Box 16">
          <a:extLst>
            <a:ext uri="{FF2B5EF4-FFF2-40B4-BE49-F238E27FC236}">
              <a16:creationId xmlns:a16="http://schemas.microsoft.com/office/drawing/2014/main" id="{7C9996AE-A102-4EE5-A47F-836627E5B9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49" name="Text Box 17">
          <a:extLst>
            <a:ext uri="{FF2B5EF4-FFF2-40B4-BE49-F238E27FC236}">
              <a16:creationId xmlns:a16="http://schemas.microsoft.com/office/drawing/2014/main" id="{669013ED-8C6C-4997-B894-E7CD6C6E4A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50" name="Text Box 18">
          <a:extLst>
            <a:ext uri="{FF2B5EF4-FFF2-40B4-BE49-F238E27FC236}">
              <a16:creationId xmlns:a16="http://schemas.microsoft.com/office/drawing/2014/main" id="{3E165A17-923C-48B6-9073-239F306C1FD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96" name="Text Box 19">
          <a:extLst>
            <a:ext uri="{FF2B5EF4-FFF2-40B4-BE49-F238E27FC236}">
              <a16:creationId xmlns:a16="http://schemas.microsoft.com/office/drawing/2014/main" id="{84D6E199-A5AC-4BF5-8D3D-9467D2A7F7F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133</xdr:row>
      <xdr:rowOff>504825</xdr:rowOff>
    </xdr:from>
    <xdr:ext cx="95250" cy="444014"/>
    <xdr:sp macro="" textlink="">
      <xdr:nvSpPr>
        <xdr:cNvPr id="2430" name="Text Box 15">
          <a:extLst>
            <a:ext uri="{FF2B5EF4-FFF2-40B4-BE49-F238E27FC236}">
              <a16:creationId xmlns:a16="http://schemas.microsoft.com/office/drawing/2014/main" id="{30878F68-4CC6-48E0-91B7-C1E2999F282B}"/>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491" name="Text Box 16">
          <a:extLst>
            <a:ext uri="{FF2B5EF4-FFF2-40B4-BE49-F238E27FC236}">
              <a16:creationId xmlns:a16="http://schemas.microsoft.com/office/drawing/2014/main" id="{E8A16112-7F27-49BA-8F17-69CCFEF683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25" name="Text Box 17">
          <a:extLst>
            <a:ext uri="{FF2B5EF4-FFF2-40B4-BE49-F238E27FC236}">
              <a16:creationId xmlns:a16="http://schemas.microsoft.com/office/drawing/2014/main" id="{4B37B440-3105-4BD1-A92B-0458218F48D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86" name="Text Box 18">
          <a:extLst>
            <a:ext uri="{FF2B5EF4-FFF2-40B4-BE49-F238E27FC236}">
              <a16:creationId xmlns:a16="http://schemas.microsoft.com/office/drawing/2014/main" id="{6935628C-54A6-4D87-BE68-C733BC0C945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620" name="Text Box 19">
          <a:extLst>
            <a:ext uri="{FF2B5EF4-FFF2-40B4-BE49-F238E27FC236}">
              <a16:creationId xmlns:a16="http://schemas.microsoft.com/office/drawing/2014/main" id="{EF6A0FCC-E073-4F20-8E61-C123684AFB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2681" name="Text Box 15">
          <a:extLst>
            <a:ext uri="{FF2B5EF4-FFF2-40B4-BE49-F238E27FC236}">
              <a16:creationId xmlns:a16="http://schemas.microsoft.com/office/drawing/2014/main" id="{9E8DD0F4-C724-4736-A9B0-1A67C9B017E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133</xdr:row>
      <xdr:rowOff>504825</xdr:rowOff>
    </xdr:from>
    <xdr:ext cx="95250" cy="442269"/>
    <xdr:sp macro="" textlink="">
      <xdr:nvSpPr>
        <xdr:cNvPr id="2715" name="Text Box 15">
          <a:extLst>
            <a:ext uri="{FF2B5EF4-FFF2-40B4-BE49-F238E27FC236}">
              <a16:creationId xmlns:a16="http://schemas.microsoft.com/office/drawing/2014/main" id="{A635B680-BA4B-4CA9-A4D4-14DCA17BE56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776" name="Text Box 16">
          <a:extLst>
            <a:ext uri="{FF2B5EF4-FFF2-40B4-BE49-F238E27FC236}">
              <a16:creationId xmlns:a16="http://schemas.microsoft.com/office/drawing/2014/main" id="{64DA93E0-27A7-4EBD-A60D-71C7F3D765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10" name="Text Box 17">
          <a:extLst>
            <a:ext uri="{FF2B5EF4-FFF2-40B4-BE49-F238E27FC236}">
              <a16:creationId xmlns:a16="http://schemas.microsoft.com/office/drawing/2014/main" id="{7A408979-7FF7-4979-8F77-7A85E3A5B7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71" name="Text Box 18">
          <a:extLst>
            <a:ext uri="{FF2B5EF4-FFF2-40B4-BE49-F238E27FC236}">
              <a16:creationId xmlns:a16="http://schemas.microsoft.com/office/drawing/2014/main" id="{9270BB2A-3D48-475F-A0CA-DFD8BC9981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2905" name="Text Box 15">
          <a:extLst>
            <a:ext uri="{FF2B5EF4-FFF2-40B4-BE49-F238E27FC236}">
              <a16:creationId xmlns:a16="http://schemas.microsoft.com/office/drawing/2014/main" id="{2365DAD7-C08E-4710-9DF9-65594FD0EA5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2966" name="Text Box 16">
          <a:extLst>
            <a:ext uri="{FF2B5EF4-FFF2-40B4-BE49-F238E27FC236}">
              <a16:creationId xmlns:a16="http://schemas.microsoft.com/office/drawing/2014/main" id="{7F4DE016-F0E1-498E-B9CD-C2D0FDCB4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00" name="Text Box 17">
          <a:extLst>
            <a:ext uri="{FF2B5EF4-FFF2-40B4-BE49-F238E27FC236}">
              <a16:creationId xmlns:a16="http://schemas.microsoft.com/office/drawing/2014/main" id="{941E7046-27CC-4D45-BB3D-E49A3243B9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61" name="Text Box 18">
          <a:extLst>
            <a:ext uri="{FF2B5EF4-FFF2-40B4-BE49-F238E27FC236}">
              <a16:creationId xmlns:a16="http://schemas.microsoft.com/office/drawing/2014/main" id="{E872EC27-F531-4A23-AD00-8911A0430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95" name="Text Box 19">
          <a:extLst>
            <a:ext uri="{FF2B5EF4-FFF2-40B4-BE49-F238E27FC236}">
              <a16:creationId xmlns:a16="http://schemas.microsoft.com/office/drawing/2014/main" id="{8D7B66FE-8F9B-4BEF-AB9F-D6EDF6A62A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56" name="Text Box 16">
          <a:extLst>
            <a:ext uri="{FF2B5EF4-FFF2-40B4-BE49-F238E27FC236}">
              <a16:creationId xmlns:a16="http://schemas.microsoft.com/office/drawing/2014/main" id="{DC92025F-8D55-41D5-984B-67784F3D41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90" name="Text Box 17">
          <a:extLst>
            <a:ext uri="{FF2B5EF4-FFF2-40B4-BE49-F238E27FC236}">
              <a16:creationId xmlns:a16="http://schemas.microsoft.com/office/drawing/2014/main" id="{B323F855-AB81-4FAA-A577-280BC3F23A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3" name="Text Box 18">
          <a:extLst>
            <a:ext uri="{FF2B5EF4-FFF2-40B4-BE49-F238E27FC236}">
              <a16:creationId xmlns:a16="http://schemas.microsoft.com/office/drawing/2014/main" id="{62BE1AFD-A41C-4183-AD1E-B16811706A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6" name="Text Box 19">
          <a:extLst>
            <a:ext uri="{FF2B5EF4-FFF2-40B4-BE49-F238E27FC236}">
              <a16:creationId xmlns:a16="http://schemas.microsoft.com/office/drawing/2014/main" id="{03C2BE03-AEF4-4865-A85B-4C05FD6F3A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3477" name="Text Box 15">
          <a:extLst>
            <a:ext uri="{FF2B5EF4-FFF2-40B4-BE49-F238E27FC236}">
              <a16:creationId xmlns:a16="http://schemas.microsoft.com/office/drawing/2014/main" id="{86B1BFFC-2970-49EB-90DA-A060C96C490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2" name="Text Box 15">
          <a:extLst>
            <a:ext uri="{FF2B5EF4-FFF2-40B4-BE49-F238E27FC236}">
              <a16:creationId xmlns:a16="http://schemas.microsoft.com/office/drawing/2014/main" id="{D3FB0042-58A7-4E31-981F-2C8C39CA8ADB}"/>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8496"/>
    <xdr:sp macro="" textlink="">
      <xdr:nvSpPr>
        <xdr:cNvPr id="6273" name="Text Box 15">
          <a:extLst>
            <a:ext uri="{FF2B5EF4-FFF2-40B4-BE49-F238E27FC236}">
              <a16:creationId xmlns:a16="http://schemas.microsoft.com/office/drawing/2014/main" id="{A8D038D2-0D75-4E33-BF6F-0DE1992FE44D}"/>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274" name="Text Box 15">
          <a:extLst>
            <a:ext uri="{FF2B5EF4-FFF2-40B4-BE49-F238E27FC236}">
              <a16:creationId xmlns:a16="http://schemas.microsoft.com/office/drawing/2014/main" id="{B062BE09-B156-440C-B8EB-48AB1A6F53F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275" name="Text Box 15">
          <a:extLst>
            <a:ext uri="{FF2B5EF4-FFF2-40B4-BE49-F238E27FC236}">
              <a16:creationId xmlns:a16="http://schemas.microsoft.com/office/drawing/2014/main" id="{25405C42-4F69-47D9-B480-7FEB251B0DDF}"/>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276" name="Text Box 15">
          <a:extLst>
            <a:ext uri="{FF2B5EF4-FFF2-40B4-BE49-F238E27FC236}">
              <a16:creationId xmlns:a16="http://schemas.microsoft.com/office/drawing/2014/main" id="{CEC349E5-CF8B-4C07-A910-93ECE2996DF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277" name="Text Box 15">
          <a:extLst>
            <a:ext uri="{FF2B5EF4-FFF2-40B4-BE49-F238E27FC236}">
              <a16:creationId xmlns:a16="http://schemas.microsoft.com/office/drawing/2014/main" id="{6AAB299D-A413-4352-8A97-F4D63E43684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8" name="Text Box 15">
          <a:extLst>
            <a:ext uri="{FF2B5EF4-FFF2-40B4-BE49-F238E27FC236}">
              <a16:creationId xmlns:a16="http://schemas.microsoft.com/office/drawing/2014/main" id="{C12CEF93-E3E7-4747-A606-12896015E3F8}"/>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79" name="Text Box 16">
          <a:extLst>
            <a:ext uri="{FF2B5EF4-FFF2-40B4-BE49-F238E27FC236}">
              <a16:creationId xmlns:a16="http://schemas.microsoft.com/office/drawing/2014/main" id="{4DD43FF4-F19B-47FE-90FE-E868C641AE4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0" name="Text Box 17">
          <a:extLst>
            <a:ext uri="{FF2B5EF4-FFF2-40B4-BE49-F238E27FC236}">
              <a16:creationId xmlns:a16="http://schemas.microsoft.com/office/drawing/2014/main" id="{A92D07EE-4FB6-454A-B369-6B99744D4CC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1" name="Text Box 18">
          <a:extLst>
            <a:ext uri="{FF2B5EF4-FFF2-40B4-BE49-F238E27FC236}">
              <a16:creationId xmlns:a16="http://schemas.microsoft.com/office/drawing/2014/main" id="{6EF6C54D-2940-43BD-9917-F5060704C7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2" name="Text Box 19">
          <a:extLst>
            <a:ext uri="{FF2B5EF4-FFF2-40B4-BE49-F238E27FC236}">
              <a16:creationId xmlns:a16="http://schemas.microsoft.com/office/drawing/2014/main" id="{0540C9CD-8460-4581-88BE-7EB5970970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3" name="Text Box 16">
          <a:extLst>
            <a:ext uri="{FF2B5EF4-FFF2-40B4-BE49-F238E27FC236}">
              <a16:creationId xmlns:a16="http://schemas.microsoft.com/office/drawing/2014/main" id="{7829F73B-D99F-40D4-8127-473C1C3612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4" name="Text Box 17">
          <a:extLst>
            <a:ext uri="{FF2B5EF4-FFF2-40B4-BE49-F238E27FC236}">
              <a16:creationId xmlns:a16="http://schemas.microsoft.com/office/drawing/2014/main" id="{686996D6-AE74-4565-B046-F10136B7F6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5" name="Text Box 18">
          <a:extLst>
            <a:ext uri="{FF2B5EF4-FFF2-40B4-BE49-F238E27FC236}">
              <a16:creationId xmlns:a16="http://schemas.microsoft.com/office/drawing/2014/main" id="{82041180-7377-4BAC-878D-E1EADCCF86A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6" name="Text Box 19">
          <a:extLst>
            <a:ext uri="{FF2B5EF4-FFF2-40B4-BE49-F238E27FC236}">
              <a16:creationId xmlns:a16="http://schemas.microsoft.com/office/drawing/2014/main" id="{C708F346-ED8C-4511-B46A-143493B546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7" name="Text Box 16">
          <a:extLst>
            <a:ext uri="{FF2B5EF4-FFF2-40B4-BE49-F238E27FC236}">
              <a16:creationId xmlns:a16="http://schemas.microsoft.com/office/drawing/2014/main" id="{D3F29AD0-5CC2-4EE8-BC82-6E4836718D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8" name="Text Box 17">
          <a:extLst>
            <a:ext uri="{FF2B5EF4-FFF2-40B4-BE49-F238E27FC236}">
              <a16:creationId xmlns:a16="http://schemas.microsoft.com/office/drawing/2014/main" id="{48328F56-2626-4A5D-8638-2550864B398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9" name="Text Box 18">
          <a:extLst>
            <a:ext uri="{FF2B5EF4-FFF2-40B4-BE49-F238E27FC236}">
              <a16:creationId xmlns:a16="http://schemas.microsoft.com/office/drawing/2014/main" id="{B8A01431-1C0E-4E6D-B3F0-A51BDFD2561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90" name="Text Box 19">
          <a:extLst>
            <a:ext uri="{FF2B5EF4-FFF2-40B4-BE49-F238E27FC236}">
              <a16:creationId xmlns:a16="http://schemas.microsoft.com/office/drawing/2014/main" id="{8F5E8543-3CA0-4399-BFA6-72589C05A0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291" name="Text Box 15">
          <a:extLst>
            <a:ext uri="{FF2B5EF4-FFF2-40B4-BE49-F238E27FC236}">
              <a16:creationId xmlns:a16="http://schemas.microsoft.com/office/drawing/2014/main" id="{A49C463A-CD1D-4C5F-9DB7-53371833B63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2" name="Text Box 16">
          <a:extLst>
            <a:ext uri="{FF2B5EF4-FFF2-40B4-BE49-F238E27FC236}">
              <a16:creationId xmlns:a16="http://schemas.microsoft.com/office/drawing/2014/main" id="{97F19750-0E4F-4708-BC47-7EA0CDB1486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3" name="Text Box 17">
          <a:extLst>
            <a:ext uri="{FF2B5EF4-FFF2-40B4-BE49-F238E27FC236}">
              <a16:creationId xmlns:a16="http://schemas.microsoft.com/office/drawing/2014/main" id="{38E78AFD-A366-4D5D-AB1A-E7557403A4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4" name="Text Box 18">
          <a:extLst>
            <a:ext uri="{FF2B5EF4-FFF2-40B4-BE49-F238E27FC236}">
              <a16:creationId xmlns:a16="http://schemas.microsoft.com/office/drawing/2014/main" id="{0A319EBA-848D-492B-A1C1-CCCAD7C3C7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5" name="Text Box 19">
          <a:extLst>
            <a:ext uri="{FF2B5EF4-FFF2-40B4-BE49-F238E27FC236}">
              <a16:creationId xmlns:a16="http://schemas.microsoft.com/office/drawing/2014/main" id="{258C7042-B871-4D72-BA5C-A9782CF2F5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6" name="Text Box 16">
          <a:extLst>
            <a:ext uri="{FF2B5EF4-FFF2-40B4-BE49-F238E27FC236}">
              <a16:creationId xmlns:a16="http://schemas.microsoft.com/office/drawing/2014/main" id="{FE9ACDBE-C9BE-4A81-9B92-61AF27B3331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7" name="Text Box 17">
          <a:extLst>
            <a:ext uri="{FF2B5EF4-FFF2-40B4-BE49-F238E27FC236}">
              <a16:creationId xmlns:a16="http://schemas.microsoft.com/office/drawing/2014/main" id="{6E68B072-1C15-4BE9-91D4-A576F229366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8" name="Text Box 18">
          <a:extLst>
            <a:ext uri="{FF2B5EF4-FFF2-40B4-BE49-F238E27FC236}">
              <a16:creationId xmlns:a16="http://schemas.microsoft.com/office/drawing/2014/main" id="{42BC178B-D294-45C4-B536-10757A3261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299" name="Text Box 16">
          <a:extLst>
            <a:ext uri="{FF2B5EF4-FFF2-40B4-BE49-F238E27FC236}">
              <a16:creationId xmlns:a16="http://schemas.microsoft.com/office/drawing/2014/main" id="{4498E226-1834-4530-8220-A5A2573DB1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0" name="Text Box 17">
          <a:extLst>
            <a:ext uri="{FF2B5EF4-FFF2-40B4-BE49-F238E27FC236}">
              <a16:creationId xmlns:a16="http://schemas.microsoft.com/office/drawing/2014/main" id="{DFA04468-1747-4281-86BA-A8FEF9D3F30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1" name="Text Box 18">
          <a:extLst>
            <a:ext uri="{FF2B5EF4-FFF2-40B4-BE49-F238E27FC236}">
              <a16:creationId xmlns:a16="http://schemas.microsoft.com/office/drawing/2014/main" id="{129F02A8-BB42-4695-A0AB-063465221C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2" name="Text Box 19">
          <a:extLst>
            <a:ext uri="{FF2B5EF4-FFF2-40B4-BE49-F238E27FC236}">
              <a16:creationId xmlns:a16="http://schemas.microsoft.com/office/drawing/2014/main" id="{705A5D7E-4C00-4A83-8B33-5F995C46B4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3" name="Text Box 16">
          <a:extLst>
            <a:ext uri="{FF2B5EF4-FFF2-40B4-BE49-F238E27FC236}">
              <a16:creationId xmlns:a16="http://schemas.microsoft.com/office/drawing/2014/main" id="{4159129E-2AC4-4DAB-84FA-F5E2BE91DC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4" name="Text Box 17">
          <a:extLst>
            <a:ext uri="{FF2B5EF4-FFF2-40B4-BE49-F238E27FC236}">
              <a16:creationId xmlns:a16="http://schemas.microsoft.com/office/drawing/2014/main" id="{9967F316-6B57-4911-A6C2-45AA6A8455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5" name="Text Box 18">
          <a:extLst>
            <a:ext uri="{FF2B5EF4-FFF2-40B4-BE49-F238E27FC236}">
              <a16:creationId xmlns:a16="http://schemas.microsoft.com/office/drawing/2014/main" id="{7242551A-C80A-409C-9256-82FF7B6606A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6" name="Text Box 19">
          <a:extLst>
            <a:ext uri="{FF2B5EF4-FFF2-40B4-BE49-F238E27FC236}">
              <a16:creationId xmlns:a16="http://schemas.microsoft.com/office/drawing/2014/main" id="{BB1F2190-3E69-4BD5-BC7A-405B3C8E77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56743"/>
    <xdr:sp macro="" textlink="">
      <xdr:nvSpPr>
        <xdr:cNvPr id="6307" name="Text Box 15">
          <a:extLst>
            <a:ext uri="{FF2B5EF4-FFF2-40B4-BE49-F238E27FC236}">
              <a16:creationId xmlns:a16="http://schemas.microsoft.com/office/drawing/2014/main" id="{11D7F623-3CD9-482B-A6EF-94CC65331D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308" name="Text Box 15">
          <a:extLst>
            <a:ext uri="{FF2B5EF4-FFF2-40B4-BE49-F238E27FC236}">
              <a16:creationId xmlns:a16="http://schemas.microsoft.com/office/drawing/2014/main" id="{D7CDF7AE-B3C0-4A8E-B1D0-CAB419B2C68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309" name="Text Box 15">
          <a:extLst>
            <a:ext uri="{FF2B5EF4-FFF2-40B4-BE49-F238E27FC236}">
              <a16:creationId xmlns:a16="http://schemas.microsoft.com/office/drawing/2014/main" id="{48B842BC-B969-44AA-BF56-1F7351CA663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10" name="Text Box 15">
          <a:extLst>
            <a:ext uri="{FF2B5EF4-FFF2-40B4-BE49-F238E27FC236}">
              <a16:creationId xmlns:a16="http://schemas.microsoft.com/office/drawing/2014/main" id="{F668D761-031D-405D-9585-E0276136371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311" name="Text Box 15">
          <a:extLst>
            <a:ext uri="{FF2B5EF4-FFF2-40B4-BE49-F238E27FC236}">
              <a16:creationId xmlns:a16="http://schemas.microsoft.com/office/drawing/2014/main" id="{BE788AA2-0B1F-49A5-AEA4-8735B4EE9A9C}"/>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6312" name="Text Box 15">
          <a:extLst>
            <a:ext uri="{FF2B5EF4-FFF2-40B4-BE49-F238E27FC236}">
              <a16:creationId xmlns:a16="http://schemas.microsoft.com/office/drawing/2014/main" id="{EB2F6A56-E9A8-43E0-A5B7-835639D066B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3" name="Text Box 16">
          <a:extLst>
            <a:ext uri="{FF2B5EF4-FFF2-40B4-BE49-F238E27FC236}">
              <a16:creationId xmlns:a16="http://schemas.microsoft.com/office/drawing/2014/main" id="{3B78DFAB-B488-4A8B-9FC4-1678422607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4" name="Text Box 17">
          <a:extLst>
            <a:ext uri="{FF2B5EF4-FFF2-40B4-BE49-F238E27FC236}">
              <a16:creationId xmlns:a16="http://schemas.microsoft.com/office/drawing/2014/main" id="{C0511B3A-56CD-4070-8849-4816F3E8A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5" name="Text Box 18">
          <a:extLst>
            <a:ext uri="{FF2B5EF4-FFF2-40B4-BE49-F238E27FC236}">
              <a16:creationId xmlns:a16="http://schemas.microsoft.com/office/drawing/2014/main" id="{022F10AF-E291-4231-A3A5-AE68B96280D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6" name="Text Box 19">
          <a:extLst>
            <a:ext uri="{FF2B5EF4-FFF2-40B4-BE49-F238E27FC236}">
              <a16:creationId xmlns:a16="http://schemas.microsoft.com/office/drawing/2014/main" id="{F7F101EA-F070-4BAC-A2C3-6833EAF521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7" name="Text Box 16">
          <a:extLst>
            <a:ext uri="{FF2B5EF4-FFF2-40B4-BE49-F238E27FC236}">
              <a16:creationId xmlns:a16="http://schemas.microsoft.com/office/drawing/2014/main" id="{E3AB2FB7-D80C-4B2B-B965-290DD2F1C2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8" name="Text Box 17">
          <a:extLst>
            <a:ext uri="{FF2B5EF4-FFF2-40B4-BE49-F238E27FC236}">
              <a16:creationId xmlns:a16="http://schemas.microsoft.com/office/drawing/2014/main" id="{BA10E4B6-AF03-4A64-8DA6-E267D31BAE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9" name="Text Box 18">
          <a:extLst>
            <a:ext uri="{FF2B5EF4-FFF2-40B4-BE49-F238E27FC236}">
              <a16:creationId xmlns:a16="http://schemas.microsoft.com/office/drawing/2014/main" id="{EB59C0E8-0394-462A-812F-44BC6773C8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20" name="Text Box 19">
          <a:extLst>
            <a:ext uri="{FF2B5EF4-FFF2-40B4-BE49-F238E27FC236}">
              <a16:creationId xmlns:a16="http://schemas.microsoft.com/office/drawing/2014/main" id="{2D7091FC-FE4C-4BDF-8BDB-34EA132E3E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1" name="Text Box 16">
          <a:extLst>
            <a:ext uri="{FF2B5EF4-FFF2-40B4-BE49-F238E27FC236}">
              <a16:creationId xmlns:a16="http://schemas.microsoft.com/office/drawing/2014/main" id="{F6E0946F-1DFB-4696-845E-D16838C8DB5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2" name="Text Box 17">
          <a:extLst>
            <a:ext uri="{FF2B5EF4-FFF2-40B4-BE49-F238E27FC236}">
              <a16:creationId xmlns:a16="http://schemas.microsoft.com/office/drawing/2014/main" id="{509A3703-AA33-4724-84B9-DBAD9166F8A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3" name="Text Box 18">
          <a:extLst>
            <a:ext uri="{FF2B5EF4-FFF2-40B4-BE49-F238E27FC236}">
              <a16:creationId xmlns:a16="http://schemas.microsoft.com/office/drawing/2014/main" id="{445888CA-9887-4D11-9361-8A0F26E0AB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4" name="Text Box 19">
          <a:extLst>
            <a:ext uri="{FF2B5EF4-FFF2-40B4-BE49-F238E27FC236}">
              <a16:creationId xmlns:a16="http://schemas.microsoft.com/office/drawing/2014/main" id="{A5EB2444-D452-4FD5-B5E5-A9BFBCFB6CC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25" name="Text Box 15">
          <a:extLst>
            <a:ext uri="{FF2B5EF4-FFF2-40B4-BE49-F238E27FC236}">
              <a16:creationId xmlns:a16="http://schemas.microsoft.com/office/drawing/2014/main" id="{9F672DC7-8DB0-428D-840D-2F6AA9DDD7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6" name="Text Box 16">
          <a:extLst>
            <a:ext uri="{FF2B5EF4-FFF2-40B4-BE49-F238E27FC236}">
              <a16:creationId xmlns:a16="http://schemas.microsoft.com/office/drawing/2014/main" id="{22296FF6-47AC-4296-8A69-84684C2F056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7" name="Text Box 17">
          <a:extLst>
            <a:ext uri="{FF2B5EF4-FFF2-40B4-BE49-F238E27FC236}">
              <a16:creationId xmlns:a16="http://schemas.microsoft.com/office/drawing/2014/main" id="{8DF95E91-4D43-4308-AC1F-269151CEAC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8" name="Text Box 18">
          <a:extLst>
            <a:ext uri="{FF2B5EF4-FFF2-40B4-BE49-F238E27FC236}">
              <a16:creationId xmlns:a16="http://schemas.microsoft.com/office/drawing/2014/main" id="{6EE615D7-E790-42CA-9691-DDFE0710CA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9" name="Text Box 19">
          <a:extLst>
            <a:ext uri="{FF2B5EF4-FFF2-40B4-BE49-F238E27FC236}">
              <a16:creationId xmlns:a16="http://schemas.microsoft.com/office/drawing/2014/main" id="{7CAF1DDE-3D8A-4293-9958-AA1AF7B0EB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132</xdr:row>
      <xdr:rowOff>504825</xdr:rowOff>
    </xdr:from>
    <xdr:ext cx="95250" cy="442269"/>
    <xdr:sp macro="" textlink="">
      <xdr:nvSpPr>
        <xdr:cNvPr id="6330" name="Text Box 15">
          <a:extLst>
            <a:ext uri="{FF2B5EF4-FFF2-40B4-BE49-F238E27FC236}">
              <a16:creationId xmlns:a16="http://schemas.microsoft.com/office/drawing/2014/main" id="{8B620CC1-7D8A-431E-8E41-56B11D05910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1" name="Text Box 16">
          <a:extLst>
            <a:ext uri="{FF2B5EF4-FFF2-40B4-BE49-F238E27FC236}">
              <a16:creationId xmlns:a16="http://schemas.microsoft.com/office/drawing/2014/main" id="{9D34C21E-94DD-46FF-A978-628BF38EBF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2" name="Text Box 17">
          <a:extLst>
            <a:ext uri="{FF2B5EF4-FFF2-40B4-BE49-F238E27FC236}">
              <a16:creationId xmlns:a16="http://schemas.microsoft.com/office/drawing/2014/main" id="{9B75EF0B-63CB-44CE-A112-435056BDA5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3" name="Text Box 18">
          <a:extLst>
            <a:ext uri="{FF2B5EF4-FFF2-40B4-BE49-F238E27FC236}">
              <a16:creationId xmlns:a16="http://schemas.microsoft.com/office/drawing/2014/main" id="{1FC385B8-147D-42A7-BB15-54046DF6FB4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4" name="Text Box 16">
          <a:extLst>
            <a:ext uri="{FF2B5EF4-FFF2-40B4-BE49-F238E27FC236}">
              <a16:creationId xmlns:a16="http://schemas.microsoft.com/office/drawing/2014/main" id="{C75E45C2-0D82-4738-B4B3-E66114A7962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5" name="Text Box 17">
          <a:extLst>
            <a:ext uri="{FF2B5EF4-FFF2-40B4-BE49-F238E27FC236}">
              <a16:creationId xmlns:a16="http://schemas.microsoft.com/office/drawing/2014/main" id="{139351E9-2755-4412-A3B8-2F36D2ADF4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6" name="Text Box 18">
          <a:extLst>
            <a:ext uri="{FF2B5EF4-FFF2-40B4-BE49-F238E27FC236}">
              <a16:creationId xmlns:a16="http://schemas.microsoft.com/office/drawing/2014/main" id="{19884767-6EBE-48CE-8F04-24CE7351D81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7" name="Text Box 19">
          <a:extLst>
            <a:ext uri="{FF2B5EF4-FFF2-40B4-BE49-F238E27FC236}">
              <a16:creationId xmlns:a16="http://schemas.microsoft.com/office/drawing/2014/main" id="{474A42C6-9F1F-4FEF-BAD4-A00CA3B8908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8" name="Text Box 16">
          <a:extLst>
            <a:ext uri="{FF2B5EF4-FFF2-40B4-BE49-F238E27FC236}">
              <a16:creationId xmlns:a16="http://schemas.microsoft.com/office/drawing/2014/main" id="{1E158F7E-4E31-4204-8B1A-1704951BCA7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9" name="Text Box 17">
          <a:extLst>
            <a:ext uri="{FF2B5EF4-FFF2-40B4-BE49-F238E27FC236}">
              <a16:creationId xmlns:a16="http://schemas.microsoft.com/office/drawing/2014/main" id="{60A4B19E-0CE4-45B2-9588-769AFF30ADF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40" name="Text Box 18">
          <a:extLst>
            <a:ext uri="{FF2B5EF4-FFF2-40B4-BE49-F238E27FC236}">
              <a16:creationId xmlns:a16="http://schemas.microsoft.com/office/drawing/2014/main" id="{EDD6C281-FDCA-4566-9763-CEFE2A159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41" name="Text Box 15">
          <a:extLst>
            <a:ext uri="{FF2B5EF4-FFF2-40B4-BE49-F238E27FC236}">
              <a16:creationId xmlns:a16="http://schemas.microsoft.com/office/drawing/2014/main" id="{CD92CE36-6E78-4816-94B7-98AFE12C23D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2" name="Text Box 16">
          <a:extLst>
            <a:ext uri="{FF2B5EF4-FFF2-40B4-BE49-F238E27FC236}">
              <a16:creationId xmlns:a16="http://schemas.microsoft.com/office/drawing/2014/main" id="{FC94DA77-1AD9-480F-8C2C-DB80A0BF7B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3" name="Text Box 17">
          <a:extLst>
            <a:ext uri="{FF2B5EF4-FFF2-40B4-BE49-F238E27FC236}">
              <a16:creationId xmlns:a16="http://schemas.microsoft.com/office/drawing/2014/main" id="{BEB6C1BC-A4AD-46AD-B210-11758FE272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4" name="Text Box 18">
          <a:extLst>
            <a:ext uri="{FF2B5EF4-FFF2-40B4-BE49-F238E27FC236}">
              <a16:creationId xmlns:a16="http://schemas.microsoft.com/office/drawing/2014/main" id="{65121C06-2AF9-49C9-9B11-06A4ED7D94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5" name="Text Box 19">
          <a:extLst>
            <a:ext uri="{FF2B5EF4-FFF2-40B4-BE49-F238E27FC236}">
              <a16:creationId xmlns:a16="http://schemas.microsoft.com/office/drawing/2014/main" id="{FEDEC46F-E3A7-4776-8C22-31FBA3B85AC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6" name="Text Box 16">
          <a:extLst>
            <a:ext uri="{FF2B5EF4-FFF2-40B4-BE49-F238E27FC236}">
              <a16:creationId xmlns:a16="http://schemas.microsoft.com/office/drawing/2014/main" id="{08A49479-6715-4D75-BD7F-549EC7734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7" name="Text Box 17">
          <a:extLst>
            <a:ext uri="{FF2B5EF4-FFF2-40B4-BE49-F238E27FC236}">
              <a16:creationId xmlns:a16="http://schemas.microsoft.com/office/drawing/2014/main" id="{F74A54D9-65BA-40A7-B713-9347AAA73B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8" name="Text Box 18">
          <a:extLst>
            <a:ext uri="{FF2B5EF4-FFF2-40B4-BE49-F238E27FC236}">
              <a16:creationId xmlns:a16="http://schemas.microsoft.com/office/drawing/2014/main" id="{96D98C1B-EF17-40A6-996B-FE424AABA0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9" name="Text Box 19">
          <a:extLst>
            <a:ext uri="{FF2B5EF4-FFF2-40B4-BE49-F238E27FC236}">
              <a16:creationId xmlns:a16="http://schemas.microsoft.com/office/drawing/2014/main" id="{A9FB8E13-AA9C-4AAC-96E5-8EC8A648AAC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0" name="Text Box 16">
          <a:extLst>
            <a:ext uri="{FF2B5EF4-FFF2-40B4-BE49-F238E27FC236}">
              <a16:creationId xmlns:a16="http://schemas.microsoft.com/office/drawing/2014/main" id="{0B7E8D91-6AA9-492A-938C-D813487D4CF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1" name="Text Box 17">
          <a:extLst>
            <a:ext uri="{FF2B5EF4-FFF2-40B4-BE49-F238E27FC236}">
              <a16:creationId xmlns:a16="http://schemas.microsoft.com/office/drawing/2014/main" id="{F17587D3-3990-495D-9873-5C8DCD20708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2" name="Text Box 18">
          <a:extLst>
            <a:ext uri="{FF2B5EF4-FFF2-40B4-BE49-F238E27FC236}">
              <a16:creationId xmlns:a16="http://schemas.microsoft.com/office/drawing/2014/main" id="{808F4F4B-0D28-45FE-9777-8F0EF972D8C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3" name="Text Box 19">
          <a:extLst>
            <a:ext uri="{FF2B5EF4-FFF2-40B4-BE49-F238E27FC236}">
              <a16:creationId xmlns:a16="http://schemas.microsoft.com/office/drawing/2014/main" id="{197CF563-DF50-429A-A990-576F7FCD953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54" name="Text Box 15">
          <a:extLst>
            <a:ext uri="{FF2B5EF4-FFF2-40B4-BE49-F238E27FC236}">
              <a16:creationId xmlns:a16="http://schemas.microsoft.com/office/drawing/2014/main" id="{7BF36445-BE1F-41B3-BEA1-677ACF7F0BEA}"/>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5" name="Text Box 16">
          <a:extLst>
            <a:ext uri="{FF2B5EF4-FFF2-40B4-BE49-F238E27FC236}">
              <a16:creationId xmlns:a16="http://schemas.microsoft.com/office/drawing/2014/main" id="{FE0EB84E-26B7-447A-991F-1D0EB241447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6" name="Text Box 17">
          <a:extLst>
            <a:ext uri="{FF2B5EF4-FFF2-40B4-BE49-F238E27FC236}">
              <a16:creationId xmlns:a16="http://schemas.microsoft.com/office/drawing/2014/main" id="{ABAD4D8E-FA87-422B-BB11-DDB2FFCC56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7" name="Text Box 18">
          <a:extLst>
            <a:ext uri="{FF2B5EF4-FFF2-40B4-BE49-F238E27FC236}">
              <a16:creationId xmlns:a16="http://schemas.microsoft.com/office/drawing/2014/main" id="{87FE32E3-4B45-4D87-891A-1628B5F8A2F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8" name="Text Box 19">
          <a:extLst>
            <a:ext uri="{FF2B5EF4-FFF2-40B4-BE49-F238E27FC236}">
              <a16:creationId xmlns:a16="http://schemas.microsoft.com/office/drawing/2014/main" id="{5C758663-E0D1-42A4-8BB4-EC9D46C961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59" name="Text Box 16">
          <a:extLst>
            <a:ext uri="{FF2B5EF4-FFF2-40B4-BE49-F238E27FC236}">
              <a16:creationId xmlns:a16="http://schemas.microsoft.com/office/drawing/2014/main" id="{B8F01B8E-CF32-40D5-A9D7-139968F846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60" name="Text Box 17">
          <a:extLst>
            <a:ext uri="{FF2B5EF4-FFF2-40B4-BE49-F238E27FC236}">
              <a16:creationId xmlns:a16="http://schemas.microsoft.com/office/drawing/2014/main" id="{12D711F1-EC32-470C-B610-E95BDE77F7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134</xdr:row>
      <xdr:rowOff>15875</xdr:rowOff>
    </xdr:from>
    <xdr:ext cx="95250" cy="171450"/>
    <xdr:sp macro="" textlink="">
      <xdr:nvSpPr>
        <xdr:cNvPr id="6361" name="Text Box 18">
          <a:extLst>
            <a:ext uri="{FF2B5EF4-FFF2-40B4-BE49-F238E27FC236}">
              <a16:creationId xmlns:a16="http://schemas.microsoft.com/office/drawing/2014/main" id="{C8E2FB69-2ED0-4920-91B9-97F370CEE44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2" name="Text Box 16">
          <a:extLst>
            <a:ext uri="{FF2B5EF4-FFF2-40B4-BE49-F238E27FC236}">
              <a16:creationId xmlns:a16="http://schemas.microsoft.com/office/drawing/2014/main" id="{9CB1A0AD-2BFC-4C6F-82C1-CAF23B7380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3" name="Text Box 17">
          <a:extLst>
            <a:ext uri="{FF2B5EF4-FFF2-40B4-BE49-F238E27FC236}">
              <a16:creationId xmlns:a16="http://schemas.microsoft.com/office/drawing/2014/main" id="{B89C5CE2-A6A7-4842-AB62-DF714063FE7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4" name="Text Box 18">
          <a:extLst>
            <a:ext uri="{FF2B5EF4-FFF2-40B4-BE49-F238E27FC236}">
              <a16:creationId xmlns:a16="http://schemas.microsoft.com/office/drawing/2014/main" id="{D490EB5E-85CB-46E0-9D55-BC44DAA4DF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5" name="Text Box 19">
          <a:extLst>
            <a:ext uri="{FF2B5EF4-FFF2-40B4-BE49-F238E27FC236}">
              <a16:creationId xmlns:a16="http://schemas.microsoft.com/office/drawing/2014/main" id="{9B99A5FC-DCDC-467B-85D2-7F93FCF52CC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6" name="Text Box 16">
          <a:extLst>
            <a:ext uri="{FF2B5EF4-FFF2-40B4-BE49-F238E27FC236}">
              <a16:creationId xmlns:a16="http://schemas.microsoft.com/office/drawing/2014/main" id="{FDC260C3-2E24-410D-8B63-07D14DD87C5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7" name="Text Box 15">
          <a:extLst>
            <a:ext uri="{FF2B5EF4-FFF2-40B4-BE49-F238E27FC236}">
              <a16:creationId xmlns:a16="http://schemas.microsoft.com/office/drawing/2014/main" id="{28033BD1-A49F-4605-AFFD-ABCA695860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68" name="Text Box 15">
          <a:extLst>
            <a:ext uri="{FF2B5EF4-FFF2-40B4-BE49-F238E27FC236}">
              <a16:creationId xmlns:a16="http://schemas.microsoft.com/office/drawing/2014/main" id="{D4E82701-A9FA-4389-8E41-CE37AB6B81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9" name="Text Box 15">
          <a:extLst>
            <a:ext uri="{FF2B5EF4-FFF2-40B4-BE49-F238E27FC236}">
              <a16:creationId xmlns:a16="http://schemas.microsoft.com/office/drawing/2014/main" id="{65380FA5-9340-4D54-933B-5DD3EFB1E8A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70" name="Text Box 15">
          <a:extLst>
            <a:ext uri="{FF2B5EF4-FFF2-40B4-BE49-F238E27FC236}">
              <a16:creationId xmlns:a16="http://schemas.microsoft.com/office/drawing/2014/main" id="{8E258555-157D-4B61-867D-1112257006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371" name="Text Box 15">
          <a:extLst>
            <a:ext uri="{FF2B5EF4-FFF2-40B4-BE49-F238E27FC236}">
              <a16:creationId xmlns:a16="http://schemas.microsoft.com/office/drawing/2014/main" id="{CDC1D697-F891-4187-8F3F-6EED076831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2" name="Text Box 15">
          <a:extLst>
            <a:ext uri="{FF2B5EF4-FFF2-40B4-BE49-F238E27FC236}">
              <a16:creationId xmlns:a16="http://schemas.microsoft.com/office/drawing/2014/main" id="{AFBB35F0-8CDD-41F5-908A-07006E6715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3" name="Text Box 15">
          <a:extLst>
            <a:ext uri="{FF2B5EF4-FFF2-40B4-BE49-F238E27FC236}">
              <a16:creationId xmlns:a16="http://schemas.microsoft.com/office/drawing/2014/main" id="{7D1B7C8A-CA49-4A6E-A6BC-99355E5BB2F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4" name="Text Box 15">
          <a:extLst>
            <a:ext uri="{FF2B5EF4-FFF2-40B4-BE49-F238E27FC236}">
              <a16:creationId xmlns:a16="http://schemas.microsoft.com/office/drawing/2014/main" id="{FA12D790-1D46-497F-A7F4-25A6FC87CD6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5" name="Text Box 15">
          <a:extLst>
            <a:ext uri="{FF2B5EF4-FFF2-40B4-BE49-F238E27FC236}">
              <a16:creationId xmlns:a16="http://schemas.microsoft.com/office/drawing/2014/main" id="{2CDD3837-B101-4EAA-9FB3-EA39A8E2B5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6" name="Text Box 15">
          <a:extLst>
            <a:ext uri="{FF2B5EF4-FFF2-40B4-BE49-F238E27FC236}">
              <a16:creationId xmlns:a16="http://schemas.microsoft.com/office/drawing/2014/main" id="{AE95F13C-CFFE-4974-B048-E7021BD9471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7" name="Text Box 15">
          <a:extLst>
            <a:ext uri="{FF2B5EF4-FFF2-40B4-BE49-F238E27FC236}">
              <a16:creationId xmlns:a16="http://schemas.microsoft.com/office/drawing/2014/main" id="{238F7886-0679-445F-9210-5000EE224E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8496"/>
    <xdr:sp macro="" textlink="">
      <xdr:nvSpPr>
        <xdr:cNvPr id="6378" name="Text Box 15">
          <a:extLst>
            <a:ext uri="{FF2B5EF4-FFF2-40B4-BE49-F238E27FC236}">
              <a16:creationId xmlns:a16="http://schemas.microsoft.com/office/drawing/2014/main" id="{F08B6B82-D878-4DEF-9E8F-4EC3F1EB500A}"/>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79" name="Text Box 15">
          <a:extLst>
            <a:ext uri="{FF2B5EF4-FFF2-40B4-BE49-F238E27FC236}">
              <a16:creationId xmlns:a16="http://schemas.microsoft.com/office/drawing/2014/main" id="{915B19DA-F6E6-432C-B8C7-66F7215CB96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0" name="Text Box 15">
          <a:extLst>
            <a:ext uri="{FF2B5EF4-FFF2-40B4-BE49-F238E27FC236}">
              <a16:creationId xmlns:a16="http://schemas.microsoft.com/office/drawing/2014/main" id="{7B508661-1F93-41D9-8453-56FBA8F6506E}"/>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56743"/>
    <xdr:sp macro="" textlink="">
      <xdr:nvSpPr>
        <xdr:cNvPr id="6381" name="Text Box 15">
          <a:extLst>
            <a:ext uri="{FF2B5EF4-FFF2-40B4-BE49-F238E27FC236}">
              <a16:creationId xmlns:a16="http://schemas.microsoft.com/office/drawing/2014/main" id="{87763FCD-F1F8-41E4-B024-7E1627F0177F}"/>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2" name="Text Box 15">
          <a:extLst>
            <a:ext uri="{FF2B5EF4-FFF2-40B4-BE49-F238E27FC236}">
              <a16:creationId xmlns:a16="http://schemas.microsoft.com/office/drawing/2014/main" id="{F74DE3E3-7FC6-402C-85A2-14E087A6EC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3" name="Text Box 15">
          <a:extLst>
            <a:ext uri="{FF2B5EF4-FFF2-40B4-BE49-F238E27FC236}">
              <a16:creationId xmlns:a16="http://schemas.microsoft.com/office/drawing/2014/main" id="{79E0FB63-059D-4D78-987F-8B3DE7920EA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4" name="Text Box 15">
          <a:extLst>
            <a:ext uri="{FF2B5EF4-FFF2-40B4-BE49-F238E27FC236}">
              <a16:creationId xmlns:a16="http://schemas.microsoft.com/office/drawing/2014/main" id="{67888141-EA2E-4098-BB46-2474FA70178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5" name="Text Box 15">
          <a:extLst>
            <a:ext uri="{FF2B5EF4-FFF2-40B4-BE49-F238E27FC236}">
              <a16:creationId xmlns:a16="http://schemas.microsoft.com/office/drawing/2014/main" id="{0A665707-0CEC-42AC-9B42-1DF9CFA7960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6" name="Text Box 15">
          <a:extLst>
            <a:ext uri="{FF2B5EF4-FFF2-40B4-BE49-F238E27FC236}">
              <a16:creationId xmlns:a16="http://schemas.microsoft.com/office/drawing/2014/main" id="{460076E3-4AB2-4892-A8EC-2CF58277CCE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7" name="Text Box 15">
          <a:extLst>
            <a:ext uri="{FF2B5EF4-FFF2-40B4-BE49-F238E27FC236}">
              <a16:creationId xmlns:a16="http://schemas.microsoft.com/office/drawing/2014/main" id="{4697C07E-A341-4AB4-8F51-D1B4CE07486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8" name="Text Box 15">
          <a:extLst>
            <a:ext uri="{FF2B5EF4-FFF2-40B4-BE49-F238E27FC236}">
              <a16:creationId xmlns:a16="http://schemas.microsoft.com/office/drawing/2014/main" id="{D72CF616-5071-4294-8B0C-B40C249FD4F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9" name="Text Box 15">
          <a:extLst>
            <a:ext uri="{FF2B5EF4-FFF2-40B4-BE49-F238E27FC236}">
              <a16:creationId xmlns:a16="http://schemas.microsoft.com/office/drawing/2014/main" id="{82DAE284-191D-41A0-9098-73AC6B012A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8496"/>
    <xdr:sp macro="" textlink="">
      <xdr:nvSpPr>
        <xdr:cNvPr id="6390" name="Text Box 15">
          <a:extLst>
            <a:ext uri="{FF2B5EF4-FFF2-40B4-BE49-F238E27FC236}">
              <a16:creationId xmlns:a16="http://schemas.microsoft.com/office/drawing/2014/main" id="{E9CA8091-6D8F-4F8C-A2FB-76109182609E}"/>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1" name="Text Box 15">
          <a:extLst>
            <a:ext uri="{FF2B5EF4-FFF2-40B4-BE49-F238E27FC236}">
              <a16:creationId xmlns:a16="http://schemas.microsoft.com/office/drawing/2014/main" id="{3272798D-8E47-42B0-BEA9-B02215AB6EA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2" name="Text Box 15">
          <a:extLst>
            <a:ext uri="{FF2B5EF4-FFF2-40B4-BE49-F238E27FC236}">
              <a16:creationId xmlns:a16="http://schemas.microsoft.com/office/drawing/2014/main" id="{42AC5FCF-5440-4BAC-9D7B-B9AB4F1D731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56743"/>
    <xdr:sp macro="" textlink="">
      <xdr:nvSpPr>
        <xdr:cNvPr id="6393" name="Text Box 15">
          <a:extLst>
            <a:ext uri="{FF2B5EF4-FFF2-40B4-BE49-F238E27FC236}">
              <a16:creationId xmlns:a16="http://schemas.microsoft.com/office/drawing/2014/main" id="{E65DD214-4EA4-4B94-88F8-8BE3C13C12C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4" name="Text Box 15">
          <a:extLst>
            <a:ext uri="{FF2B5EF4-FFF2-40B4-BE49-F238E27FC236}">
              <a16:creationId xmlns:a16="http://schemas.microsoft.com/office/drawing/2014/main" id="{C59166AD-264A-4E79-A70D-584CF292842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5" name="Text Box 15">
          <a:extLst>
            <a:ext uri="{FF2B5EF4-FFF2-40B4-BE49-F238E27FC236}">
              <a16:creationId xmlns:a16="http://schemas.microsoft.com/office/drawing/2014/main" id="{EA4655EA-1201-4402-9A5F-EA6A8A553357}"/>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6" name="Text Box 15">
          <a:extLst>
            <a:ext uri="{FF2B5EF4-FFF2-40B4-BE49-F238E27FC236}">
              <a16:creationId xmlns:a16="http://schemas.microsoft.com/office/drawing/2014/main" id="{3DF5228C-9563-42DB-AE87-5DEB04B6AAF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7" name="Text Box 15">
          <a:extLst>
            <a:ext uri="{FF2B5EF4-FFF2-40B4-BE49-F238E27FC236}">
              <a16:creationId xmlns:a16="http://schemas.microsoft.com/office/drawing/2014/main" id="{C5246416-80B6-498C-B904-F8460FA08F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8" name="Text Box 15">
          <a:extLst>
            <a:ext uri="{FF2B5EF4-FFF2-40B4-BE49-F238E27FC236}">
              <a16:creationId xmlns:a16="http://schemas.microsoft.com/office/drawing/2014/main" id="{A0936289-E8E6-48AD-BA28-8EF872058C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9" name="Text Box 15">
          <a:extLst>
            <a:ext uri="{FF2B5EF4-FFF2-40B4-BE49-F238E27FC236}">
              <a16:creationId xmlns:a16="http://schemas.microsoft.com/office/drawing/2014/main" id="{D9411838-1BD5-4A96-A029-BDB77056420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0" name="Text Box 15">
          <a:extLst>
            <a:ext uri="{FF2B5EF4-FFF2-40B4-BE49-F238E27FC236}">
              <a16:creationId xmlns:a16="http://schemas.microsoft.com/office/drawing/2014/main" id="{08E77A32-45FF-4C70-860E-F5C2D96F71D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1" name="Text Box 15">
          <a:extLst>
            <a:ext uri="{FF2B5EF4-FFF2-40B4-BE49-F238E27FC236}">
              <a16:creationId xmlns:a16="http://schemas.microsoft.com/office/drawing/2014/main" id="{581EC6A4-1EC5-4DE2-B50F-C165CCED167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2" name="Text Box 15">
          <a:extLst>
            <a:ext uri="{FF2B5EF4-FFF2-40B4-BE49-F238E27FC236}">
              <a16:creationId xmlns:a16="http://schemas.microsoft.com/office/drawing/2014/main" id="{F37A665E-6635-4C73-B5FB-76E2AF7DA3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3" name="Text Box 15">
          <a:extLst>
            <a:ext uri="{FF2B5EF4-FFF2-40B4-BE49-F238E27FC236}">
              <a16:creationId xmlns:a16="http://schemas.microsoft.com/office/drawing/2014/main" id="{7E4EAB49-9F14-485F-8626-082BCB66CC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4" name="Text Box 15">
          <a:extLst>
            <a:ext uri="{FF2B5EF4-FFF2-40B4-BE49-F238E27FC236}">
              <a16:creationId xmlns:a16="http://schemas.microsoft.com/office/drawing/2014/main" id="{6A5C741D-F41C-419A-AEE9-18CB7277748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5" name="Text Box 15">
          <a:extLst>
            <a:ext uri="{FF2B5EF4-FFF2-40B4-BE49-F238E27FC236}">
              <a16:creationId xmlns:a16="http://schemas.microsoft.com/office/drawing/2014/main" id="{346103C5-250F-4200-B5A2-5DE0EA65D6A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6" name="Text Box 15">
          <a:extLst>
            <a:ext uri="{FF2B5EF4-FFF2-40B4-BE49-F238E27FC236}">
              <a16:creationId xmlns:a16="http://schemas.microsoft.com/office/drawing/2014/main" id="{CA3EFE8F-B3D6-496D-9047-FA36FD20B5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7" name="Text Box 15">
          <a:extLst>
            <a:ext uri="{FF2B5EF4-FFF2-40B4-BE49-F238E27FC236}">
              <a16:creationId xmlns:a16="http://schemas.microsoft.com/office/drawing/2014/main" id="{76979E05-AFD7-4619-B7AD-71922CDED6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8" name="Text Box 15">
          <a:extLst>
            <a:ext uri="{FF2B5EF4-FFF2-40B4-BE49-F238E27FC236}">
              <a16:creationId xmlns:a16="http://schemas.microsoft.com/office/drawing/2014/main" id="{FC350CA1-E5F3-48B2-A72F-F9686C76246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9" name="Text Box 15">
          <a:extLst>
            <a:ext uri="{FF2B5EF4-FFF2-40B4-BE49-F238E27FC236}">
              <a16:creationId xmlns:a16="http://schemas.microsoft.com/office/drawing/2014/main" id="{D30E3782-8261-4C94-B00B-D4241A62E9B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0" name="Text Box 15">
          <a:extLst>
            <a:ext uri="{FF2B5EF4-FFF2-40B4-BE49-F238E27FC236}">
              <a16:creationId xmlns:a16="http://schemas.microsoft.com/office/drawing/2014/main" id="{AD4ABB0B-EB60-49B8-9750-4E96EED7B1E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1" name="Text Box 15">
          <a:extLst>
            <a:ext uri="{FF2B5EF4-FFF2-40B4-BE49-F238E27FC236}">
              <a16:creationId xmlns:a16="http://schemas.microsoft.com/office/drawing/2014/main" id="{D07AEC76-1854-4174-84F5-53392694087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2" name="Text Box 15">
          <a:extLst>
            <a:ext uri="{FF2B5EF4-FFF2-40B4-BE49-F238E27FC236}">
              <a16:creationId xmlns:a16="http://schemas.microsoft.com/office/drawing/2014/main" id="{58262A01-E8C0-40EF-9172-156957CD39C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3" name="Text Box 15">
          <a:extLst>
            <a:ext uri="{FF2B5EF4-FFF2-40B4-BE49-F238E27FC236}">
              <a16:creationId xmlns:a16="http://schemas.microsoft.com/office/drawing/2014/main" id="{61B76680-3F27-4901-A43D-5222A46D32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4" name="Text Box 15">
          <a:extLst>
            <a:ext uri="{FF2B5EF4-FFF2-40B4-BE49-F238E27FC236}">
              <a16:creationId xmlns:a16="http://schemas.microsoft.com/office/drawing/2014/main" id="{2587144F-2797-4C71-B8C7-A20E8D5B1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15" name="Text Box 15">
          <a:extLst>
            <a:ext uri="{FF2B5EF4-FFF2-40B4-BE49-F238E27FC236}">
              <a16:creationId xmlns:a16="http://schemas.microsoft.com/office/drawing/2014/main" id="{4F4FD408-B78B-449B-87D1-AB20AEB1EF76}"/>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6" name="Text Box 15">
          <a:extLst>
            <a:ext uri="{FF2B5EF4-FFF2-40B4-BE49-F238E27FC236}">
              <a16:creationId xmlns:a16="http://schemas.microsoft.com/office/drawing/2014/main" id="{EEC45B39-D79C-4357-B640-F1120AC5A2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7" name="Text Box 15">
          <a:extLst>
            <a:ext uri="{FF2B5EF4-FFF2-40B4-BE49-F238E27FC236}">
              <a16:creationId xmlns:a16="http://schemas.microsoft.com/office/drawing/2014/main" id="{0BD38768-9896-46F6-BA51-FE4B73FADE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8" name="Text Box 15">
          <a:extLst>
            <a:ext uri="{FF2B5EF4-FFF2-40B4-BE49-F238E27FC236}">
              <a16:creationId xmlns:a16="http://schemas.microsoft.com/office/drawing/2014/main" id="{6D3776B9-618A-4854-A56F-A72D20AD7FC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9" name="Text Box 15">
          <a:extLst>
            <a:ext uri="{FF2B5EF4-FFF2-40B4-BE49-F238E27FC236}">
              <a16:creationId xmlns:a16="http://schemas.microsoft.com/office/drawing/2014/main" id="{553A2F79-D34C-4D97-9EA4-9E9CF4A042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0" name="Text Box 15">
          <a:extLst>
            <a:ext uri="{FF2B5EF4-FFF2-40B4-BE49-F238E27FC236}">
              <a16:creationId xmlns:a16="http://schemas.microsoft.com/office/drawing/2014/main" id="{4D4FFBE1-9621-4A52-8372-4C43628C5CE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1" name="Text Box 15">
          <a:extLst>
            <a:ext uri="{FF2B5EF4-FFF2-40B4-BE49-F238E27FC236}">
              <a16:creationId xmlns:a16="http://schemas.microsoft.com/office/drawing/2014/main" id="{A1BD76AE-4354-4D82-894A-F3F0BD4697A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2" name="Text Box 16">
          <a:extLst>
            <a:ext uri="{FF2B5EF4-FFF2-40B4-BE49-F238E27FC236}">
              <a16:creationId xmlns:a16="http://schemas.microsoft.com/office/drawing/2014/main" id="{1F8C4E21-7CE9-4880-B388-7F4D2B2D0C1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3" name="Text Box 17">
          <a:extLst>
            <a:ext uri="{FF2B5EF4-FFF2-40B4-BE49-F238E27FC236}">
              <a16:creationId xmlns:a16="http://schemas.microsoft.com/office/drawing/2014/main" id="{3A56233B-A099-435A-B13D-CBFDB3D8AE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4" name="Text Box 18">
          <a:extLst>
            <a:ext uri="{FF2B5EF4-FFF2-40B4-BE49-F238E27FC236}">
              <a16:creationId xmlns:a16="http://schemas.microsoft.com/office/drawing/2014/main" id="{3D2F229E-6377-4703-895A-188F61081A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5" name="Text Box 19">
          <a:extLst>
            <a:ext uri="{FF2B5EF4-FFF2-40B4-BE49-F238E27FC236}">
              <a16:creationId xmlns:a16="http://schemas.microsoft.com/office/drawing/2014/main" id="{FD330199-109B-4C63-81AF-1C7E8EBD0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6" name="Text Box 16">
          <a:extLst>
            <a:ext uri="{FF2B5EF4-FFF2-40B4-BE49-F238E27FC236}">
              <a16:creationId xmlns:a16="http://schemas.microsoft.com/office/drawing/2014/main" id="{86BC73E0-F278-43D1-A959-FE2F11E82F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7" name="Text Box 17">
          <a:extLst>
            <a:ext uri="{FF2B5EF4-FFF2-40B4-BE49-F238E27FC236}">
              <a16:creationId xmlns:a16="http://schemas.microsoft.com/office/drawing/2014/main" id="{687B55B6-D5D4-4DA9-9B11-528FB908FE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8" name="Text Box 18">
          <a:extLst>
            <a:ext uri="{FF2B5EF4-FFF2-40B4-BE49-F238E27FC236}">
              <a16:creationId xmlns:a16="http://schemas.microsoft.com/office/drawing/2014/main" id="{5F5FE191-ECF3-4FDA-B791-24DE6D09570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9" name="Text Box 19">
          <a:extLst>
            <a:ext uri="{FF2B5EF4-FFF2-40B4-BE49-F238E27FC236}">
              <a16:creationId xmlns:a16="http://schemas.microsoft.com/office/drawing/2014/main" id="{906AE03F-3D1D-432F-B5F1-E60629A317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0" name="Text Box 16">
          <a:extLst>
            <a:ext uri="{FF2B5EF4-FFF2-40B4-BE49-F238E27FC236}">
              <a16:creationId xmlns:a16="http://schemas.microsoft.com/office/drawing/2014/main" id="{DB0F3730-E351-4ACE-9AE4-F1B3001CFB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1" name="Text Box 17">
          <a:extLst>
            <a:ext uri="{FF2B5EF4-FFF2-40B4-BE49-F238E27FC236}">
              <a16:creationId xmlns:a16="http://schemas.microsoft.com/office/drawing/2014/main" id="{11E85AC4-1A93-46CE-AB4F-9D7FD03743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2" name="Text Box 18">
          <a:extLst>
            <a:ext uri="{FF2B5EF4-FFF2-40B4-BE49-F238E27FC236}">
              <a16:creationId xmlns:a16="http://schemas.microsoft.com/office/drawing/2014/main" id="{34503040-6F3F-4BB6-B04E-59FA0199D8B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3" name="Text Box 19">
          <a:extLst>
            <a:ext uri="{FF2B5EF4-FFF2-40B4-BE49-F238E27FC236}">
              <a16:creationId xmlns:a16="http://schemas.microsoft.com/office/drawing/2014/main" id="{0F1B403B-5375-4809-BEDF-D58D50E61E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139</xdr:row>
      <xdr:rowOff>504825</xdr:rowOff>
    </xdr:from>
    <xdr:ext cx="95250" cy="444014"/>
    <xdr:sp macro="" textlink="">
      <xdr:nvSpPr>
        <xdr:cNvPr id="6434" name="Text Box 15">
          <a:extLst>
            <a:ext uri="{FF2B5EF4-FFF2-40B4-BE49-F238E27FC236}">
              <a16:creationId xmlns:a16="http://schemas.microsoft.com/office/drawing/2014/main" id="{A3FFC126-C6AB-4EBD-AE75-5A46D4AC7C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5" name="Text Box 16">
          <a:extLst>
            <a:ext uri="{FF2B5EF4-FFF2-40B4-BE49-F238E27FC236}">
              <a16:creationId xmlns:a16="http://schemas.microsoft.com/office/drawing/2014/main" id="{ED5AD435-EED6-4EB6-B532-E87E17EA31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6" name="Text Box 17">
          <a:extLst>
            <a:ext uri="{FF2B5EF4-FFF2-40B4-BE49-F238E27FC236}">
              <a16:creationId xmlns:a16="http://schemas.microsoft.com/office/drawing/2014/main" id="{E6AD6D63-74BA-4B57-8C11-1CA16E570E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7" name="Text Box 18">
          <a:extLst>
            <a:ext uri="{FF2B5EF4-FFF2-40B4-BE49-F238E27FC236}">
              <a16:creationId xmlns:a16="http://schemas.microsoft.com/office/drawing/2014/main" id="{61FD8F72-AE82-4C52-B2F2-3375C79E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8" name="Text Box 19">
          <a:extLst>
            <a:ext uri="{FF2B5EF4-FFF2-40B4-BE49-F238E27FC236}">
              <a16:creationId xmlns:a16="http://schemas.microsoft.com/office/drawing/2014/main" id="{CCFC5155-3226-4D5B-9266-EA00DFB4531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439" name="Text Box 15">
          <a:extLst>
            <a:ext uri="{FF2B5EF4-FFF2-40B4-BE49-F238E27FC236}">
              <a16:creationId xmlns:a16="http://schemas.microsoft.com/office/drawing/2014/main" id="{4CDFE485-5BFB-4936-AF19-65324731AA7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139</xdr:row>
      <xdr:rowOff>504825</xdr:rowOff>
    </xdr:from>
    <xdr:ext cx="95250" cy="442269"/>
    <xdr:sp macro="" textlink="">
      <xdr:nvSpPr>
        <xdr:cNvPr id="6440" name="Text Box 15">
          <a:extLst>
            <a:ext uri="{FF2B5EF4-FFF2-40B4-BE49-F238E27FC236}">
              <a16:creationId xmlns:a16="http://schemas.microsoft.com/office/drawing/2014/main" id="{242DAE8F-A8F4-451A-AE89-ED3665876F74}"/>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1" name="Text Box 16">
          <a:extLst>
            <a:ext uri="{FF2B5EF4-FFF2-40B4-BE49-F238E27FC236}">
              <a16:creationId xmlns:a16="http://schemas.microsoft.com/office/drawing/2014/main" id="{48CED8D0-31B8-49CA-8FB2-A712F3C06B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2" name="Text Box 17">
          <a:extLst>
            <a:ext uri="{FF2B5EF4-FFF2-40B4-BE49-F238E27FC236}">
              <a16:creationId xmlns:a16="http://schemas.microsoft.com/office/drawing/2014/main" id="{DCD45DD3-319D-4BDE-A70B-D2D3C0DFE9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3" name="Text Box 18">
          <a:extLst>
            <a:ext uri="{FF2B5EF4-FFF2-40B4-BE49-F238E27FC236}">
              <a16:creationId xmlns:a16="http://schemas.microsoft.com/office/drawing/2014/main" id="{AA082874-4796-45F5-9E6D-495A1B00983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444" name="Text Box 15">
          <a:extLst>
            <a:ext uri="{FF2B5EF4-FFF2-40B4-BE49-F238E27FC236}">
              <a16:creationId xmlns:a16="http://schemas.microsoft.com/office/drawing/2014/main" id="{37897098-03E2-491B-9DA6-CFE7CB83AA6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5" name="Text Box 16">
          <a:extLst>
            <a:ext uri="{FF2B5EF4-FFF2-40B4-BE49-F238E27FC236}">
              <a16:creationId xmlns:a16="http://schemas.microsoft.com/office/drawing/2014/main" id="{29905190-C9BC-4ABA-BB7A-9CC5AAD977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6" name="Text Box 17">
          <a:extLst>
            <a:ext uri="{FF2B5EF4-FFF2-40B4-BE49-F238E27FC236}">
              <a16:creationId xmlns:a16="http://schemas.microsoft.com/office/drawing/2014/main" id="{54289872-A317-4AFD-BE2A-431B48415D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7" name="Text Box 18">
          <a:extLst>
            <a:ext uri="{FF2B5EF4-FFF2-40B4-BE49-F238E27FC236}">
              <a16:creationId xmlns:a16="http://schemas.microsoft.com/office/drawing/2014/main" id="{C7F56CEC-B432-4E39-B240-B43578580A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8" name="Text Box 19">
          <a:extLst>
            <a:ext uri="{FF2B5EF4-FFF2-40B4-BE49-F238E27FC236}">
              <a16:creationId xmlns:a16="http://schemas.microsoft.com/office/drawing/2014/main" id="{30C42DF1-9F9E-4E8C-82FE-BDBE48AF23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9" name="Text Box 16">
          <a:extLst>
            <a:ext uri="{FF2B5EF4-FFF2-40B4-BE49-F238E27FC236}">
              <a16:creationId xmlns:a16="http://schemas.microsoft.com/office/drawing/2014/main" id="{D5251629-C4F3-4EAF-9551-481FA5E8C5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0" name="Text Box 17">
          <a:extLst>
            <a:ext uri="{FF2B5EF4-FFF2-40B4-BE49-F238E27FC236}">
              <a16:creationId xmlns:a16="http://schemas.microsoft.com/office/drawing/2014/main" id="{524A61C0-DDCF-4192-85CF-4886C252C3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1" name="Text Box 18">
          <a:extLst>
            <a:ext uri="{FF2B5EF4-FFF2-40B4-BE49-F238E27FC236}">
              <a16:creationId xmlns:a16="http://schemas.microsoft.com/office/drawing/2014/main" id="{FB3233D2-0C7A-4802-882A-8D7589F2DB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2" name="Text Box 19">
          <a:extLst>
            <a:ext uri="{FF2B5EF4-FFF2-40B4-BE49-F238E27FC236}">
              <a16:creationId xmlns:a16="http://schemas.microsoft.com/office/drawing/2014/main" id="{FAE763EA-5EC9-40C6-96B3-C95BE12498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3" name="Text Box 15">
          <a:extLst>
            <a:ext uri="{FF2B5EF4-FFF2-40B4-BE49-F238E27FC236}">
              <a16:creationId xmlns:a16="http://schemas.microsoft.com/office/drawing/2014/main" id="{EED0CFFC-92A4-45BC-8A5D-12FC1698A84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4" name="Text Box 15">
          <a:extLst>
            <a:ext uri="{FF2B5EF4-FFF2-40B4-BE49-F238E27FC236}">
              <a16:creationId xmlns:a16="http://schemas.microsoft.com/office/drawing/2014/main" id="{448B49C9-309A-4ACD-B81F-BD097630D652}"/>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8496"/>
    <xdr:sp macro="" textlink="">
      <xdr:nvSpPr>
        <xdr:cNvPr id="6455" name="Text Box 15">
          <a:extLst>
            <a:ext uri="{FF2B5EF4-FFF2-40B4-BE49-F238E27FC236}">
              <a16:creationId xmlns:a16="http://schemas.microsoft.com/office/drawing/2014/main" id="{91598C51-503B-461C-B165-07472E8DD461}"/>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56" name="Text Box 15">
          <a:extLst>
            <a:ext uri="{FF2B5EF4-FFF2-40B4-BE49-F238E27FC236}">
              <a16:creationId xmlns:a16="http://schemas.microsoft.com/office/drawing/2014/main" id="{CB8BBFED-CFC2-4D83-AA74-79F2A3435A95}"/>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57" name="Text Box 15">
          <a:extLst>
            <a:ext uri="{FF2B5EF4-FFF2-40B4-BE49-F238E27FC236}">
              <a16:creationId xmlns:a16="http://schemas.microsoft.com/office/drawing/2014/main" id="{665B3B79-7F58-4524-8E08-BF51425761E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58" name="Text Box 15">
          <a:extLst>
            <a:ext uri="{FF2B5EF4-FFF2-40B4-BE49-F238E27FC236}">
              <a16:creationId xmlns:a16="http://schemas.microsoft.com/office/drawing/2014/main" id="{E1CCB595-974F-441F-9B0A-73A69D4FD25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59" name="Text Box 15">
          <a:extLst>
            <a:ext uri="{FF2B5EF4-FFF2-40B4-BE49-F238E27FC236}">
              <a16:creationId xmlns:a16="http://schemas.microsoft.com/office/drawing/2014/main" id="{48903789-84EF-401B-9F97-EC73E3AE0739}"/>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60" name="Text Box 15">
          <a:extLst>
            <a:ext uri="{FF2B5EF4-FFF2-40B4-BE49-F238E27FC236}">
              <a16:creationId xmlns:a16="http://schemas.microsoft.com/office/drawing/2014/main" id="{8D060254-E508-4740-BB30-68AC5AD43A3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1" name="Text Box 16">
          <a:extLst>
            <a:ext uri="{FF2B5EF4-FFF2-40B4-BE49-F238E27FC236}">
              <a16:creationId xmlns:a16="http://schemas.microsoft.com/office/drawing/2014/main" id="{EEC11411-1713-4B93-90E2-1779972FC07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2" name="Text Box 17">
          <a:extLst>
            <a:ext uri="{FF2B5EF4-FFF2-40B4-BE49-F238E27FC236}">
              <a16:creationId xmlns:a16="http://schemas.microsoft.com/office/drawing/2014/main" id="{9AFE4854-8303-46A3-8000-393CD534E7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3" name="Text Box 18">
          <a:extLst>
            <a:ext uri="{FF2B5EF4-FFF2-40B4-BE49-F238E27FC236}">
              <a16:creationId xmlns:a16="http://schemas.microsoft.com/office/drawing/2014/main" id="{DAFB88B0-107E-49D1-9884-3A84F3053D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4" name="Text Box 19">
          <a:extLst>
            <a:ext uri="{FF2B5EF4-FFF2-40B4-BE49-F238E27FC236}">
              <a16:creationId xmlns:a16="http://schemas.microsoft.com/office/drawing/2014/main" id="{A96A5E37-2AED-4D2D-8512-3061334180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5" name="Text Box 16">
          <a:extLst>
            <a:ext uri="{FF2B5EF4-FFF2-40B4-BE49-F238E27FC236}">
              <a16:creationId xmlns:a16="http://schemas.microsoft.com/office/drawing/2014/main" id="{A5283AD4-5ED9-43D4-B758-2EEA2088A3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6" name="Text Box 17">
          <a:extLst>
            <a:ext uri="{FF2B5EF4-FFF2-40B4-BE49-F238E27FC236}">
              <a16:creationId xmlns:a16="http://schemas.microsoft.com/office/drawing/2014/main" id="{353BD88C-6BF8-480F-AC9B-14F82719EA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7" name="Text Box 18">
          <a:extLst>
            <a:ext uri="{FF2B5EF4-FFF2-40B4-BE49-F238E27FC236}">
              <a16:creationId xmlns:a16="http://schemas.microsoft.com/office/drawing/2014/main" id="{2A8F6DE1-BDC5-48D1-A0CE-4843D0BF58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8" name="Text Box 19">
          <a:extLst>
            <a:ext uri="{FF2B5EF4-FFF2-40B4-BE49-F238E27FC236}">
              <a16:creationId xmlns:a16="http://schemas.microsoft.com/office/drawing/2014/main" id="{764DD99F-81E1-430E-AFB2-27CCA13C17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69" name="Text Box 16">
          <a:extLst>
            <a:ext uri="{FF2B5EF4-FFF2-40B4-BE49-F238E27FC236}">
              <a16:creationId xmlns:a16="http://schemas.microsoft.com/office/drawing/2014/main" id="{873D4A62-D52C-45F3-A3EA-A9350FE1A1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0" name="Text Box 17">
          <a:extLst>
            <a:ext uri="{FF2B5EF4-FFF2-40B4-BE49-F238E27FC236}">
              <a16:creationId xmlns:a16="http://schemas.microsoft.com/office/drawing/2014/main" id="{A0FD9D41-7927-47F0-8C1C-2226E4BBF9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1" name="Text Box 18">
          <a:extLst>
            <a:ext uri="{FF2B5EF4-FFF2-40B4-BE49-F238E27FC236}">
              <a16:creationId xmlns:a16="http://schemas.microsoft.com/office/drawing/2014/main" id="{AB00AD81-E88E-498D-9A4B-8BB6D62927F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2" name="Text Box 19">
          <a:extLst>
            <a:ext uri="{FF2B5EF4-FFF2-40B4-BE49-F238E27FC236}">
              <a16:creationId xmlns:a16="http://schemas.microsoft.com/office/drawing/2014/main" id="{8BCAC247-35D0-40C6-9C22-FC8254E14FB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473" name="Text Box 15">
          <a:extLst>
            <a:ext uri="{FF2B5EF4-FFF2-40B4-BE49-F238E27FC236}">
              <a16:creationId xmlns:a16="http://schemas.microsoft.com/office/drawing/2014/main" id="{2B6754B1-7E4F-4828-9054-6F8DA61769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4" name="Text Box 16">
          <a:extLst>
            <a:ext uri="{FF2B5EF4-FFF2-40B4-BE49-F238E27FC236}">
              <a16:creationId xmlns:a16="http://schemas.microsoft.com/office/drawing/2014/main" id="{A764BE1E-A171-4BD2-9E62-E703310789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5" name="Text Box 17">
          <a:extLst>
            <a:ext uri="{FF2B5EF4-FFF2-40B4-BE49-F238E27FC236}">
              <a16:creationId xmlns:a16="http://schemas.microsoft.com/office/drawing/2014/main" id="{42AAE8DB-936F-43CD-A808-6543622CA69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6" name="Text Box 18">
          <a:extLst>
            <a:ext uri="{FF2B5EF4-FFF2-40B4-BE49-F238E27FC236}">
              <a16:creationId xmlns:a16="http://schemas.microsoft.com/office/drawing/2014/main" id="{B5DA6C75-702E-4A09-AB09-C65EBFDDEF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7" name="Text Box 19">
          <a:extLst>
            <a:ext uri="{FF2B5EF4-FFF2-40B4-BE49-F238E27FC236}">
              <a16:creationId xmlns:a16="http://schemas.microsoft.com/office/drawing/2014/main" id="{40B65DD6-DF69-4F2F-97D5-C89E07433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8" name="Text Box 16">
          <a:extLst>
            <a:ext uri="{FF2B5EF4-FFF2-40B4-BE49-F238E27FC236}">
              <a16:creationId xmlns:a16="http://schemas.microsoft.com/office/drawing/2014/main" id="{5F8DD5B2-D3EA-4E61-9203-6028233E8A3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9" name="Text Box 17">
          <a:extLst>
            <a:ext uri="{FF2B5EF4-FFF2-40B4-BE49-F238E27FC236}">
              <a16:creationId xmlns:a16="http://schemas.microsoft.com/office/drawing/2014/main" id="{E4AEF0E7-A225-4C4C-8309-790908A333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80" name="Text Box 18">
          <a:extLst>
            <a:ext uri="{FF2B5EF4-FFF2-40B4-BE49-F238E27FC236}">
              <a16:creationId xmlns:a16="http://schemas.microsoft.com/office/drawing/2014/main" id="{795BDDCF-33CA-4817-88CA-391847F6B0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1" name="Text Box 16">
          <a:extLst>
            <a:ext uri="{FF2B5EF4-FFF2-40B4-BE49-F238E27FC236}">
              <a16:creationId xmlns:a16="http://schemas.microsoft.com/office/drawing/2014/main" id="{8A9BD850-68BB-4031-A18E-B4CD93809E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2" name="Text Box 17">
          <a:extLst>
            <a:ext uri="{FF2B5EF4-FFF2-40B4-BE49-F238E27FC236}">
              <a16:creationId xmlns:a16="http://schemas.microsoft.com/office/drawing/2014/main" id="{B3E08A6D-7D1B-4C55-B02A-6FFE37CC52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3" name="Text Box 18">
          <a:extLst>
            <a:ext uri="{FF2B5EF4-FFF2-40B4-BE49-F238E27FC236}">
              <a16:creationId xmlns:a16="http://schemas.microsoft.com/office/drawing/2014/main" id="{CD96064B-AF65-4FAD-97DD-B0912B312D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4" name="Text Box 19">
          <a:extLst>
            <a:ext uri="{FF2B5EF4-FFF2-40B4-BE49-F238E27FC236}">
              <a16:creationId xmlns:a16="http://schemas.microsoft.com/office/drawing/2014/main" id="{EF4AA975-AEE6-4BC5-88FD-DF4F602930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5" name="Text Box 16">
          <a:extLst>
            <a:ext uri="{FF2B5EF4-FFF2-40B4-BE49-F238E27FC236}">
              <a16:creationId xmlns:a16="http://schemas.microsoft.com/office/drawing/2014/main" id="{DD703F5A-8CC3-4850-986A-F3A3AD0B89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6" name="Text Box 17">
          <a:extLst>
            <a:ext uri="{FF2B5EF4-FFF2-40B4-BE49-F238E27FC236}">
              <a16:creationId xmlns:a16="http://schemas.microsoft.com/office/drawing/2014/main" id="{D8EBBB29-1C55-416A-9BB3-92BA51D63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7" name="Text Box 18">
          <a:extLst>
            <a:ext uri="{FF2B5EF4-FFF2-40B4-BE49-F238E27FC236}">
              <a16:creationId xmlns:a16="http://schemas.microsoft.com/office/drawing/2014/main" id="{1DB04DC8-8287-4426-8391-4E912B268E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8" name="Text Box 19">
          <a:extLst>
            <a:ext uri="{FF2B5EF4-FFF2-40B4-BE49-F238E27FC236}">
              <a16:creationId xmlns:a16="http://schemas.microsoft.com/office/drawing/2014/main" id="{2F4D0A5C-B0E7-49D6-BC9D-877AAEEB2C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56743"/>
    <xdr:sp macro="" textlink="">
      <xdr:nvSpPr>
        <xdr:cNvPr id="6489" name="Text Box 15">
          <a:extLst>
            <a:ext uri="{FF2B5EF4-FFF2-40B4-BE49-F238E27FC236}">
              <a16:creationId xmlns:a16="http://schemas.microsoft.com/office/drawing/2014/main" id="{7166E4CA-7527-4C79-A6F0-E95EB9E2898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90" name="Text Box 15">
          <a:extLst>
            <a:ext uri="{FF2B5EF4-FFF2-40B4-BE49-F238E27FC236}">
              <a16:creationId xmlns:a16="http://schemas.microsoft.com/office/drawing/2014/main" id="{258E1B1C-919C-45D1-A73C-3F17787C456C}"/>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91" name="Text Box 15">
          <a:extLst>
            <a:ext uri="{FF2B5EF4-FFF2-40B4-BE49-F238E27FC236}">
              <a16:creationId xmlns:a16="http://schemas.microsoft.com/office/drawing/2014/main" id="{6BC64DBF-C47B-4CCB-B6A7-09C3243255C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92" name="Text Box 15">
          <a:extLst>
            <a:ext uri="{FF2B5EF4-FFF2-40B4-BE49-F238E27FC236}">
              <a16:creationId xmlns:a16="http://schemas.microsoft.com/office/drawing/2014/main" id="{0B033935-B54C-46EF-83C1-29DEAAC3137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93" name="Text Box 15">
          <a:extLst>
            <a:ext uri="{FF2B5EF4-FFF2-40B4-BE49-F238E27FC236}">
              <a16:creationId xmlns:a16="http://schemas.microsoft.com/office/drawing/2014/main" id="{FF93E513-F77D-430C-A5A9-530E5D46CD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94" name="Text Box 15">
          <a:extLst>
            <a:ext uri="{FF2B5EF4-FFF2-40B4-BE49-F238E27FC236}">
              <a16:creationId xmlns:a16="http://schemas.microsoft.com/office/drawing/2014/main" id="{364529CB-5830-44E1-94AA-BAFB7CD443FF}"/>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5" name="Text Box 16">
          <a:extLst>
            <a:ext uri="{FF2B5EF4-FFF2-40B4-BE49-F238E27FC236}">
              <a16:creationId xmlns:a16="http://schemas.microsoft.com/office/drawing/2014/main" id="{BA7228E1-0605-4308-8AC2-5FBB2A5FDD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6" name="Text Box 17">
          <a:extLst>
            <a:ext uri="{FF2B5EF4-FFF2-40B4-BE49-F238E27FC236}">
              <a16:creationId xmlns:a16="http://schemas.microsoft.com/office/drawing/2014/main" id="{A9E726A1-43A1-4406-B4B5-D466BBC055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7" name="Text Box 18">
          <a:extLst>
            <a:ext uri="{FF2B5EF4-FFF2-40B4-BE49-F238E27FC236}">
              <a16:creationId xmlns:a16="http://schemas.microsoft.com/office/drawing/2014/main" id="{FC48C040-40C5-48F4-82E9-6987D4E055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8" name="Text Box 19">
          <a:extLst>
            <a:ext uri="{FF2B5EF4-FFF2-40B4-BE49-F238E27FC236}">
              <a16:creationId xmlns:a16="http://schemas.microsoft.com/office/drawing/2014/main" id="{3A94A164-D89D-4EC7-A5F6-4202872CC6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99" name="Text Box 16">
          <a:extLst>
            <a:ext uri="{FF2B5EF4-FFF2-40B4-BE49-F238E27FC236}">
              <a16:creationId xmlns:a16="http://schemas.microsoft.com/office/drawing/2014/main" id="{A09C58CB-C8B2-4FEB-9D83-6DDE3D9BD5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0" name="Text Box 17">
          <a:extLst>
            <a:ext uri="{FF2B5EF4-FFF2-40B4-BE49-F238E27FC236}">
              <a16:creationId xmlns:a16="http://schemas.microsoft.com/office/drawing/2014/main" id="{063697C3-55B4-4BEC-93BC-C1E2EEF49B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1" name="Text Box 18">
          <a:extLst>
            <a:ext uri="{FF2B5EF4-FFF2-40B4-BE49-F238E27FC236}">
              <a16:creationId xmlns:a16="http://schemas.microsoft.com/office/drawing/2014/main" id="{75803E47-CB5B-476D-87C8-2B76C8BE72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2" name="Text Box 19">
          <a:extLst>
            <a:ext uri="{FF2B5EF4-FFF2-40B4-BE49-F238E27FC236}">
              <a16:creationId xmlns:a16="http://schemas.microsoft.com/office/drawing/2014/main" id="{156AF85F-4C88-431D-B874-438EE3250F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3" name="Text Box 16">
          <a:extLst>
            <a:ext uri="{FF2B5EF4-FFF2-40B4-BE49-F238E27FC236}">
              <a16:creationId xmlns:a16="http://schemas.microsoft.com/office/drawing/2014/main" id="{3F742047-0258-4BB2-AA60-6E72245D5E5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4" name="Text Box 17">
          <a:extLst>
            <a:ext uri="{FF2B5EF4-FFF2-40B4-BE49-F238E27FC236}">
              <a16:creationId xmlns:a16="http://schemas.microsoft.com/office/drawing/2014/main" id="{67461796-2585-427F-92A4-A9329ABD8A8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5" name="Text Box 18">
          <a:extLst>
            <a:ext uri="{FF2B5EF4-FFF2-40B4-BE49-F238E27FC236}">
              <a16:creationId xmlns:a16="http://schemas.microsoft.com/office/drawing/2014/main" id="{88DAC6DD-2073-40BA-B674-098F08AC8F1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6" name="Text Box 19">
          <a:extLst>
            <a:ext uri="{FF2B5EF4-FFF2-40B4-BE49-F238E27FC236}">
              <a16:creationId xmlns:a16="http://schemas.microsoft.com/office/drawing/2014/main" id="{3846BC73-6CB4-4F9D-80B6-CD491033A97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07" name="Text Box 15">
          <a:extLst>
            <a:ext uri="{FF2B5EF4-FFF2-40B4-BE49-F238E27FC236}">
              <a16:creationId xmlns:a16="http://schemas.microsoft.com/office/drawing/2014/main" id="{D00D38EF-33F9-471D-80F0-77C2D78A9D9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8" name="Text Box 16">
          <a:extLst>
            <a:ext uri="{FF2B5EF4-FFF2-40B4-BE49-F238E27FC236}">
              <a16:creationId xmlns:a16="http://schemas.microsoft.com/office/drawing/2014/main" id="{498FD767-B9B5-4CC8-A04B-37219B8E228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9" name="Text Box 17">
          <a:extLst>
            <a:ext uri="{FF2B5EF4-FFF2-40B4-BE49-F238E27FC236}">
              <a16:creationId xmlns:a16="http://schemas.microsoft.com/office/drawing/2014/main" id="{9C299F8B-93E1-4F6D-B786-0DE8AEE4FFB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0" name="Text Box 18">
          <a:extLst>
            <a:ext uri="{FF2B5EF4-FFF2-40B4-BE49-F238E27FC236}">
              <a16:creationId xmlns:a16="http://schemas.microsoft.com/office/drawing/2014/main" id="{30CD6231-EC6D-498A-89F8-DFF11B3D6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1" name="Text Box 19">
          <a:extLst>
            <a:ext uri="{FF2B5EF4-FFF2-40B4-BE49-F238E27FC236}">
              <a16:creationId xmlns:a16="http://schemas.microsoft.com/office/drawing/2014/main" id="{1F5AF0D6-29F2-469B-80D0-D625278038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138</xdr:row>
      <xdr:rowOff>504825</xdr:rowOff>
    </xdr:from>
    <xdr:ext cx="95250" cy="442269"/>
    <xdr:sp macro="" textlink="">
      <xdr:nvSpPr>
        <xdr:cNvPr id="6512" name="Text Box 15">
          <a:extLst>
            <a:ext uri="{FF2B5EF4-FFF2-40B4-BE49-F238E27FC236}">
              <a16:creationId xmlns:a16="http://schemas.microsoft.com/office/drawing/2014/main" id="{C8251D88-9E21-45DB-912F-49D3AA4FF3B9}"/>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3" name="Text Box 16">
          <a:extLst>
            <a:ext uri="{FF2B5EF4-FFF2-40B4-BE49-F238E27FC236}">
              <a16:creationId xmlns:a16="http://schemas.microsoft.com/office/drawing/2014/main" id="{3CC038B9-73DB-4903-AC69-F140D8F95C6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4" name="Text Box 17">
          <a:extLst>
            <a:ext uri="{FF2B5EF4-FFF2-40B4-BE49-F238E27FC236}">
              <a16:creationId xmlns:a16="http://schemas.microsoft.com/office/drawing/2014/main" id="{3ECB3A99-EEC0-4A20-832A-3BC9EA4E20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5" name="Text Box 18">
          <a:extLst>
            <a:ext uri="{FF2B5EF4-FFF2-40B4-BE49-F238E27FC236}">
              <a16:creationId xmlns:a16="http://schemas.microsoft.com/office/drawing/2014/main" id="{A1FE6FBB-6C88-450D-9F7F-D7359E897AE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6" name="Text Box 16">
          <a:extLst>
            <a:ext uri="{FF2B5EF4-FFF2-40B4-BE49-F238E27FC236}">
              <a16:creationId xmlns:a16="http://schemas.microsoft.com/office/drawing/2014/main" id="{222C9551-93C6-458D-82A6-0C5C89D2F8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7" name="Text Box 17">
          <a:extLst>
            <a:ext uri="{FF2B5EF4-FFF2-40B4-BE49-F238E27FC236}">
              <a16:creationId xmlns:a16="http://schemas.microsoft.com/office/drawing/2014/main" id="{3748F079-0770-4E9A-ABFE-BFF7891BE2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8" name="Text Box 18">
          <a:extLst>
            <a:ext uri="{FF2B5EF4-FFF2-40B4-BE49-F238E27FC236}">
              <a16:creationId xmlns:a16="http://schemas.microsoft.com/office/drawing/2014/main" id="{DF0EFFBD-269E-49DE-8D31-7C06925DEE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9" name="Text Box 19">
          <a:extLst>
            <a:ext uri="{FF2B5EF4-FFF2-40B4-BE49-F238E27FC236}">
              <a16:creationId xmlns:a16="http://schemas.microsoft.com/office/drawing/2014/main" id="{40A802BE-9E80-47C4-AC42-B2C6F9DABC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0" name="Text Box 16">
          <a:extLst>
            <a:ext uri="{FF2B5EF4-FFF2-40B4-BE49-F238E27FC236}">
              <a16:creationId xmlns:a16="http://schemas.microsoft.com/office/drawing/2014/main" id="{F2E6111E-9439-429F-B84C-688C18C9CC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1" name="Text Box 17">
          <a:extLst>
            <a:ext uri="{FF2B5EF4-FFF2-40B4-BE49-F238E27FC236}">
              <a16:creationId xmlns:a16="http://schemas.microsoft.com/office/drawing/2014/main" id="{B4E1EECB-E02D-4C90-9280-6CBD3EC19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2" name="Text Box 18">
          <a:extLst>
            <a:ext uri="{FF2B5EF4-FFF2-40B4-BE49-F238E27FC236}">
              <a16:creationId xmlns:a16="http://schemas.microsoft.com/office/drawing/2014/main" id="{439C4012-440A-4720-914D-F7255C8863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23" name="Text Box 15">
          <a:extLst>
            <a:ext uri="{FF2B5EF4-FFF2-40B4-BE49-F238E27FC236}">
              <a16:creationId xmlns:a16="http://schemas.microsoft.com/office/drawing/2014/main" id="{76F1DF6D-FE37-4845-B031-EC747EC5A4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4" name="Text Box 16">
          <a:extLst>
            <a:ext uri="{FF2B5EF4-FFF2-40B4-BE49-F238E27FC236}">
              <a16:creationId xmlns:a16="http://schemas.microsoft.com/office/drawing/2014/main" id="{2164FE81-419B-4837-A6A6-AACE9A7C0A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5" name="Text Box 17">
          <a:extLst>
            <a:ext uri="{FF2B5EF4-FFF2-40B4-BE49-F238E27FC236}">
              <a16:creationId xmlns:a16="http://schemas.microsoft.com/office/drawing/2014/main" id="{FF6FF5C0-C434-4199-81F7-73F2EFD6EC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6" name="Text Box 18">
          <a:extLst>
            <a:ext uri="{FF2B5EF4-FFF2-40B4-BE49-F238E27FC236}">
              <a16:creationId xmlns:a16="http://schemas.microsoft.com/office/drawing/2014/main" id="{A08D507E-FC0A-4D59-BEE7-9910FFFFB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7" name="Text Box 19">
          <a:extLst>
            <a:ext uri="{FF2B5EF4-FFF2-40B4-BE49-F238E27FC236}">
              <a16:creationId xmlns:a16="http://schemas.microsoft.com/office/drawing/2014/main" id="{590F9639-82BB-4D47-900C-15A0831A7A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8" name="Text Box 16">
          <a:extLst>
            <a:ext uri="{FF2B5EF4-FFF2-40B4-BE49-F238E27FC236}">
              <a16:creationId xmlns:a16="http://schemas.microsoft.com/office/drawing/2014/main" id="{F5EEF319-3E85-4EEF-9153-78BEB5701BC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9" name="Text Box 17">
          <a:extLst>
            <a:ext uri="{FF2B5EF4-FFF2-40B4-BE49-F238E27FC236}">
              <a16:creationId xmlns:a16="http://schemas.microsoft.com/office/drawing/2014/main" id="{009886CC-BBBD-4240-AB58-50B529D48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0" name="Text Box 18">
          <a:extLst>
            <a:ext uri="{FF2B5EF4-FFF2-40B4-BE49-F238E27FC236}">
              <a16:creationId xmlns:a16="http://schemas.microsoft.com/office/drawing/2014/main" id="{44CB964B-5E48-4949-892D-DD0DB6BA2E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1" name="Text Box 19">
          <a:extLst>
            <a:ext uri="{FF2B5EF4-FFF2-40B4-BE49-F238E27FC236}">
              <a16:creationId xmlns:a16="http://schemas.microsoft.com/office/drawing/2014/main" id="{34684579-B376-4F03-B8D7-C151BDD2C30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2" name="Text Box 16">
          <a:extLst>
            <a:ext uri="{FF2B5EF4-FFF2-40B4-BE49-F238E27FC236}">
              <a16:creationId xmlns:a16="http://schemas.microsoft.com/office/drawing/2014/main" id="{F347571C-F82B-428C-8242-B349E56C9D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3" name="Text Box 17">
          <a:extLst>
            <a:ext uri="{FF2B5EF4-FFF2-40B4-BE49-F238E27FC236}">
              <a16:creationId xmlns:a16="http://schemas.microsoft.com/office/drawing/2014/main" id="{8246E0FA-7A4B-4754-AF72-A5AA3633EA6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4" name="Text Box 18">
          <a:extLst>
            <a:ext uri="{FF2B5EF4-FFF2-40B4-BE49-F238E27FC236}">
              <a16:creationId xmlns:a16="http://schemas.microsoft.com/office/drawing/2014/main" id="{005237ED-A1D9-4461-B76A-D79BECDCC7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5" name="Text Box 19">
          <a:extLst>
            <a:ext uri="{FF2B5EF4-FFF2-40B4-BE49-F238E27FC236}">
              <a16:creationId xmlns:a16="http://schemas.microsoft.com/office/drawing/2014/main" id="{E4414BDA-4736-464C-BD18-9BD5EE1101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36" name="Text Box 15">
          <a:extLst>
            <a:ext uri="{FF2B5EF4-FFF2-40B4-BE49-F238E27FC236}">
              <a16:creationId xmlns:a16="http://schemas.microsoft.com/office/drawing/2014/main" id="{57040328-4111-4479-AD60-3A6C36C9843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7" name="Text Box 16">
          <a:extLst>
            <a:ext uri="{FF2B5EF4-FFF2-40B4-BE49-F238E27FC236}">
              <a16:creationId xmlns:a16="http://schemas.microsoft.com/office/drawing/2014/main" id="{C43F96C4-AD89-4212-AD90-BD3FA6FB4D4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8" name="Text Box 17">
          <a:extLst>
            <a:ext uri="{FF2B5EF4-FFF2-40B4-BE49-F238E27FC236}">
              <a16:creationId xmlns:a16="http://schemas.microsoft.com/office/drawing/2014/main" id="{C1EC3BBB-9ECA-48CA-A015-F928C08E64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9" name="Text Box 18">
          <a:extLst>
            <a:ext uri="{FF2B5EF4-FFF2-40B4-BE49-F238E27FC236}">
              <a16:creationId xmlns:a16="http://schemas.microsoft.com/office/drawing/2014/main" id="{CB1AFBC3-9440-48AF-9982-B7914693E59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40" name="Text Box 19">
          <a:extLst>
            <a:ext uri="{FF2B5EF4-FFF2-40B4-BE49-F238E27FC236}">
              <a16:creationId xmlns:a16="http://schemas.microsoft.com/office/drawing/2014/main" id="{EC01FD60-997C-4950-B116-D8F35B5514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1" name="Text Box 16">
          <a:extLst>
            <a:ext uri="{FF2B5EF4-FFF2-40B4-BE49-F238E27FC236}">
              <a16:creationId xmlns:a16="http://schemas.microsoft.com/office/drawing/2014/main" id="{0190E6EC-DD16-4525-8A14-24933D76604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2" name="Text Box 17">
          <a:extLst>
            <a:ext uri="{FF2B5EF4-FFF2-40B4-BE49-F238E27FC236}">
              <a16:creationId xmlns:a16="http://schemas.microsoft.com/office/drawing/2014/main" id="{F601FDA9-D727-4A26-8E24-DD5AAA1A1A8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140</xdr:row>
      <xdr:rowOff>15875</xdr:rowOff>
    </xdr:from>
    <xdr:ext cx="95250" cy="171450"/>
    <xdr:sp macro="" textlink="">
      <xdr:nvSpPr>
        <xdr:cNvPr id="6543" name="Text Box 18">
          <a:extLst>
            <a:ext uri="{FF2B5EF4-FFF2-40B4-BE49-F238E27FC236}">
              <a16:creationId xmlns:a16="http://schemas.microsoft.com/office/drawing/2014/main" id="{35D0AB6B-E4E2-4947-A671-BFB90C5F9CE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4" name="Text Box 16">
          <a:extLst>
            <a:ext uri="{FF2B5EF4-FFF2-40B4-BE49-F238E27FC236}">
              <a16:creationId xmlns:a16="http://schemas.microsoft.com/office/drawing/2014/main" id="{908EFC27-7122-4D29-BB0E-5F7C187992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5" name="Text Box 17">
          <a:extLst>
            <a:ext uri="{FF2B5EF4-FFF2-40B4-BE49-F238E27FC236}">
              <a16:creationId xmlns:a16="http://schemas.microsoft.com/office/drawing/2014/main" id="{E8A8B314-6109-48AB-A11B-3E2174BD2E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6" name="Text Box 18">
          <a:extLst>
            <a:ext uri="{FF2B5EF4-FFF2-40B4-BE49-F238E27FC236}">
              <a16:creationId xmlns:a16="http://schemas.microsoft.com/office/drawing/2014/main" id="{AEA5A2AA-B4FC-45D1-8920-6CE8EAB57A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7" name="Text Box 19">
          <a:extLst>
            <a:ext uri="{FF2B5EF4-FFF2-40B4-BE49-F238E27FC236}">
              <a16:creationId xmlns:a16="http://schemas.microsoft.com/office/drawing/2014/main" id="{07E55743-DE6B-4AA6-9CA7-48F0269522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8" name="Text Box 16">
          <a:extLst>
            <a:ext uri="{FF2B5EF4-FFF2-40B4-BE49-F238E27FC236}">
              <a16:creationId xmlns:a16="http://schemas.microsoft.com/office/drawing/2014/main" id="{F10A899D-CAD1-42B9-9EF8-7AD9907233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49" name="Text Box 15">
          <a:extLst>
            <a:ext uri="{FF2B5EF4-FFF2-40B4-BE49-F238E27FC236}">
              <a16:creationId xmlns:a16="http://schemas.microsoft.com/office/drawing/2014/main" id="{CDAC0D42-1040-480F-9BA7-272DC6C615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0" name="Text Box 15">
          <a:extLst>
            <a:ext uri="{FF2B5EF4-FFF2-40B4-BE49-F238E27FC236}">
              <a16:creationId xmlns:a16="http://schemas.microsoft.com/office/drawing/2014/main" id="{2550DA78-3E2C-456A-8846-8C1169FB91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51" name="Text Box 15">
          <a:extLst>
            <a:ext uri="{FF2B5EF4-FFF2-40B4-BE49-F238E27FC236}">
              <a16:creationId xmlns:a16="http://schemas.microsoft.com/office/drawing/2014/main" id="{054E7137-0510-491B-8658-E16828CB4CF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2" name="Text Box 15">
          <a:extLst>
            <a:ext uri="{FF2B5EF4-FFF2-40B4-BE49-F238E27FC236}">
              <a16:creationId xmlns:a16="http://schemas.microsoft.com/office/drawing/2014/main" id="{3E080337-84C1-4554-81D5-389FB55C6A2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53" name="Text Box 15">
          <a:extLst>
            <a:ext uri="{FF2B5EF4-FFF2-40B4-BE49-F238E27FC236}">
              <a16:creationId xmlns:a16="http://schemas.microsoft.com/office/drawing/2014/main" id="{DE7BEC2B-579C-4D6B-9FD4-7D93B03D496C}"/>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4" name="Text Box 15">
          <a:extLst>
            <a:ext uri="{FF2B5EF4-FFF2-40B4-BE49-F238E27FC236}">
              <a16:creationId xmlns:a16="http://schemas.microsoft.com/office/drawing/2014/main" id="{6A7C9535-C938-4152-BCFB-EB13841B21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5" name="Text Box 15">
          <a:extLst>
            <a:ext uri="{FF2B5EF4-FFF2-40B4-BE49-F238E27FC236}">
              <a16:creationId xmlns:a16="http://schemas.microsoft.com/office/drawing/2014/main" id="{F8313D60-518D-46FF-BA3D-D168ABE9B14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6" name="Text Box 15">
          <a:extLst>
            <a:ext uri="{FF2B5EF4-FFF2-40B4-BE49-F238E27FC236}">
              <a16:creationId xmlns:a16="http://schemas.microsoft.com/office/drawing/2014/main" id="{400ED2CE-1196-4C9F-BFEC-83F61C8A96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7" name="Text Box 15">
          <a:extLst>
            <a:ext uri="{FF2B5EF4-FFF2-40B4-BE49-F238E27FC236}">
              <a16:creationId xmlns:a16="http://schemas.microsoft.com/office/drawing/2014/main" id="{6D2252FA-7F8D-4007-877C-6BBF922EB5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8" name="Text Box 15">
          <a:extLst>
            <a:ext uri="{FF2B5EF4-FFF2-40B4-BE49-F238E27FC236}">
              <a16:creationId xmlns:a16="http://schemas.microsoft.com/office/drawing/2014/main" id="{D4BFAB40-2DE3-49C2-A69A-421B6591B54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9" name="Text Box 15">
          <a:extLst>
            <a:ext uri="{FF2B5EF4-FFF2-40B4-BE49-F238E27FC236}">
              <a16:creationId xmlns:a16="http://schemas.microsoft.com/office/drawing/2014/main" id="{0C8DE272-3308-4354-BFA2-63EFA25E4CC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8496"/>
    <xdr:sp macro="" textlink="">
      <xdr:nvSpPr>
        <xdr:cNvPr id="6560" name="Text Box 15">
          <a:extLst>
            <a:ext uri="{FF2B5EF4-FFF2-40B4-BE49-F238E27FC236}">
              <a16:creationId xmlns:a16="http://schemas.microsoft.com/office/drawing/2014/main" id="{161120A8-701F-4274-8F7F-D94B5B9FC4A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1" name="Text Box 15">
          <a:extLst>
            <a:ext uri="{FF2B5EF4-FFF2-40B4-BE49-F238E27FC236}">
              <a16:creationId xmlns:a16="http://schemas.microsoft.com/office/drawing/2014/main" id="{BFA12FB7-285E-4226-BB5A-3A3DF128911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2" name="Text Box 15">
          <a:extLst>
            <a:ext uri="{FF2B5EF4-FFF2-40B4-BE49-F238E27FC236}">
              <a16:creationId xmlns:a16="http://schemas.microsoft.com/office/drawing/2014/main" id="{98D94C27-D141-4D38-8AC1-23A907D5373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56743"/>
    <xdr:sp macro="" textlink="">
      <xdr:nvSpPr>
        <xdr:cNvPr id="6563" name="Text Box 15">
          <a:extLst>
            <a:ext uri="{FF2B5EF4-FFF2-40B4-BE49-F238E27FC236}">
              <a16:creationId xmlns:a16="http://schemas.microsoft.com/office/drawing/2014/main" id="{CC4040C0-CF3B-4183-8436-1A064FA1A39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4" name="Text Box 15">
          <a:extLst>
            <a:ext uri="{FF2B5EF4-FFF2-40B4-BE49-F238E27FC236}">
              <a16:creationId xmlns:a16="http://schemas.microsoft.com/office/drawing/2014/main" id="{F276CAAB-957E-46AA-9AEE-7CB65DF6E8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5" name="Text Box 15">
          <a:extLst>
            <a:ext uri="{FF2B5EF4-FFF2-40B4-BE49-F238E27FC236}">
              <a16:creationId xmlns:a16="http://schemas.microsoft.com/office/drawing/2014/main" id="{E2E757B9-4A30-4381-B1C2-FCDF0E2F581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6" name="Text Box 15">
          <a:extLst>
            <a:ext uri="{FF2B5EF4-FFF2-40B4-BE49-F238E27FC236}">
              <a16:creationId xmlns:a16="http://schemas.microsoft.com/office/drawing/2014/main" id="{21968C2A-BCC1-40AA-98FC-ECDC00F1634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7" name="Text Box 15">
          <a:extLst>
            <a:ext uri="{FF2B5EF4-FFF2-40B4-BE49-F238E27FC236}">
              <a16:creationId xmlns:a16="http://schemas.microsoft.com/office/drawing/2014/main" id="{38880172-D713-437C-BBC8-5DC8C4EE79E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8" name="Text Box 15">
          <a:extLst>
            <a:ext uri="{FF2B5EF4-FFF2-40B4-BE49-F238E27FC236}">
              <a16:creationId xmlns:a16="http://schemas.microsoft.com/office/drawing/2014/main" id="{020C16CD-2C85-4943-A3D2-CA82134B46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9" name="Text Box 15">
          <a:extLst>
            <a:ext uri="{FF2B5EF4-FFF2-40B4-BE49-F238E27FC236}">
              <a16:creationId xmlns:a16="http://schemas.microsoft.com/office/drawing/2014/main" id="{38823680-12BB-49BA-B5E1-1480A55AA2B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0" name="Text Box 15">
          <a:extLst>
            <a:ext uri="{FF2B5EF4-FFF2-40B4-BE49-F238E27FC236}">
              <a16:creationId xmlns:a16="http://schemas.microsoft.com/office/drawing/2014/main" id="{EC0651BB-93B2-4373-B6F6-CA464ECEF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1" name="Text Box 15">
          <a:extLst>
            <a:ext uri="{FF2B5EF4-FFF2-40B4-BE49-F238E27FC236}">
              <a16:creationId xmlns:a16="http://schemas.microsoft.com/office/drawing/2014/main" id="{B13A371D-F120-4AD7-ACA5-3191B5EDB74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8496"/>
    <xdr:sp macro="" textlink="">
      <xdr:nvSpPr>
        <xdr:cNvPr id="6572" name="Text Box 15">
          <a:extLst>
            <a:ext uri="{FF2B5EF4-FFF2-40B4-BE49-F238E27FC236}">
              <a16:creationId xmlns:a16="http://schemas.microsoft.com/office/drawing/2014/main" id="{2A552F63-D759-408C-9AC4-2B8B6F0CA1D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3" name="Text Box 15">
          <a:extLst>
            <a:ext uri="{FF2B5EF4-FFF2-40B4-BE49-F238E27FC236}">
              <a16:creationId xmlns:a16="http://schemas.microsoft.com/office/drawing/2014/main" id="{369B4E0F-8BAC-4AF1-B92E-3234D99E6D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4" name="Text Box 15">
          <a:extLst>
            <a:ext uri="{FF2B5EF4-FFF2-40B4-BE49-F238E27FC236}">
              <a16:creationId xmlns:a16="http://schemas.microsoft.com/office/drawing/2014/main" id="{771146D8-EB78-45B4-AC7D-B30D6C94EADD}"/>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56743"/>
    <xdr:sp macro="" textlink="">
      <xdr:nvSpPr>
        <xdr:cNvPr id="6575" name="Text Box 15">
          <a:extLst>
            <a:ext uri="{FF2B5EF4-FFF2-40B4-BE49-F238E27FC236}">
              <a16:creationId xmlns:a16="http://schemas.microsoft.com/office/drawing/2014/main" id="{C606782D-F4CD-4C0C-B92C-399E6D466BC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6" name="Text Box 15">
          <a:extLst>
            <a:ext uri="{FF2B5EF4-FFF2-40B4-BE49-F238E27FC236}">
              <a16:creationId xmlns:a16="http://schemas.microsoft.com/office/drawing/2014/main" id="{A70E538B-4CC2-42D6-8F52-2988F046A70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7" name="Text Box 15">
          <a:extLst>
            <a:ext uri="{FF2B5EF4-FFF2-40B4-BE49-F238E27FC236}">
              <a16:creationId xmlns:a16="http://schemas.microsoft.com/office/drawing/2014/main" id="{F5072AAD-1987-46F0-B169-11C2B70CE60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8" name="Text Box 15">
          <a:extLst>
            <a:ext uri="{FF2B5EF4-FFF2-40B4-BE49-F238E27FC236}">
              <a16:creationId xmlns:a16="http://schemas.microsoft.com/office/drawing/2014/main" id="{0C6DB9A6-4D79-4A62-A36F-73A9FAA9B9A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9" name="Text Box 15">
          <a:extLst>
            <a:ext uri="{FF2B5EF4-FFF2-40B4-BE49-F238E27FC236}">
              <a16:creationId xmlns:a16="http://schemas.microsoft.com/office/drawing/2014/main" id="{82D0F1C4-1513-4F14-8B35-C2C676A312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0" name="Text Box 15">
          <a:extLst>
            <a:ext uri="{FF2B5EF4-FFF2-40B4-BE49-F238E27FC236}">
              <a16:creationId xmlns:a16="http://schemas.microsoft.com/office/drawing/2014/main" id="{C550BF53-C07D-45F7-A4A8-1EF0DF8F393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1" name="Text Box 15">
          <a:extLst>
            <a:ext uri="{FF2B5EF4-FFF2-40B4-BE49-F238E27FC236}">
              <a16:creationId xmlns:a16="http://schemas.microsoft.com/office/drawing/2014/main" id="{865E11A4-40DC-4644-BE40-CD6E0DC32DE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2" name="Text Box 15">
          <a:extLst>
            <a:ext uri="{FF2B5EF4-FFF2-40B4-BE49-F238E27FC236}">
              <a16:creationId xmlns:a16="http://schemas.microsoft.com/office/drawing/2014/main" id="{1FFCD814-7BDB-451A-A102-74679C2B63F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3" name="Text Box 15">
          <a:extLst>
            <a:ext uri="{FF2B5EF4-FFF2-40B4-BE49-F238E27FC236}">
              <a16:creationId xmlns:a16="http://schemas.microsoft.com/office/drawing/2014/main" id="{52B0F83A-257C-471D-AB83-984C0F59199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4" name="Text Box 15">
          <a:extLst>
            <a:ext uri="{FF2B5EF4-FFF2-40B4-BE49-F238E27FC236}">
              <a16:creationId xmlns:a16="http://schemas.microsoft.com/office/drawing/2014/main" id="{AC893F1D-F9B2-40C0-8760-20B60D035E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5" name="Text Box 15">
          <a:extLst>
            <a:ext uri="{FF2B5EF4-FFF2-40B4-BE49-F238E27FC236}">
              <a16:creationId xmlns:a16="http://schemas.microsoft.com/office/drawing/2014/main" id="{CE458C2F-EA80-40C0-9249-3D51F3683B4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6" name="Text Box 15">
          <a:extLst>
            <a:ext uri="{FF2B5EF4-FFF2-40B4-BE49-F238E27FC236}">
              <a16:creationId xmlns:a16="http://schemas.microsoft.com/office/drawing/2014/main" id="{A709D26F-7D3C-4F01-96C2-D279B173C4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7" name="Text Box 15">
          <a:extLst>
            <a:ext uri="{FF2B5EF4-FFF2-40B4-BE49-F238E27FC236}">
              <a16:creationId xmlns:a16="http://schemas.microsoft.com/office/drawing/2014/main" id="{0CDA04BC-5DBE-4A0D-9FD5-205D981D1CB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8" name="Text Box 15">
          <a:extLst>
            <a:ext uri="{FF2B5EF4-FFF2-40B4-BE49-F238E27FC236}">
              <a16:creationId xmlns:a16="http://schemas.microsoft.com/office/drawing/2014/main" id="{0AD6CC26-647B-49D5-9E50-86F9128270B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9" name="Text Box 15">
          <a:extLst>
            <a:ext uri="{FF2B5EF4-FFF2-40B4-BE49-F238E27FC236}">
              <a16:creationId xmlns:a16="http://schemas.microsoft.com/office/drawing/2014/main" id="{67A692F7-32AD-42C9-8BEA-E898B3E1F5D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0" name="Text Box 15">
          <a:extLst>
            <a:ext uri="{FF2B5EF4-FFF2-40B4-BE49-F238E27FC236}">
              <a16:creationId xmlns:a16="http://schemas.microsoft.com/office/drawing/2014/main" id="{8BD2F725-9EF8-4726-B3F9-94046272A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1" name="Text Box 15">
          <a:extLst>
            <a:ext uri="{FF2B5EF4-FFF2-40B4-BE49-F238E27FC236}">
              <a16:creationId xmlns:a16="http://schemas.microsoft.com/office/drawing/2014/main" id="{2A07C1AE-CFC1-457B-A06F-08263934413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2" name="Text Box 15">
          <a:extLst>
            <a:ext uri="{FF2B5EF4-FFF2-40B4-BE49-F238E27FC236}">
              <a16:creationId xmlns:a16="http://schemas.microsoft.com/office/drawing/2014/main" id="{594A5115-BB25-4AC3-9442-2197F2203F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3" name="Text Box 15">
          <a:extLst>
            <a:ext uri="{FF2B5EF4-FFF2-40B4-BE49-F238E27FC236}">
              <a16:creationId xmlns:a16="http://schemas.microsoft.com/office/drawing/2014/main" id="{AC697560-B229-41DD-B5EA-30F3DD91D0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4" name="Text Box 15">
          <a:extLst>
            <a:ext uri="{FF2B5EF4-FFF2-40B4-BE49-F238E27FC236}">
              <a16:creationId xmlns:a16="http://schemas.microsoft.com/office/drawing/2014/main" id="{B88A47FB-C853-4C42-90EF-BB254ADFBE6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5" name="Text Box 15">
          <a:extLst>
            <a:ext uri="{FF2B5EF4-FFF2-40B4-BE49-F238E27FC236}">
              <a16:creationId xmlns:a16="http://schemas.microsoft.com/office/drawing/2014/main" id="{DBF48F45-E0DF-4F5B-BD55-E0C3E9D2933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6" name="Text Box 15">
          <a:extLst>
            <a:ext uri="{FF2B5EF4-FFF2-40B4-BE49-F238E27FC236}">
              <a16:creationId xmlns:a16="http://schemas.microsoft.com/office/drawing/2014/main" id="{69ABC1F9-5639-46E1-875C-CD0B4B61F7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97" name="Text Box 15">
          <a:extLst>
            <a:ext uri="{FF2B5EF4-FFF2-40B4-BE49-F238E27FC236}">
              <a16:creationId xmlns:a16="http://schemas.microsoft.com/office/drawing/2014/main" id="{EF5BC939-B71F-4236-900F-6CD5822270D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8" name="Text Box 15">
          <a:extLst>
            <a:ext uri="{FF2B5EF4-FFF2-40B4-BE49-F238E27FC236}">
              <a16:creationId xmlns:a16="http://schemas.microsoft.com/office/drawing/2014/main" id="{9877322E-6F31-494E-A7F0-83EAD7BCC2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9" name="Text Box 15">
          <a:extLst>
            <a:ext uri="{FF2B5EF4-FFF2-40B4-BE49-F238E27FC236}">
              <a16:creationId xmlns:a16="http://schemas.microsoft.com/office/drawing/2014/main" id="{D0A85015-D38D-4815-B917-C1440DCF2DE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0" name="Text Box 15">
          <a:extLst>
            <a:ext uri="{FF2B5EF4-FFF2-40B4-BE49-F238E27FC236}">
              <a16:creationId xmlns:a16="http://schemas.microsoft.com/office/drawing/2014/main" id="{EDBEA7DC-02BD-40C9-BFFF-762D0747C62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1" name="Text Box 15">
          <a:extLst>
            <a:ext uri="{FF2B5EF4-FFF2-40B4-BE49-F238E27FC236}">
              <a16:creationId xmlns:a16="http://schemas.microsoft.com/office/drawing/2014/main" id="{85D5E9A9-4069-45BA-B2F7-2CC9E73DF9F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2" name="Text Box 15">
          <a:extLst>
            <a:ext uri="{FF2B5EF4-FFF2-40B4-BE49-F238E27FC236}">
              <a16:creationId xmlns:a16="http://schemas.microsoft.com/office/drawing/2014/main" id="{84D9EB82-68A7-474C-BE45-410800C838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3" name="Text Box 15">
          <a:extLst>
            <a:ext uri="{FF2B5EF4-FFF2-40B4-BE49-F238E27FC236}">
              <a16:creationId xmlns:a16="http://schemas.microsoft.com/office/drawing/2014/main" id="{5AC61FB0-C53E-4D8F-891C-35B5EFDC4C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4" name="Text Box 16">
          <a:extLst>
            <a:ext uri="{FF2B5EF4-FFF2-40B4-BE49-F238E27FC236}">
              <a16:creationId xmlns:a16="http://schemas.microsoft.com/office/drawing/2014/main" id="{944AE046-9AB9-4DE8-98BE-AE19315D174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5" name="Text Box 17">
          <a:extLst>
            <a:ext uri="{FF2B5EF4-FFF2-40B4-BE49-F238E27FC236}">
              <a16:creationId xmlns:a16="http://schemas.microsoft.com/office/drawing/2014/main" id="{CD5C0CB5-F93F-465E-802C-B73BFE9812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6" name="Text Box 18">
          <a:extLst>
            <a:ext uri="{FF2B5EF4-FFF2-40B4-BE49-F238E27FC236}">
              <a16:creationId xmlns:a16="http://schemas.microsoft.com/office/drawing/2014/main" id="{B612C15B-63C1-4293-898D-E099DEFCED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7" name="Text Box 19">
          <a:extLst>
            <a:ext uri="{FF2B5EF4-FFF2-40B4-BE49-F238E27FC236}">
              <a16:creationId xmlns:a16="http://schemas.microsoft.com/office/drawing/2014/main" id="{AB44F6A1-5C1E-4E27-880E-D38DEDD9ED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8" name="Text Box 16">
          <a:extLst>
            <a:ext uri="{FF2B5EF4-FFF2-40B4-BE49-F238E27FC236}">
              <a16:creationId xmlns:a16="http://schemas.microsoft.com/office/drawing/2014/main" id="{423E59FA-0E6C-4286-9D5F-B6C06CA2DD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9" name="Text Box 17">
          <a:extLst>
            <a:ext uri="{FF2B5EF4-FFF2-40B4-BE49-F238E27FC236}">
              <a16:creationId xmlns:a16="http://schemas.microsoft.com/office/drawing/2014/main" id="{7C33638D-F1F6-4AED-B253-CE67B985C36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0" name="Text Box 18">
          <a:extLst>
            <a:ext uri="{FF2B5EF4-FFF2-40B4-BE49-F238E27FC236}">
              <a16:creationId xmlns:a16="http://schemas.microsoft.com/office/drawing/2014/main" id="{3B86BA29-2C81-469C-A9D8-31391F122C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1" name="Text Box 19">
          <a:extLst>
            <a:ext uri="{FF2B5EF4-FFF2-40B4-BE49-F238E27FC236}">
              <a16:creationId xmlns:a16="http://schemas.microsoft.com/office/drawing/2014/main" id="{8860D47C-37C1-4094-9787-EFF76D11296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2" name="Text Box 16">
          <a:extLst>
            <a:ext uri="{FF2B5EF4-FFF2-40B4-BE49-F238E27FC236}">
              <a16:creationId xmlns:a16="http://schemas.microsoft.com/office/drawing/2014/main" id="{719F6327-14E8-4E02-8BA5-1B49402BBD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3" name="Text Box 17">
          <a:extLst>
            <a:ext uri="{FF2B5EF4-FFF2-40B4-BE49-F238E27FC236}">
              <a16:creationId xmlns:a16="http://schemas.microsoft.com/office/drawing/2014/main" id="{5415A93C-8D9E-4175-9CE9-67E0B4C4588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4" name="Text Box 18">
          <a:extLst>
            <a:ext uri="{FF2B5EF4-FFF2-40B4-BE49-F238E27FC236}">
              <a16:creationId xmlns:a16="http://schemas.microsoft.com/office/drawing/2014/main" id="{37038A06-9755-42A0-89BE-B582CFD235E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5" name="Text Box 19">
          <a:extLst>
            <a:ext uri="{FF2B5EF4-FFF2-40B4-BE49-F238E27FC236}">
              <a16:creationId xmlns:a16="http://schemas.microsoft.com/office/drawing/2014/main" id="{0E9A7F03-237F-4ED9-8FA1-F2BC339F87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145</xdr:row>
      <xdr:rowOff>504825</xdr:rowOff>
    </xdr:from>
    <xdr:ext cx="95250" cy="444014"/>
    <xdr:sp macro="" textlink="">
      <xdr:nvSpPr>
        <xdr:cNvPr id="6616" name="Text Box 15">
          <a:extLst>
            <a:ext uri="{FF2B5EF4-FFF2-40B4-BE49-F238E27FC236}">
              <a16:creationId xmlns:a16="http://schemas.microsoft.com/office/drawing/2014/main" id="{B46F968E-9F43-4979-8BF7-DDCA9AA27D0C}"/>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7" name="Text Box 16">
          <a:extLst>
            <a:ext uri="{FF2B5EF4-FFF2-40B4-BE49-F238E27FC236}">
              <a16:creationId xmlns:a16="http://schemas.microsoft.com/office/drawing/2014/main" id="{14F2C669-89C5-4E64-8932-5DF2422790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8" name="Text Box 17">
          <a:extLst>
            <a:ext uri="{FF2B5EF4-FFF2-40B4-BE49-F238E27FC236}">
              <a16:creationId xmlns:a16="http://schemas.microsoft.com/office/drawing/2014/main" id="{378165FB-06F8-47E8-A3B4-CBBA7276482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9" name="Text Box 18">
          <a:extLst>
            <a:ext uri="{FF2B5EF4-FFF2-40B4-BE49-F238E27FC236}">
              <a16:creationId xmlns:a16="http://schemas.microsoft.com/office/drawing/2014/main" id="{09F81C16-9155-4C3A-9AED-B5AEC7ED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20" name="Text Box 19">
          <a:extLst>
            <a:ext uri="{FF2B5EF4-FFF2-40B4-BE49-F238E27FC236}">
              <a16:creationId xmlns:a16="http://schemas.microsoft.com/office/drawing/2014/main" id="{16737022-C560-4209-BA72-72CA852FD7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621" name="Text Box 15">
          <a:extLst>
            <a:ext uri="{FF2B5EF4-FFF2-40B4-BE49-F238E27FC236}">
              <a16:creationId xmlns:a16="http://schemas.microsoft.com/office/drawing/2014/main" id="{33B5A05E-7657-42A3-B275-37290564B0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145</xdr:row>
      <xdr:rowOff>504825</xdr:rowOff>
    </xdr:from>
    <xdr:ext cx="95250" cy="442269"/>
    <xdr:sp macro="" textlink="">
      <xdr:nvSpPr>
        <xdr:cNvPr id="6622" name="Text Box 15">
          <a:extLst>
            <a:ext uri="{FF2B5EF4-FFF2-40B4-BE49-F238E27FC236}">
              <a16:creationId xmlns:a16="http://schemas.microsoft.com/office/drawing/2014/main" id="{F6C26219-3D70-441B-8649-CE2BC1CD20F6}"/>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3" name="Text Box 16">
          <a:extLst>
            <a:ext uri="{FF2B5EF4-FFF2-40B4-BE49-F238E27FC236}">
              <a16:creationId xmlns:a16="http://schemas.microsoft.com/office/drawing/2014/main" id="{65A4FCED-A7BF-47F0-B2EF-9712FF4D5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4" name="Text Box 17">
          <a:extLst>
            <a:ext uri="{FF2B5EF4-FFF2-40B4-BE49-F238E27FC236}">
              <a16:creationId xmlns:a16="http://schemas.microsoft.com/office/drawing/2014/main" id="{BCAEE103-4521-4AC9-86E1-B43C1B3AB9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5" name="Text Box 18">
          <a:extLst>
            <a:ext uri="{FF2B5EF4-FFF2-40B4-BE49-F238E27FC236}">
              <a16:creationId xmlns:a16="http://schemas.microsoft.com/office/drawing/2014/main" id="{7492578C-6DAD-4E51-B659-69D31C8D82A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626" name="Text Box 15">
          <a:extLst>
            <a:ext uri="{FF2B5EF4-FFF2-40B4-BE49-F238E27FC236}">
              <a16:creationId xmlns:a16="http://schemas.microsoft.com/office/drawing/2014/main" id="{F734773D-CF3F-43F3-A819-44B5509706F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7" name="Text Box 16">
          <a:extLst>
            <a:ext uri="{FF2B5EF4-FFF2-40B4-BE49-F238E27FC236}">
              <a16:creationId xmlns:a16="http://schemas.microsoft.com/office/drawing/2014/main" id="{6619603D-3BC5-4518-855C-F4EB5459AFA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8" name="Text Box 17">
          <a:extLst>
            <a:ext uri="{FF2B5EF4-FFF2-40B4-BE49-F238E27FC236}">
              <a16:creationId xmlns:a16="http://schemas.microsoft.com/office/drawing/2014/main" id="{FB3D614F-9935-478A-B24D-6272A70EA2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9" name="Text Box 18">
          <a:extLst>
            <a:ext uri="{FF2B5EF4-FFF2-40B4-BE49-F238E27FC236}">
              <a16:creationId xmlns:a16="http://schemas.microsoft.com/office/drawing/2014/main" id="{59147E03-61A4-4B87-A28C-8883F2792F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0" name="Text Box 19">
          <a:extLst>
            <a:ext uri="{FF2B5EF4-FFF2-40B4-BE49-F238E27FC236}">
              <a16:creationId xmlns:a16="http://schemas.microsoft.com/office/drawing/2014/main" id="{F143D89B-4237-4549-90CF-DC44324B4B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1" name="Text Box 16">
          <a:extLst>
            <a:ext uri="{FF2B5EF4-FFF2-40B4-BE49-F238E27FC236}">
              <a16:creationId xmlns:a16="http://schemas.microsoft.com/office/drawing/2014/main" id="{6C2E5ABB-9A67-4A4D-B3C8-79AF8AAC89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2" name="Text Box 17">
          <a:extLst>
            <a:ext uri="{FF2B5EF4-FFF2-40B4-BE49-F238E27FC236}">
              <a16:creationId xmlns:a16="http://schemas.microsoft.com/office/drawing/2014/main" id="{C5EBC1F6-77C5-4884-9FBD-F0EE87E6F8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3" name="Text Box 18">
          <a:extLst>
            <a:ext uri="{FF2B5EF4-FFF2-40B4-BE49-F238E27FC236}">
              <a16:creationId xmlns:a16="http://schemas.microsoft.com/office/drawing/2014/main" id="{237941DD-4B17-44EA-9993-488BFB82EB6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4" name="Text Box 19">
          <a:extLst>
            <a:ext uri="{FF2B5EF4-FFF2-40B4-BE49-F238E27FC236}">
              <a16:creationId xmlns:a16="http://schemas.microsoft.com/office/drawing/2014/main" id="{F7FD991A-1958-40E4-A9ED-00F0992E1E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5" name="Text Box 15">
          <a:extLst>
            <a:ext uri="{FF2B5EF4-FFF2-40B4-BE49-F238E27FC236}">
              <a16:creationId xmlns:a16="http://schemas.microsoft.com/office/drawing/2014/main" id="{9B2966AF-BB2D-40C7-9E93-02F94743931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6" name="Text Box 15">
          <a:extLst>
            <a:ext uri="{FF2B5EF4-FFF2-40B4-BE49-F238E27FC236}">
              <a16:creationId xmlns:a16="http://schemas.microsoft.com/office/drawing/2014/main" id="{3EA04E21-16B5-4A72-B1FE-B26F184C9060}"/>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8496"/>
    <xdr:sp macro="" textlink="">
      <xdr:nvSpPr>
        <xdr:cNvPr id="6637" name="Text Box 15">
          <a:extLst>
            <a:ext uri="{FF2B5EF4-FFF2-40B4-BE49-F238E27FC236}">
              <a16:creationId xmlns:a16="http://schemas.microsoft.com/office/drawing/2014/main" id="{FF83751D-34FF-4142-B7E2-E75185C6457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38" name="Text Box 15">
          <a:extLst>
            <a:ext uri="{FF2B5EF4-FFF2-40B4-BE49-F238E27FC236}">
              <a16:creationId xmlns:a16="http://schemas.microsoft.com/office/drawing/2014/main" id="{10577D98-16C0-443C-8860-2D49E3312FA3}"/>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39" name="Text Box 15">
          <a:extLst>
            <a:ext uri="{FF2B5EF4-FFF2-40B4-BE49-F238E27FC236}">
              <a16:creationId xmlns:a16="http://schemas.microsoft.com/office/drawing/2014/main" id="{931A7F21-C982-44D8-B4AA-B66CA32F3C9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40" name="Text Box 15">
          <a:extLst>
            <a:ext uri="{FF2B5EF4-FFF2-40B4-BE49-F238E27FC236}">
              <a16:creationId xmlns:a16="http://schemas.microsoft.com/office/drawing/2014/main" id="{0D4C1F49-3B2F-4AD2-8561-704EA11FF25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41" name="Text Box 15">
          <a:extLst>
            <a:ext uri="{FF2B5EF4-FFF2-40B4-BE49-F238E27FC236}">
              <a16:creationId xmlns:a16="http://schemas.microsoft.com/office/drawing/2014/main" id="{AFEE208A-3D7C-4286-8067-671A8752544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42" name="Text Box 15">
          <a:extLst>
            <a:ext uri="{FF2B5EF4-FFF2-40B4-BE49-F238E27FC236}">
              <a16:creationId xmlns:a16="http://schemas.microsoft.com/office/drawing/2014/main" id="{A68EB36C-5B08-466D-91EA-B6F6C89989FE}"/>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3" name="Text Box 16">
          <a:extLst>
            <a:ext uri="{FF2B5EF4-FFF2-40B4-BE49-F238E27FC236}">
              <a16:creationId xmlns:a16="http://schemas.microsoft.com/office/drawing/2014/main" id="{84EF884C-0399-4D0A-8B31-912F3F6503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4" name="Text Box 17">
          <a:extLst>
            <a:ext uri="{FF2B5EF4-FFF2-40B4-BE49-F238E27FC236}">
              <a16:creationId xmlns:a16="http://schemas.microsoft.com/office/drawing/2014/main" id="{57D87184-7AF1-4FB8-808F-FCBADF24436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5" name="Text Box 18">
          <a:extLst>
            <a:ext uri="{FF2B5EF4-FFF2-40B4-BE49-F238E27FC236}">
              <a16:creationId xmlns:a16="http://schemas.microsoft.com/office/drawing/2014/main" id="{479FE038-9968-4A30-9DDA-0FA32F8F69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6" name="Text Box 19">
          <a:extLst>
            <a:ext uri="{FF2B5EF4-FFF2-40B4-BE49-F238E27FC236}">
              <a16:creationId xmlns:a16="http://schemas.microsoft.com/office/drawing/2014/main" id="{AE0C68B3-B93C-45AE-B2CB-9F040D8C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7" name="Text Box 16">
          <a:extLst>
            <a:ext uri="{FF2B5EF4-FFF2-40B4-BE49-F238E27FC236}">
              <a16:creationId xmlns:a16="http://schemas.microsoft.com/office/drawing/2014/main" id="{13E28BC3-7FD6-499C-BF40-1C4BD209B9F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8" name="Text Box 17">
          <a:extLst>
            <a:ext uri="{FF2B5EF4-FFF2-40B4-BE49-F238E27FC236}">
              <a16:creationId xmlns:a16="http://schemas.microsoft.com/office/drawing/2014/main" id="{02302DD6-4C82-46C2-9D1C-5123E869B5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9" name="Text Box 18">
          <a:extLst>
            <a:ext uri="{FF2B5EF4-FFF2-40B4-BE49-F238E27FC236}">
              <a16:creationId xmlns:a16="http://schemas.microsoft.com/office/drawing/2014/main" id="{79F0E2E3-4838-46E0-85C5-AD991D40681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50" name="Text Box 19">
          <a:extLst>
            <a:ext uri="{FF2B5EF4-FFF2-40B4-BE49-F238E27FC236}">
              <a16:creationId xmlns:a16="http://schemas.microsoft.com/office/drawing/2014/main" id="{B97770F8-D601-474D-97DF-07EEBE852F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1" name="Text Box 16">
          <a:extLst>
            <a:ext uri="{FF2B5EF4-FFF2-40B4-BE49-F238E27FC236}">
              <a16:creationId xmlns:a16="http://schemas.microsoft.com/office/drawing/2014/main" id="{BE4FA54E-E1B0-4247-B5FB-80A9227BDCA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2" name="Text Box 17">
          <a:extLst>
            <a:ext uri="{FF2B5EF4-FFF2-40B4-BE49-F238E27FC236}">
              <a16:creationId xmlns:a16="http://schemas.microsoft.com/office/drawing/2014/main" id="{A340EF67-1CE6-4142-A4E8-B34E21D4C39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3" name="Text Box 18">
          <a:extLst>
            <a:ext uri="{FF2B5EF4-FFF2-40B4-BE49-F238E27FC236}">
              <a16:creationId xmlns:a16="http://schemas.microsoft.com/office/drawing/2014/main" id="{72E7568D-8E26-4067-BF20-ED19F9F060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4" name="Text Box 19">
          <a:extLst>
            <a:ext uri="{FF2B5EF4-FFF2-40B4-BE49-F238E27FC236}">
              <a16:creationId xmlns:a16="http://schemas.microsoft.com/office/drawing/2014/main" id="{5B3AD108-D46A-450C-A4A7-2BB07620BC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55" name="Text Box 15">
          <a:extLst>
            <a:ext uri="{FF2B5EF4-FFF2-40B4-BE49-F238E27FC236}">
              <a16:creationId xmlns:a16="http://schemas.microsoft.com/office/drawing/2014/main" id="{33B9141C-4CFF-47B7-9B2D-7C571C95DE6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6" name="Text Box 16">
          <a:extLst>
            <a:ext uri="{FF2B5EF4-FFF2-40B4-BE49-F238E27FC236}">
              <a16:creationId xmlns:a16="http://schemas.microsoft.com/office/drawing/2014/main" id="{41CE6F76-69BC-4EEA-9DA5-9A004D5947E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7" name="Text Box 17">
          <a:extLst>
            <a:ext uri="{FF2B5EF4-FFF2-40B4-BE49-F238E27FC236}">
              <a16:creationId xmlns:a16="http://schemas.microsoft.com/office/drawing/2014/main" id="{D6F4C406-E006-4B2F-986E-7A88616C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8" name="Text Box 18">
          <a:extLst>
            <a:ext uri="{FF2B5EF4-FFF2-40B4-BE49-F238E27FC236}">
              <a16:creationId xmlns:a16="http://schemas.microsoft.com/office/drawing/2014/main" id="{928EE86C-44FA-4671-9E48-C9DF1393A19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9" name="Text Box 19">
          <a:extLst>
            <a:ext uri="{FF2B5EF4-FFF2-40B4-BE49-F238E27FC236}">
              <a16:creationId xmlns:a16="http://schemas.microsoft.com/office/drawing/2014/main" id="{5560F11A-69AC-4408-9169-E6EA3DEACA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0" name="Text Box 16">
          <a:extLst>
            <a:ext uri="{FF2B5EF4-FFF2-40B4-BE49-F238E27FC236}">
              <a16:creationId xmlns:a16="http://schemas.microsoft.com/office/drawing/2014/main" id="{1931C9FD-CF40-4DB5-B419-0BD0F274AF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1" name="Text Box 17">
          <a:extLst>
            <a:ext uri="{FF2B5EF4-FFF2-40B4-BE49-F238E27FC236}">
              <a16:creationId xmlns:a16="http://schemas.microsoft.com/office/drawing/2014/main" id="{072A5C1D-B89B-4259-B9BD-FE9276EBB4C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2" name="Text Box 18">
          <a:extLst>
            <a:ext uri="{FF2B5EF4-FFF2-40B4-BE49-F238E27FC236}">
              <a16:creationId xmlns:a16="http://schemas.microsoft.com/office/drawing/2014/main" id="{F7CD1335-4D28-405C-8D40-1ADC8E14B47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3" name="Text Box 16">
          <a:extLst>
            <a:ext uri="{FF2B5EF4-FFF2-40B4-BE49-F238E27FC236}">
              <a16:creationId xmlns:a16="http://schemas.microsoft.com/office/drawing/2014/main" id="{FD2EEF25-4D38-46BD-91CF-E1D0B32C169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4" name="Text Box 17">
          <a:extLst>
            <a:ext uri="{FF2B5EF4-FFF2-40B4-BE49-F238E27FC236}">
              <a16:creationId xmlns:a16="http://schemas.microsoft.com/office/drawing/2014/main" id="{77363E30-8088-40B0-B54D-DF8CDA36A0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5" name="Text Box 18">
          <a:extLst>
            <a:ext uri="{FF2B5EF4-FFF2-40B4-BE49-F238E27FC236}">
              <a16:creationId xmlns:a16="http://schemas.microsoft.com/office/drawing/2014/main" id="{9C8A2845-6A43-4AA0-ABA1-D8955AE038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6" name="Text Box 19">
          <a:extLst>
            <a:ext uri="{FF2B5EF4-FFF2-40B4-BE49-F238E27FC236}">
              <a16:creationId xmlns:a16="http://schemas.microsoft.com/office/drawing/2014/main" id="{AF9FC782-699B-4859-872E-B9D16C3CD8A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7" name="Text Box 16">
          <a:extLst>
            <a:ext uri="{FF2B5EF4-FFF2-40B4-BE49-F238E27FC236}">
              <a16:creationId xmlns:a16="http://schemas.microsoft.com/office/drawing/2014/main" id="{F5FE29D9-2948-46CC-A568-93CDBD03E89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8" name="Text Box 17">
          <a:extLst>
            <a:ext uri="{FF2B5EF4-FFF2-40B4-BE49-F238E27FC236}">
              <a16:creationId xmlns:a16="http://schemas.microsoft.com/office/drawing/2014/main" id="{26D908F3-B7DC-4ACC-AFCB-EED283B5F8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9" name="Text Box 18">
          <a:extLst>
            <a:ext uri="{FF2B5EF4-FFF2-40B4-BE49-F238E27FC236}">
              <a16:creationId xmlns:a16="http://schemas.microsoft.com/office/drawing/2014/main" id="{4EE14680-CF0D-477A-90BC-920CFA34E8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70" name="Text Box 19">
          <a:extLst>
            <a:ext uri="{FF2B5EF4-FFF2-40B4-BE49-F238E27FC236}">
              <a16:creationId xmlns:a16="http://schemas.microsoft.com/office/drawing/2014/main" id="{0D7175C6-C9AE-43CA-91F5-BC9A4AABD6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56743"/>
    <xdr:sp macro="" textlink="">
      <xdr:nvSpPr>
        <xdr:cNvPr id="6671" name="Text Box 15">
          <a:extLst>
            <a:ext uri="{FF2B5EF4-FFF2-40B4-BE49-F238E27FC236}">
              <a16:creationId xmlns:a16="http://schemas.microsoft.com/office/drawing/2014/main" id="{5DE4D3B9-29A8-417F-B36C-9EBA4CD5519C}"/>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72" name="Text Box 15">
          <a:extLst>
            <a:ext uri="{FF2B5EF4-FFF2-40B4-BE49-F238E27FC236}">
              <a16:creationId xmlns:a16="http://schemas.microsoft.com/office/drawing/2014/main" id="{E0A4B4EC-3BEE-40B8-AFD8-03532B33EBF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73" name="Text Box 15">
          <a:extLst>
            <a:ext uri="{FF2B5EF4-FFF2-40B4-BE49-F238E27FC236}">
              <a16:creationId xmlns:a16="http://schemas.microsoft.com/office/drawing/2014/main" id="{42B0052A-A6C2-4CF9-B7E7-A3DD8DD1EA4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74" name="Text Box 15">
          <a:extLst>
            <a:ext uri="{FF2B5EF4-FFF2-40B4-BE49-F238E27FC236}">
              <a16:creationId xmlns:a16="http://schemas.microsoft.com/office/drawing/2014/main" id="{376D6262-A385-430D-8130-7A7F894CE9D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75" name="Text Box 15">
          <a:extLst>
            <a:ext uri="{FF2B5EF4-FFF2-40B4-BE49-F238E27FC236}">
              <a16:creationId xmlns:a16="http://schemas.microsoft.com/office/drawing/2014/main" id="{1B8295FB-C3F8-436C-BDAC-2F3A5B657AD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676" name="Text Box 15">
          <a:extLst>
            <a:ext uri="{FF2B5EF4-FFF2-40B4-BE49-F238E27FC236}">
              <a16:creationId xmlns:a16="http://schemas.microsoft.com/office/drawing/2014/main" id="{C99F6BE3-6A18-4E19-A8ED-E0069ED3C01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7" name="Text Box 16">
          <a:extLst>
            <a:ext uri="{FF2B5EF4-FFF2-40B4-BE49-F238E27FC236}">
              <a16:creationId xmlns:a16="http://schemas.microsoft.com/office/drawing/2014/main" id="{4D3DB3B6-CB58-4FAF-B76E-EDB55C0DCD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8" name="Text Box 17">
          <a:extLst>
            <a:ext uri="{FF2B5EF4-FFF2-40B4-BE49-F238E27FC236}">
              <a16:creationId xmlns:a16="http://schemas.microsoft.com/office/drawing/2014/main" id="{41214886-6DFD-430A-91B8-973042ADE9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9" name="Text Box 18">
          <a:extLst>
            <a:ext uri="{FF2B5EF4-FFF2-40B4-BE49-F238E27FC236}">
              <a16:creationId xmlns:a16="http://schemas.microsoft.com/office/drawing/2014/main" id="{C2B59E01-00F6-4070-B64C-8E69F145A9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80" name="Text Box 19">
          <a:extLst>
            <a:ext uri="{FF2B5EF4-FFF2-40B4-BE49-F238E27FC236}">
              <a16:creationId xmlns:a16="http://schemas.microsoft.com/office/drawing/2014/main" id="{B09B5067-5909-448D-BB91-884C1210D9D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1" name="Text Box 16">
          <a:extLst>
            <a:ext uri="{FF2B5EF4-FFF2-40B4-BE49-F238E27FC236}">
              <a16:creationId xmlns:a16="http://schemas.microsoft.com/office/drawing/2014/main" id="{0FC22CAC-19EC-4AC4-8B9E-B6E7CE3D74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2" name="Text Box 17">
          <a:extLst>
            <a:ext uri="{FF2B5EF4-FFF2-40B4-BE49-F238E27FC236}">
              <a16:creationId xmlns:a16="http://schemas.microsoft.com/office/drawing/2014/main" id="{41CA226F-BB30-4176-AF8A-D337BAD4E0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3" name="Text Box 18">
          <a:extLst>
            <a:ext uri="{FF2B5EF4-FFF2-40B4-BE49-F238E27FC236}">
              <a16:creationId xmlns:a16="http://schemas.microsoft.com/office/drawing/2014/main" id="{8D68825E-5AB8-4EF6-8151-B0CCADE5C1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4" name="Text Box 19">
          <a:extLst>
            <a:ext uri="{FF2B5EF4-FFF2-40B4-BE49-F238E27FC236}">
              <a16:creationId xmlns:a16="http://schemas.microsoft.com/office/drawing/2014/main" id="{B32687B5-CB1B-46BD-A55A-81049119F8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5" name="Text Box 16">
          <a:extLst>
            <a:ext uri="{FF2B5EF4-FFF2-40B4-BE49-F238E27FC236}">
              <a16:creationId xmlns:a16="http://schemas.microsoft.com/office/drawing/2014/main" id="{DB987720-4B51-4F49-8FB7-30A16B89A2F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6" name="Text Box 17">
          <a:extLst>
            <a:ext uri="{FF2B5EF4-FFF2-40B4-BE49-F238E27FC236}">
              <a16:creationId xmlns:a16="http://schemas.microsoft.com/office/drawing/2014/main" id="{0F6CD1EF-7964-4659-BCE9-BE1D2006AC4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7" name="Text Box 18">
          <a:extLst>
            <a:ext uri="{FF2B5EF4-FFF2-40B4-BE49-F238E27FC236}">
              <a16:creationId xmlns:a16="http://schemas.microsoft.com/office/drawing/2014/main" id="{66FE9901-CFCF-4B53-91F2-76297888FC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8" name="Text Box 19">
          <a:extLst>
            <a:ext uri="{FF2B5EF4-FFF2-40B4-BE49-F238E27FC236}">
              <a16:creationId xmlns:a16="http://schemas.microsoft.com/office/drawing/2014/main" id="{DE348DD4-910E-452A-9E24-D1995F9CB07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89" name="Text Box 15">
          <a:extLst>
            <a:ext uri="{FF2B5EF4-FFF2-40B4-BE49-F238E27FC236}">
              <a16:creationId xmlns:a16="http://schemas.microsoft.com/office/drawing/2014/main" id="{BE1B85E7-5A12-4029-9568-202281F3F8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0" name="Text Box 16">
          <a:extLst>
            <a:ext uri="{FF2B5EF4-FFF2-40B4-BE49-F238E27FC236}">
              <a16:creationId xmlns:a16="http://schemas.microsoft.com/office/drawing/2014/main" id="{39B2F80D-C979-4349-B773-83612C32E4B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1" name="Text Box 17">
          <a:extLst>
            <a:ext uri="{FF2B5EF4-FFF2-40B4-BE49-F238E27FC236}">
              <a16:creationId xmlns:a16="http://schemas.microsoft.com/office/drawing/2014/main" id="{1A774D05-DE63-4B1E-8FC6-30917023AB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2" name="Text Box 18">
          <a:extLst>
            <a:ext uri="{FF2B5EF4-FFF2-40B4-BE49-F238E27FC236}">
              <a16:creationId xmlns:a16="http://schemas.microsoft.com/office/drawing/2014/main" id="{0C030AA8-D35F-4403-BFFC-34C362F23F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3" name="Text Box 19">
          <a:extLst>
            <a:ext uri="{FF2B5EF4-FFF2-40B4-BE49-F238E27FC236}">
              <a16:creationId xmlns:a16="http://schemas.microsoft.com/office/drawing/2014/main" id="{790FA99E-B76D-4956-A609-7FBBFBCE8E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144</xdr:row>
      <xdr:rowOff>504825</xdr:rowOff>
    </xdr:from>
    <xdr:ext cx="95250" cy="442269"/>
    <xdr:sp macro="" textlink="">
      <xdr:nvSpPr>
        <xdr:cNvPr id="6694" name="Text Box 15">
          <a:extLst>
            <a:ext uri="{FF2B5EF4-FFF2-40B4-BE49-F238E27FC236}">
              <a16:creationId xmlns:a16="http://schemas.microsoft.com/office/drawing/2014/main" id="{68BC4552-3AB0-48F2-AFC9-1EE54FB38333}"/>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5" name="Text Box 16">
          <a:extLst>
            <a:ext uri="{FF2B5EF4-FFF2-40B4-BE49-F238E27FC236}">
              <a16:creationId xmlns:a16="http://schemas.microsoft.com/office/drawing/2014/main" id="{BE82863D-BC9A-4899-930B-AB5777E4F9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6" name="Text Box 17">
          <a:extLst>
            <a:ext uri="{FF2B5EF4-FFF2-40B4-BE49-F238E27FC236}">
              <a16:creationId xmlns:a16="http://schemas.microsoft.com/office/drawing/2014/main" id="{D4805328-A6BF-4309-BE79-08B4F0FD69F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7" name="Text Box 18">
          <a:extLst>
            <a:ext uri="{FF2B5EF4-FFF2-40B4-BE49-F238E27FC236}">
              <a16:creationId xmlns:a16="http://schemas.microsoft.com/office/drawing/2014/main" id="{8594764C-C6F0-42AB-B349-3A3009BBD5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8" name="Text Box 16">
          <a:extLst>
            <a:ext uri="{FF2B5EF4-FFF2-40B4-BE49-F238E27FC236}">
              <a16:creationId xmlns:a16="http://schemas.microsoft.com/office/drawing/2014/main" id="{6C16975D-36D0-42F2-933B-3BAE030919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9" name="Text Box 17">
          <a:extLst>
            <a:ext uri="{FF2B5EF4-FFF2-40B4-BE49-F238E27FC236}">
              <a16:creationId xmlns:a16="http://schemas.microsoft.com/office/drawing/2014/main" id="{49723CE9-35AC-4863-9708-1F85D316A5D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0" name="Text Box 18">
          <a:extLst>
            <a:ext uri="{FF2B5EF4-FFF2-40B4-BE49-F238E27FC236}">
              <a16:creationId xmlns:a16="http://schemas.microsoft.com/office/drawing/2014/main" id="{90EE8797-1FCF-4D17-9241-3F7E8BDDE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1" name="Text Box 19">
          <a:extLst>
            <a:ext uri="{FF2B5EF4-FFF2-40B4-BE49-F238E27FC236}">
              <a16:creationId xmlns:a16="http://schemas.microsoft.com/office/drawing/2014/main" id="{FABD0063-3BE3-4B85-B683-7DB5756B38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2" name="Text Box 16">
          <a:extLst>
            <a:ext uri="{FF2B5EF4-FFF2-40B4-BE49-F238E27FC236}">
              <a16:creationId xmlns:a16="http://schemas.microsoft.com/office/drawing/2014/main" id="{8AA6B7A3-1816-4545-A296-E1CA6577D2A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3" name="Text Box 17">
          <a:extLst>
            <a:ext uri="{FF2B5EF4-FFF2-40B4-BE49-F238E27FC236}">
              <a16:creationId xmlns:a16="http://schemas.microsoft.com/office/drawing/2014/main" id="{2796E177-706A-4796-B33F-12ECDBB8C3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4" name="Text Box 18">
          <a:extLst>
            <a:ext uri="{FF2B5EF4-FFF2-40B4-BE49-F238E27FC236}">
              <a16:creationId xmlns:a16="http://schemas.microsoft.com/office/drawing/2014/main" id="{D1D6C0B7-6A37-49AD-B154-62C063A2EC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05" name="Text Box 15">
          <a:extLst>
            <a:ext uri="{FF2B5EF4-FFF2-40B4-BE49-F238E27FC236}">
              <a16:creationId xmlns:a16="http://schemas.microsoft.com/office/drawing/2014/main" id="{3FCBC726-4FA3-4A18-AA99-8B6B1D001EB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6" name="Text Box 16">
          <a:extLst>
            <a:ext uri="{FF2B5EF4-FFF2-40B4-BE49-F238E27FC236}">
              <a16:creationId xmlns:a16="http://schemas.microsoft.com/office/drawing/2014/main" id="{5C7684CA-FDF9-4206-879C-41BC4D0EF3D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7" name="Text Box 17">
          <a:extLst>
            <a:ext uri="{FF2B5EF4-FFF2-40B4-BE49-F238E27FC236}">
              <a16:creationId xmlns:a16="http://schemas.microsoft.com/office/drawing/2014/main" id="{F5FDB723-D6A6-4ED3-8DD6-0DF5AB4325F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8" name="Text Box 18">
          <a:extLst>
            <a:ext uri="{FF2B5EF4-FFF2-40B4-BE49-F238E27FC236}">
              <a16:creationId xmlns:a16="http://schemas.microsoft.com/office/drawing/2014/main" id="{7154AC32-6270-4288-B54C-307F3ABA7E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9" name="Text Box 19">
          <a:extLst>
            <a:ext uri="{FF2B5EF4-FFF2-40B4-BE49-F238E27FC236}">
              <a16:creationId xmlns:a16="http://schemas.microsoft.com/office/drawing/2014/main" id="{1F445C35-16CB-4237-806E-593B8413A50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0" name="Text Box 16">
          <a:extLst>
            <a:ext uri="{FF2B5EF4-FFF2-40B4-BE49-F238E27FC236}">
              <a16:creationId xmlns:a16="http://schemas.microsoft.com/office/drawing/2014/main" id="{B1339FC2-2982-44C4-845F-2C84D06B11C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1" name="Text Box 17">
          <a:extLst>
            <a:ext uri="{FF2B5EF4-FFF2-40B4-BE49-F238E27FC236}">
              <a16:creationId xmlns:a16="http://schemas.microsoft.com/office/drawing/2014/main" id="{B6E0E136-B85B-4924-87BD-D26AB342CB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2" name="Text Box 18">
          <a:extLst>
            <a:ext uri="{FF2B5EF4-FFF2-40B4-BE49-F238E27FC236}">
              <a16:creationId xmlns:a16="http://schemas.microsoft.com/office/drawing/2014/main" id="{3863FE70-67A6-40CE-9317-3A43E728E5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3" name="Text Box 19">
          <a:extLst>
            <a:ext uri="{FF2B5EF4-FFF2-40B4-BE49-F238E27FC236}">
              <a16:creationId xmlns:a16="http://schemas.microsoft.com/office/drawing/2014/main" id="{6FFB67FE-3D33-48BC-9284-9BA16CB72C4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4" name="Text Box 16">
          <a:extLst>
            <a:ext uri="{FF2B5EF4-FFF2-40B4-BE49-F238E27FC236}">
              <a16:creationId xmlns:a16="http://schemas.microsoft.com/office/drawing/2014/main" id="{0F281B8F-FEC8-4449-AEAF-CB6CBDCAB8A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5" name="Text Box 17">
          <a:extLst>
            <a:ext uri="{FF2B5EF4-FFF2-40B4-BE49-F238E27FC236}">
              <a16:creationId xmlns:a16="http://schemas.microsoft.com/office/drawing/2014/main" id="{A8F5847D-4EC4-45AA-AADE-AF5D2B0C365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6" name="Text Box 18">
          <a:extLst>
            <a:ext uri="{FF2B5EF4-FFF2-40B4-BE49-F238E27FC236}">
              <a16:creationId xmlns:a16="http://schemas.microsoft.com/office/drawing/2014/main" id="{71E0D49E-4A26-489D-9C06-64626AF6C91F}"/>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7" name="Text Box 19">
          <a:extLst>
            <a:ext uri="{FF2B5EF4-FFF2-40B4-BE49-F238E27FC236}">
              <a16:creationId xmlns:a16="http://schemas.microsoft.com/office/drawing/2014/main" id="{AF3C6D9B-9CFE-4DE1-B6D8-B0FAF6CE75D3}"/>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718" name="Text Box 15">
          <a:extLst>
            <a:ext uri="{FF2B5EF4-FFF2-40B4-BE49-F238E27FC236}">
              <a16:creationId xmlns:a16="http://schemas.microsoft.com/office/drawing/2014/main" id="{2DA6B7DE-B4AF-445D-912B-05B5E2095B0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19" name="Text Box 16">
          <a:extLst>
            <a:ext uri="{FF2B5EF4-FFF2-40B4-BE49-F238E27FC236}">
              <a16:creationId xmlns:a16="http://schemas.microsoft.com/office/drawing/2014/main" id="{761D2BE0-DE2F-4F2C-A3C3-5BB2505572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0" name="Text Box 17">
          <a:extLst>
            <a:ext uri="{FF2B5EF4-FFF2-40B4-BE49-F238E27FC236}">
              <a16:creationId xmlns:a16="http://schemas.microsoft.com/office/drawing/2014/main" id="{3B119BE6-FF10-4AE6-9F84-ABD6F976DD5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1" name="Text Box 18">
          <a:extLst>
            <a:ext uri="{FF2B5EF4-FFF2-40B4-BE49-F238E27FC236}">
              <a16:creationId xmlns:a16="http://schemas.microsoft.com/office/drawing/2014/main" id="{BFA36F0D-1EA6-4EF3-B334-66E1AD27D7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2" name="Text Box 19">
          <a:extLst>
            <a:ext uri="{FF2B5EF4-FFF2-40B4-BE49-F238E27FC236}">
              <a16:creationId xmlns:a16="http://schemas.microsoft.com/office/drawing/2014/main" id="{81C6BCE0-9289-4613-8861-D60BB77E5B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3" name="Text Box 16">
          <a:extLst>
            <a:ext uri="{FF2B5EF4-FFF2-40B4-BE49-F238E27FC236}">
              <a16:creationId xmlns:a16="http://schemas.microsoft.com/office/drawing/2014/main" id="{62B0E921-0975-4C3A-9615-A46FD132F6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4" name="Text Box 17">
          <a:extLst>
            <a:ext uri="{FF2B5EF4-FFF2-40B4-BE49-F238E27FC236}">
              <a16:creationId xmlns:a16="http://schemas.microsoft.com/office/drawing/2014/main" id="{DB1CCA71-C8CE-4927-8292-599665F60DC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146</xdr:row>
      <xdr:rowOff>15875</xdr:rowOff>
    </xdr:from>
    <xdr:ext cx="95250" cy="171450"/>
    <xdr:sp macro="" textlink="">
      <xdr:nvSpPr>
        <xdr:cNvPr id="6725" name="Text Box 18">
          <a:extLst>
            <a:ext uri="{FF2B5EF4-FFF2-40B4-BE49-F238E27FC236}">
              <a16:creationId xmlns:a16="http://schemas.microsoft.com/office/drawing/2014/main" id="{560B7274-9404-47D4-88BD-74247A5885FA}"/>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6" name="Text Box 16">
          <a:extLst>
            <a:ext uri="{FF2B5EF4-FFF2-40B4-BE49-F238E27FC236}">
              <a16:creationId xmlns:a16="http://schemas.microsoft.com/office/drawing/2014/main" id="{F2EC2BC2-E6C1-48B4-8D0C-5B06CEF399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7" name="Text Box 17">
          <a:extLst>
            <a:ext uri="{FF2B5EF4-FFF2-40B4-BE49-F238E27FC236}">
              <a16:creationId xmlns:a16="http://schemas.microsoft.com/office/drawing/2014/main" id="{F9BACAEB-CC22-494C-A5CB-931ACA0C3A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8" name="Text Box 18">
          <a:extLst>
            <a:ext uri="{FF2B5EF4-FFF2-40B4-BE49-F238E27FC236}">
              <a16:creationId xmlns:a16="http://schemas.microsoft.com/office/drawing/2014/main" id="{2EEBC777-2FBD-48F8-B13C-D8A198E113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9" name="Text Box 19">
          <a:extLst>
            <a:ext uri="{FF2B5EF4-FFF2-40B4-BE49-F238E27FC236}">
              <a16:creationId xmlns:a16="http://schemas.microsoft.com/office/drawing/2014/main" id="{19281B8E-3D0E-468D-9626-D7E5BD5512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30" name="Text Box 16">
          <a:extLst>
            <a:ext uri="{FF2B5EF4-FFF2-40B4-BE49-F238E27FC236}">
              <a16:creationId xmlns:a16="http://schemas.microsoft.com/office/drawing/2014/main" id="{17FEE293-AD8C-4354-98C6-E63476421F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1" name="Text Box 15">
          <a:extLst>
            <a:ext uri="{FF2B5EF4-FFF2-40B4-BE49-F238E27FC236}">
              <a16:creationId xmlns:a16="http://schemas.microsoft.com/office/drawing/2014/main" id="{8F5224D8-5C20-4D5B-9B22-29F6E3BB2C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2" name="Text Box 15">
          <a:extLst>
            <a:ext uri="{FF2B5EF4-FFF2-40B4-BE49-F238E27FC236}">
              <a16:creationId xmlns:a16="http://schemas.microsoft.com/office/drawing/2014/main" id="{DD56AB69-22B9-4438-B48C-348C10CFEA8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3" name="Text Box 15">
          <a:extLst>
            <a:ext uri="{FF2B5EF4-FFF2-40B4-BE49-F238E27FC236}">
              <a16:creationId xmlns:a16="http://schemas.microsoft.com/office/drawing/2014/main" id="{A8C86BFB-DA81-43FF-8630-E7BD44B0BBD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4" name="Text Box 15">
          <a:extLst>
            <a:ext uri="{FF2B5EF4-FFF2-40B4-BE49-F238E27FC236}">
              <a16:creationId xmlns:a16="http://schemas.microsoft.com/office/drawing/2014/main" id="{E32A9ECD-2571-4C2B-BBA9-C089863CDB1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35" name="Text Box 15">
          <a:extLst>
            <a:ext uri="{FF2B5EF4-FFF2-40B4-BE49-F238E27FC236}">
              <a16:creationId xmlns:a16="http://schemas.microsoft.com/office/drawing/2014/main" id="{AAF820D9-5DE1-480F-8160-F7A9979D8DE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6" name="Text Box 15">
          <a:extLst>
            <a:ext uri="{FF2B5EF4-FFF2-40B4-BE49-F238E27FC236}">
              <a16:creationId xmlns:a16="http://schemas.microsoft.com/office/drawing/2014/main" id="{C87D2C0D-E26A-4B0A-9E34-B90CF8473FD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7" name="Text Box 15">
          <a:extLst>
            <a:ext uri="{FF2B5EF4-FFF2-40B4-BE49-F238E27FC236}">
              <a16:creationId xmlns:a16="http://schemas.microsoft.com/office/drawing/2014/main" id="{131E5B00-E00B-46EC-B6AA-DB1AC3CE56D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8" name="Text Box 15">
          <a:extLst>
            <a:ext uri="{FF2B5EF4-FFF2-40B4-BE49-F238E27FC236}">
              <a16:creationId xmlns:a16="http://schemas.microsoft.com/office/drawing/2014/main" id="{E957C7F2-96C6-4E53-BFD6-D3C50ADA0AE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9" name="Text Box 15">
          <a:extLst>
            <a:ext uri="{FF2B5EF4-FFF2-40B4-BE49-F238E27FC236}">
              <a16:creationId xmlns:a16="http://schemas.microsoft.com/office/drawing/2014/main" id="{FC6A9896-B126-4670-BDE2-AC64CF27F11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0" name="Text Box 15">
          <a:extLst>
            <a:ext uri="{FF2B5EF4-FFF2-40B4-BE49-F238E27FC236}">
              <a16:creationId xmlns:a16="http://schemas.microsoft.com/office/drawing/2014/main" id="{D330E011-E1D7-4EB0-90DB-71BD92ABA38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1" name="Text Box 15">
          <a:extLst>
            <a:ext uri="{FF2B5EF4-FFF2-40B4-BE49-F238E27FC236}">
              <a16:creationId xmlns:a16="http://schemas.microsoft.com/office/drawing/2014/main" id="{61EC42E2-750A-4F01-9C47-29EE7DBCE7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8496"/>
    <xdr:sp macro="" textlink="">
      <xdr:nvSpPr>
        <xdr:cNvPr id="6742" name="Text Box 15">
          <a:extLst>
            <a:ext uri="{FF2B5EF4-FFF2-40B4-BE49-F238E27FC236}">
              <a16:creationId xmlns:a16="http://schemas.microsoft.com/office/drawing/2014/main" id="{1E7E9971-F0B4-4307-818E-888B69147A0E}"/>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3" name="Text Box 15">
          <a:extLst>
            <a:ext uri="{FF2B5EF4-FFF2-40B4-BE49-F238E27FC236}">
              <a16:creationId xmlns:a16="http://schemas.microsoft.com/office/drawing/2014/main" id="{86069E0A-A072-43C1-B217-63540535C97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4" name="Text Box 15">
          <a:extLst>
            <a:ext uri="{FF2B5EF4-FFF2-40B4-BE49-F238E27FC236}">
              <a16:creationId xmlns:a16="http://schemas.microsoft.com/office/drawing/2014/main" id="{7C097FE1-7BB4-44B6-ACAE-77816C4186F9}"/>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56743"/>
    <xdr:sp macro="" textlink="">
      <xdr:nvSpPr>
        <xdr:cNvPr id="6745" name="Text Box 15">
          <a:extLst>
            <a:ext uri="{FF2B5EF4-FFF2-40B4-BE49-F238E27FC236}">
              <a16:creationId xmlns:a16="http://schemas.microsoft.com/office/drawing/2014/main" id="{C9A37B1F-EDC5-4581-BEC7-7B4C5512840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6" name="Text Box 15">
          <a:extLst>
            <a:ext uri="{FF2B5EF4-FFF2-40B4-BE49-F238E27FC236}">
              <a16:creationId xmlns:a16="http://schemas.microsoft.com/office/drawing/2014/main" id="{647DC1A0-C89A-4762-9734-FABE0CFD1C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7" name="Text Box 15">
          <a:extLst>
            <a:ext uri="{FF2B5EF4-FFF2-40B4-BE49-F238E27FC236}">
              <a16:creationId xmlns:a16="http://schemas.microsoft.com/office/drawing/2014/main" id="{6C7FF52D-7A42-4B0F-BED5-6D9C71ACF86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8" name="Text Box 15">
          <a:extLst>
            <a:ext uri="{FF2B5EF4-FFF2-40B4-BE49-F238E27FC236}">
              <a16:creationId xmlns:a16="http://schemas.microsoft.com/office/drawing/2014/main" id="{9A24A7B2-4A1A-4047-B57C-5C3F466451C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9" name="Text Box 15">
          <a:extLst>
            <a:ext uri="{FF2B5EF4-FFF2-40B4-BE49-F238E27FC236}">
              <a16:creationId xmlns:a16="http://schemas.microsoft.com/office/drawing/2014/main" id="{73555270-D3FD-4C8F-87B9-CDE95607CAD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0" name="Text Box 15">
          <a:extLst>
            <a:ext uri="{FF2B5EF4-FFF2-40B4-BE49-F238E27FC236}">
              <a16:creationId xmlns:a16="http://schemas.microsoft.com/office/drawing/2014/main" id="{C47389F5-7597-4183-8A5B-4640831950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1" name="Text Box 15">
          <a:extLst>
            <a:ext uri="{FF2B5EF4-FFF2-40B4-BE49-F238E27FC236}">
              <a16:creationId xmlns:a16="http://schemas.microsoft.com/office/drawing/2014/main" id="{7492EE34-0648-4CF6-8665-8AD35A445B0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2" name="Text Box 15">
          <a:extLst>
            <a:ext uri="{FF2B5EF4-FFF2-40B4-BE49-F238E27FC236}">
              <a16:creationId xmlns:a16="http://schemas.microsoft.com/office/drawing/2014/main" id="{CFF1C7D7-E650-4471-9BF6-E6715D8A3CD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3" name="Text Box 15">
          <a:extLst>
            <a:ext uri="{FF2B5EF4-FFF2-40B4-BE49-F238E27FC236}">
              <a16:creationId xmlns:a16="http://schemas.microsoft.com/office/drawing/2014/main" id="{A8683375-4F70-4EE3-8DD0-4A70FCF5D30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8496"/>
    <xdr:sp macro="" textlink="">
      <xdr:nvSpPr>
        <xdr:cNvPr id="6754" name="Text Box 15">
          <a:extLst>
            <a:ext uri="{FF2B5EF4-FFF2-40B4-BE49-F238E27FC236}">
              <a16:creationId xmlns:a16="http://schemas.microsoft.com/office/drawing/2014/main" id="{6E39CDDD-4A92-493E-B338-94CD0200FE4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5" name="Text Box 15">
          <a:extLst>
            <a:ext uri="{FF2B5EF4-FFF2-40B4-BE49-F238E27FC236}">
              <a16:creationId xmlns:a16="http://schemas.microsoft.com/office/drawing/2014/main" id="{76D135F7-FDFA-4F8B-9795-3BCBB3EF78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6" name="Text Box 15">
          <a:extLst>
            <a:ext uri="{FF2B5EF4-FFF2-40B4-BE49-F238E27FC236}">
              <a16:creationId xmlns:a16="http://schemas.microsoft.com/office/drawing/2014/main" id="{B5A9F620-2F2D-4FC1-B550-91969629545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56743"/>
    <xdr:sp macro="" textlink="">
      <xdr:nvSpPr>
        <xdr:cNvPr id="6757" name="Text Box 15">
          <a:extLst>
            <a:ext uri="{FF2B5EF4-FFF2-40B4-BE49-F238E27FC236}">
              <a16:creationId xmlns:a16="http://schemas.microsoft.com/office/drawing/2014/main" id="{98B1F0D1-602C-4D4E-89C6-2266D5F7BB77}"/>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8" name="Text Box 15">
          <a:extLst>
            <a:ext uri="{FF2B5EF4-FFF2-40B4-BE49-F238E27FC236}">
              <a16:creationId xmlns:a16="http://schemas.microsoft.com/office/drawing/2014/main" id="{CCF54E44-46D1-49CF-936C-5138E1FA033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9" name="Text Box 15">
          <a:extLst>
            <a:ext uri="{FF2B5EF4-FFF2-40B4-BE49-F238E27FC236}">
              <a16:creationId xmlns:a16="http://schemas.microsoft.com/office/drawing/2014/main" id="{E79CEA8C-ED70-4533-930A-9EF682E2DC6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0" name="Text Box 15">
          <a:extLst>
            <a:ext uri="{FF2B5EF4-FFF2-40B4-BE49-F238E27FC236}">
              <a16:creationId xmlns:a16="http://schemas.microsoft.com/office/drawing/2014/main" id="{E12AA03F-9178-4C66-B096-B4C4C010104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1" name="Text Box 15">
          <a:extLst>
            <a:ext uri="{FF2B5EF4-FFF2-40B4-BE49-F238E27FC236}">
              <a16:creationId xmlns:a16="http://schemas.microsoft.com/office/drawing/2014/main" id="{8429CBF3-B4D7-4427-9421-B9FC0C011C0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2" name="Text Box 15">
          <a:extLst>
            <a:ext uri="{FF2B5EF4-FFF2-40B4-BE49-F238E27FC236}">
              <a16:creationId xmlns:a16="http://schemas.microsoft.com/office/drawing/2014/main" id="{D4561E4A-CAD7-4F25-B179-F62A4EFE216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3" name="Text Box 15">
          <a:extLst>
            <a:ext uri="{FF2B5EF4-FFF2-40B4-BE49-F238E27FC236}">
              <a16:creationId xmlns:a16="http://schemas.microsoft.com/office/drawing/2014/main" id="{6F8DCDAA-7EF0-455A-AC93-43F38274242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4" name="Text Box 15">
          <a:extLst>
            <a:ext uri="{FF2B5EF4-FFF2-40B4-BE49-F238E27FC236}">
              <a16:creationId xmlns:a16="http://schemas.microsoft.com/office/drawing/2014/main" id="{AECB6313-9F8D-4513-8159-0FF9CA604E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5" name="Text Box 15">
          <a:extLst>
            <a:ext uri="{FF2B5EF4-FFF2-40B4-BE49-F238E27FC236}">
              <a16:creationId xmlns:a16="http://schemas.microsoft.com/office/drawing/2014/main" id="{F09ED6F3-C8CD-4E1E-9D8D-90C4F17544E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6" name="Text Box 15">
          <a:extLst>
            <a:ext uri="{FF2B5EF4-FFF2-40B4-BE49-F238E27FC236}">
              <a16:creationId xmlns:a16="http://schemas.microsoft.com/office/drawing/2014/main" id="{F272CC93-69D3-47F1-917D-D2FE386FB5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7" name="Text Box 15">
          <a:extLst>
            <a:ext uri="{FF2B5EF4-FFF2-40B4-BE49-F238E27FC236}">
              <a16:creationId xmlns:a16="http://schemas.microsoft.com/office/drawing/2014/main" id="{A882004A-1859-4609-B879-C2465CCCD8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8" name="Text Box 15">
          <a:extLst>
            <a:ext uri="{FF2B5EF4-FFF2-40B4-BE49-F238E27FC236}">
              <a16:creationId xmlns:a16="http://schemas.microsoft.com/office/drawing/2014/main" id="{155E52AE-BFDE-4327-89FC-4EEB92160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9" name="Text Box 15">
          <a:extLst>
            <a:ext uri="{FF2B5EF4-FFF2-40B4-BE49-F238E27FC236}">
              <a16:creationId xmlns:a16="http://schemas.microsoft.com/office/drawing/2014/main" id="{C1F07137-86FC-4C99-987E-2235C96ECDB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0" name="Text Box 15">
          <a:extLst>
            <a:ext uri="{FF2B5EF4-FFF2-40B4-BE49-F238E27FC236}">
              <a16:creationId xmlns:a16="http://schemas.microsoft.com/office/drawing/2014/main" id="{5D6B453D-8D65-429A-A8A4-4ED9DFCE83A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1" name="Text Box 15">
          <a:extLst>
            <a:ext uri="{FF2B5EF4-FFF2-40B4-BE49-F238E27FC236}">
              <a16:creationId xmlns:a16="http://schemas.microsoft.com/office/drawing/2014/main" id="{6C49EA60-BC29-4B38-9BAC-EFABBF6874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2" name="Text Box 15">
          <a:extLst>
            <a:ext uri="{FF2B5EF4-FFF2-40B4-BE49-F238E27FC236}">
              <a16:creationId xmlns:a16="http://schemas.microsoft.com/office/drawing/2014/main" id="{672CA0BC-79EB-4060-96AC-4F4E5234C5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3" name="Text Box 15">
          <a:extLst>
            <a:ext uri="{FF2B5EF4-FFF2-40B4-BE49-F238E27FC236}">
              <a16:creationId xmlns:a16="http://schemas.microsoft.com/office/drawing/2014/main" id="{C73C59A5-3B01-4ECB-9C62-3E8093DFCD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4" name="Text Box 15">
          <a:extLst>
            <a:ext uri="{FF2B5EF4-FFF2-40B4-BE49-F238E27FC236}">
              <a16:creationId xmlns:a16="http://schemas.microsoft.com/office/drawing/2014/main" id="{9E558500-9DB7-44B8-8E01-16211D684D9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5" name="Text Box 15">
          <a:extLst>
            <a:ext uri="{FF2B5EF4-FFF2-40B4-BE49-F238E27FC236}">
              <a16:creationId xmlns:a16="http://schemas.microsoft.com/office/drawing/2014/main" id="{7DA8D159-062B-4306-AA64-856D317B9EB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6" name="Text Box 15">
          <a:extLst>
            <a:ext uri="{FF2B5EF4-FFF2-40B4-BE49-F238E27FC236}">
              <a16:creationId xmlns:a16="http://schemas.microsoft.com/office/drawing/2014/main" id="{92838A8C-F8AE-4274-9AA2-19C4CB43281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7" name="Text Box 15">
          <a:extLst>
            <a:ext uri="{FF2B5EF4-FFF2-40B4-BE49-F238E27FC236}">
              <a16:creationId xmlns:a16="http://schemas.microsoft.com/office/drawing/2014/main" id="{255293FB-FDA6-4E74-92F1-879A80A1C0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8" name="Text Box 15">
          <a:extLst>
            <a:ext uri="{FF2B5EF4-FFF2-40B4-BE49-F238E27FC236}">
              <a16:creationId xmlns:a16="http://schemas.microsoft.com/office/drawing/2014/main" id="{C77E229B-ECDE-45D8-86ED-69B2B770A30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79" name="Text Box 15">
          <a:extLst>
            <a:ext uri="{FF2B5EF4-FFF2-40B4-BE49-F238E27FC236}">
              <a16:creationId xmlns:a16="http://schemas.microsoft.com/office/drawing/2014/main" id="{8F632093-86B9-45AC-907D-447838B19DD4}"/>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0" name="Text Box 15">
          <a:extLst>
            <a:ext uri="{FF2B5EF4-FFF2-40B4-BE49-F238E27FC236}">
              <a16:creationId xmlns:a16="http://schemas.microsoft.com/office/drawing/2014/main" id="{A327E63A-7674-47C1-890B-02047FC1E3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1" name="Text Box 15">
          <a:extLst>
            <a:ext uri="{FF2B5EF4-FFF2-40B4-BE49-F238E27FC236}">
              <a16:creationId xmlns:a16="http://schemas.microsoft.com/office/drawing/2014/main" id="{C2AF7854-0AC9-41B5-B084-701ACFD77D5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2" name="Text Box 15">
          <a:extLst>
            <a:ext uri="{FF2B5EF4-FFF2-40B4-BE49-F238E27FC236}">
              <a16:creationId xmlns:a16="http://schemas.microsoft.com/office/drawing/2014/main" id="{00FDB7FB-9474-4C00-8923-48B46E3160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3" name="Text Box 15">
          <a:extLst>
            <a:ext uri="{FF2B5EF4-FFF2-40B4-BE49-F238E27FC236}">
              <a16:creationId xmlns:a16="http://schemas.microsoft.com/office/drawing/2014/main" id="{1DBAE7EB-2D5E-4C6D-AC2F-7F5C8F43A1C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4" name="Text Box 15">
          <a:extLst>
            <a:ext uri="{FF2B5EF4-FFF2-40B4-BE49-F238E27FC236}">
              <a16:creationId xmlns:a16="http://schemas.microsoft.com/office/drawing/2014/main" id="{86C80BBE-67B9-4C4E-9118-1214870A72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5" name="Text Box 15">
          <a:extLst>
            <a:ext uri="{FF2B5EF4-FFF2-40B4-BE49-F238E27FC236}">
              <a16:creationId xmlns:a16="http://schemas.microsoft.com/office/drawing/2014/main" id="{B164723B-CDEC-4459-9301-624E281F217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6" name="Text Box 16">
          <a:extLst>
            <a:ext uri="{FF2B5EF4-FFF2-40B4-BE49-F238E27FC236}">
              <a16:creationId xmlns:a16="http://schemas.microsoft.com/office/drawing/2014/main" id="{5CF71C16-0F32-46B3-80C0-43F95BAB54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7" name="Text Box 17">
          <a:extLst>
            <a:ext uri="{FF2B5EF4-FFF2-40B4-BE49-F238E27FC236}">
              <a16:creationId xmlns:a16="http://schemas.microsoft.com/office/drawing/2014/main" id="{095E29F7-560B-4AA4-9C76-7F079EB0A8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8" name="Text Box 18">
          <a:extLst>
            <a:ext uri="{FF2B5EF4-FFF2-40B4-BE49-F238E27FC236}">
              <a16:creationId xmlns:a16="http://schemas.microsoft.com/office/drawing/2014/main" id="{DF9F5E22-8961-4160-9BDC-30E8C553EE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9" name="Text Box 19">
          <a:extLst>
            <a:ext uri="{FF2B5EF4-FFF2-40B4-BE49-F238E27FC236}">
              <a16:creationId xmlns:a16="http://schemas.microsoft.com/office/drawing/2014/main" id="{7A9DA3FE-B217-420E-9665-3A434F239A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0" name="Text Box 16">
          <a:extLst>
            <a:ext uri="{FF2B5EF4-FFF2-40B4-BE49-F238E27FC236}">
              <a16:creationId xmlns:a16="http://schemas.microsoft.com/office/drawing/2014/main" id="{0FBF2222-956C-400F-B777-255476E485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1" name="Text Box 17">
          <a:extLst>
            <a:ext uri="{FF2B5EF4-FFF2-40B4-BE49-F238E27FC236}">
              <a16:creationId xmlns:a16="http://schemas.microsoft.com/office/drawing/2014/main" id="{4D8F4E92-1C3A-449E-A04A-CBCD4920E0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2" name="Text Box 18">
          <a:extLst>
            <a:ext uri="{FF2B5EF4-FFF2-40B4-BE49-F238E27FC236}">
              <a16:creationId xmlns:a16="http://schemas.microsoft.com/office/drawing/2014/main" id="{A707550D-1959-4BC5-BC4C-D8683DD432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3" name="Text Box 19">
          <a:extLst>
            <a:ext uri="{FF2B5EF4-FFF2-40B4-BE49-F238E27FC236}">
              <a16:creationId xmlns:a16="http://schemas.microsoft.com/office/drawing/2014/main" id="{6351598B-7DD3-4E2C-89CF-CE8A517D4A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4" name="Text Box 16">
          <a:extLst>
            <a:ext uri="{FF2B5EF4-FFF2-40B4-BE49-F238E27FC236}">
              <a16:creationId xmlns:a16="http://schemas.microsoft.com/office/drawing/2014/main" id="{36E48FB0-E8AD-443A-BC3E-0D9BC4B9039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5" name="Text Box 17">
          <a:extLst>
            <a:ext uri="{FF2B5EF4-FFF2-40B4-BE49-F238E27FC236}">
              <a16:creationId xmlns:a16="http://schemas.microsoft.com/office/drawing/2014/main" id="{53AF08CF-181D-40C6-BFED-43A7173A327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6" name="Text Box 18">
          <a:extLst>
            <a:ext uri="{FF2B5EF4-FFF2-40B4-BE49-F238E27FC236}">
              <a16:creationId xmlns:a16="http://schemas.microsoft.com/office/drawing/2014/main" id="{C24D3E1A-6EE9-4BB3-81FD-D4974035F0D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7" name="Text Box 19">
          <a:extLst>
            <a:ext uri="{FF2B5EF4-FFF2-40B4-BE49-F238E27FC236}">
              <a16:creationId xmlns:a16="http://schemas.microsoft.com/office/drawing/2014/main" id="{8FB70EF6-224B-4E1E-9C87-6179140AA45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151</xdr:row>
      <xdr:rowOff>504825</xdr:rowOff>
    </xdr:from>
    <xdr:ext cx="95250" cy="444014"/>
    <xdr:sp macro="" textlink="">
      <xdr:nvSpPr>
        <xdr:cNvPr id="6798" name="Text Box 15">
          <a:extLst>
            <a:ext uri="{FF2B5EF4-FFF2-40B4-BE49-F238E27FC236}">
              <a16:creationId xmlns:a16="http://schemas.microsoft.com/office/drawing/2014/main" id="{107FBDC2-421B-46AD-9029-1377E4C705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99" name="Text Box 16">
          <a:extLst>
            <a:ext uri="{FF2B5EF4-FFF2-40B4-BE49-F238E27FC236}">
              <a16:creationId xmlns:a16="http://schemas.microsoft.com/office/drawing/2014/main" id="{7893A970-DA1C-486E-A901-6585BBDDA6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0" name="Text Box 17">
          <a:extLst>
            <a:ext uri="{FF2B5EF4-FFF2-40B4-BE49-F238E27FC236}">
              <a16:creationId xmlns:a16="http://schemas.microsoft.com/office/drawing/2014/main" id="{D75F7290-9B47-4876-98E2-5A7DA5078B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1" name="Text Box 18">
          <a:extLst>
            <a:ext uri="{FF2B5EF4-FFF2-40B4-BE49-F238E27FC236}">
              <a16:creationId xmlns:a16="http://schemas.microsoft.com/office/drawing/2014/main" id="{6E8FF329-886B-488E-B416-7AB6CDAF06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2" name="Text Box 19">
          <a:extLst>
            <a:ext uri="{FF2B5EF4-FFF2-40B4-BE49-F238E27FC236}">
              <a16:creationId xmlns:a16="http://schemas.microsoft.com/office/drawing/2014/main" id="{BF3BB23D-6496-4537-8516-A7DBBC96A01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803" name="Text Box 15">
          <a:extLst>
            <a:ext uri="{FF2B5EF4-FFF2-40B4-BE49-F238E27FC236}">
              <a16:creationId xmlns:a16="http://schemas.microsoft.com/office/drawing/2014/main" id="{997F879C-A559-4531-A7AE-C8DAA72A32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151</xdr:row>
      <xdr:rowOff>504825</xdr:rowOff>
    </xdr:from>
    <xdr:ext cx="95250" cy="442269"/>
    <xdr:sp macro="" textlink="">
      <xdr:nvSpPr>
        <xdr:cNvPr id="6804" name="Text Box 15">
          <a:extLst>
            <a:ext uri="{FF2B5EF4-FFF2-40B4-BE49-F238E27FC236}">
              <a16:creationId xmlns:a16="http://schemas.microsoft.com/office/drawing/2014/main" id="{1AEDF899-B8CD-4223-BC32-F0F0FE7BA1A7}"/>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5" name="Text Box 16">
          <a:extLst>
            <a:ext uri="{FF2B5EF4-FFF2-40B4-BE49-F238E27FC236}">
              <a16:creationId xmlns:a16="http://schemas.microsoft.com/office/drawing/2014/main" id="{A05C756E-D698-4E48-B68F-E42B229175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6" name="Text Box 17">
          <a:extLst>
            <a:ext uri="{FF2B5EF4-FFF2-40B4-BE49-F238E27FC236}">
              <a16:creationId xmlns:a16="http://schemas.microsoft.com/office/drawing/2014/main" id="{30429A50-B5EE-46FA-A5AA-DE77CA8CCA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7" name="Text Box 18">
          <a:extLst>
            <a:ext uri="{FF2B5EF4-FFF2-40B4-BE49-F238E27FC236}">
              <a16:creationId xmlns:a16="http://schemas.microsoft.com/office/drawing/2014/main" id="{3FFBB3C7-38A2-48BC-B4E5-4B33051A769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808" name="Text Box 15">
          <a:extLst>
            <a:ext uri="{FF2B5EF4-FFF2-40B4-BE49-F238E27FC236}">
              <a16:creationId xmlns:a16="http://schemas.microsoft.com/office/drawing/2014/main" id="{BBDCA98D-1B77-425B-80A5-530C24CFAC9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09" name="Text Box 16">
          <a:extLst>
            <a:ext uri="{FF2B5EF4-FFF2-40B4-BE49-F238E27FC236}">
              <a16:creationId xmlns:a16="http://schemas.microsoft.com/office/drawing/2014/main" id="{F7E1D691-CD3C-4FC3-A000-55ABA70988A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0" name="Text Box 17">
          <a:extLst>
            <a:ext uri="{FF2B5EF4-FFF2-40B4-BE49-F238E27FC236}">
              <a16:creationId xmlns:a16="http://schemas.microsoft.com/office/drawing/2014/main" id="{40485B2A-8980-40F2-9287-E39C7604B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1" name="Text Box 18">
          <a:extLst>
            <a:ext uri="{FF2B5EF4-FFF2-40B4-BE49-F238E27FC236}">
              <a16:creationId xmlns:a16="http://schemas.microsoft.com/office/drawing/2014/main" id="{8407E7CB-1ECE-4B84-BE5D-99210A02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2" name="Text Box 19">
          <a:extLst>
            <a:ext uri="{FF2B5EF4-FFF2-40B4-BE49-F238E27FC236}">
              <a16:creationId xmlns:a16="http://schemas.microsoft.com/office/drawing/2014/main" id="{83701FD0-9ECE-412C-A327-6EB8380EBBF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3" name="Text Box 16">
          <a:extLst>
            <a:ext uri="{FF2B5EF4-FFF2-40B4-BE49-F238E27FC236}">
              <a16:creationId xmlns:a16="http://schemas.microsoft.com/office/drawing/2014/main" id="{D8BE568C-CBC3-4868-8F7F-40ADF888A3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4" name="Text Box 17">
          <a:extLst>
            <a:ext uri="{FF2B5EF4-FFF2-40B4-BE49-F238E27FC236}">
              <a16:creationId xmlns:a16="http://schemas.microsoft.com/office/drawing/2014/main" id="{8BE7B3A9-676C-46CB-AFE9-3E138968F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5" name="Text Box 18">
          <a:extLst>
            <a:ext uri="{FF2B5EF4-FFF2-40B4-BE49-F238E27FC236}">
              <a16:creationId xmlns:a16="http://schemas.microsoft.com/office/drawing/2014/main" id="{822C7101-75CD-4689-81BE-AC46472709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6" name="Text Box 19">
          <a:extLst>
            <a:ext uri="{FF2B5EF4-FFF2-40B4-BE49-F238E27FC236}">
              <a16:creationId xmlns:a16="http://schemas.microsoft.com/office/drawing/2014/main" id="{8D907089-8CAE-4C62-A59C-3F74CDF040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7" name="Text Box 15">
          <a:extLst>
            <a:ext uri="{FF2B5EF4-FFF2-40B4-BE49-F238E27FC236}">
              <a16:creationId xmlns:a16="http://schemas.microsoft.com/office/drawing/2014/main" id="{9C91E79E-541B-4567-B12C-68F09338F37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8" name="Text Box 15">
          <a:extLst>
            <a:ext uri="{FF2B5EF4-FFF2-40B4-BE49-F238E27FC236}">
              <a16:creationId xmlns:a16="http://schemas.microsoft.com/office/drawing/2014/main" id="{3C23D2C6-0C52-4CBF-A08B-539E5019733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8496"/>
    <xdr:sp macro="" textlink="">
      <xdr:nvSpPr>
        <xdr:cNvPr id="6819" name="Text Box 15">
          <a:extLst>
            <a:ext uri="{FF2B5EF4-FFF2-40B4-BE49-F238E27FC236}">
              <a16:creationId xmlns:a16="http://schemas.microsoft.com/office/drawing/2014/main" id="{D251BA01-4FA0-4FF5-AFB1-EF993F618B4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20" name="Text Box 15">
          <a:extLst>
            <a:ext uri="{FF2B5EF4-FFF2-40B4-BE49-F238E27FC236}">
              <a16:creationId xmlns:a16="http://schemas.microsoft.com/office/drawing/2014/main" id="{9A8F4079-DB88-40FC-B0C7-5D39C96E454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21" name="Text Box 15">
          <a:extLst>
            <a:ext uri="{FF2B5EF4-FFF2-40B4-BE49-F238E27FC236}">
              <a16:creationId xmlns:a16="http://schemas.microsoft.com/office/drawing/2014/main" id="{4DE6072B-54C9-4456-AAA2-453A24A57E9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22" name="Text Box 15">
          <a:extLst>
            <a:ext uri="{FF2B5EF4-FFF2-40B4-BE49-F238E27FC236}">
              <a16:creationId xmlns:a16="http://schemas.microsoft.com/office/drawing/2014/main" id="{423AB5CE-EB40-41C9-B75F-D9DAE70D7F0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23" name="Text Box 15">
          <a:extLst>
            <a:ext uri="{FF2B5EF4-FFF2-40B4-BE49-F238E27FC236}">
              <a16:creationId xmlns:a16="http://schemas.microsoft.com/office/drawing/2014/main" id="{7E3A762C-AB7D-4450-8276-E16F14610B8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24" name="Text Box 15">
          <a:extLst>
            <a:ext uri="{FF2B5EF4-FFF2-40B4-BE49-F238E27FC236}">
              <a16:creationId xmlns:a16="http://schemas.microsoft.com/office/drawing/2014/main" id="{D15FE08B-E0ED-4C2F-936F-F8C3E2A43CE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5" name="Text Box 16">
          <a:extLst>
            <a:ext uri="{FF2B5EF4-FFF2-40B4-BE49-F238E27FC236}">
              <a16:creationId xmlns:a16="http://schemas.microsoft.com/office/drawing/2014/main" id="{C2B9DC6C-B17E-48FF-9674-3DED6122B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6" name="Text Box 17">
          <a:extLst>
            <a:ext uri="{FF2B5EF4-FFF2-40B4-BE49-F238E27FC236}">
              <a16:creationId xmlns:a16="http://schemas.microsoft.com/office/drawing/2014/main" id="{A1D1C688-48CF-412E-855D-EBFA304205B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7" name="Text Box 18">
          <a:extLst>
            <a:ext uri="{FF2B5EF4-FFF2-40B4-BE49-F238E27FC236}">
              <a16:creationId xmlns:a16="http://schemas.microsoft.com/office/drawing/2014/main" id="{83AD3935-18C0-41CF-A961-627E1C40D8C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8" name="Text Box 19">
          <a:extLst>
            <a:ext uri="{FF2B5EF4-FFF2-40B4-BE49-F238E27FC236}">
              <a16:creationId xmlns:a16="http://schemas.microsoft.com/office/drawing/2014/main" id="{6596581E-3368-4F55-B106-6395F72B01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29" name="Text Box 16">
          <a:extLst>
            <a:ext uri="{FF2B5EF4-FFF2-40B4-BE49-F238E27FC236}">
              <a16:creationId xmlns:a16="http://schemas.microsoft.com/office/drawing/2014/main" id="{EDA473D4-6166-4222-9669-7EBE705D87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0" name="Text Box 17">
          <a:extLst>
            <a:ext uri="{FF2B5EF4-FFF2-40B4-BE49-F238E27FC236}">
              <a16:creationId xmlns:a16="http://schemas.microsoft.com/office/drawing/2014/main" id="{F5A1FC8B-27ED-4090-8DD2-CF79AD58CCB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1" name="Text Box 18">
          <a:extLst>
            <a:ext uri="{FF2B5EF4-FFF2-40B4-BE49-F238E27FC236}">
              <a16:creationId xmlns:a16="http://schemas.microsoft.com/office/drawing/2014/main" id="{76353E6C-B803-4375-8299-B8C2B4DB7A6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2" name="Text Box 19">
          <a:extLst>
            <a:ext uri="{FF2B5EF4-FFF2-40B4-BE49-F238E27FC236}">
              <a16:creationId xmlns:a16="http://schemas.microsoft.com/office/drawing/2014/main" id="{5477040C-2277-47EB-BC37-24E0032D673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3" name="Text Box 16">
          <a:extLst>
            <a:ext uri="{FF2B5EF4-FFF2-40B4-BE49-F238E27FC236}">
              <a16:creationId xmlns:a16="http://schemas.microsoft.com/office/drawing/2014/main" id="{07054FBE-46CA-4937-B15D-C2619B18DBC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4" name="Text Box 17">
          <a:extLst>
            <a:ext uri="{FF2B5EF4-FFF2-40B4-BE49-F238E27FC236}">
              <a16:creationId xmlns:a16="http://schemas.microsoft.com/office/drawing/2014/main" id="{2E90C4CA-7B54-412D-9E4C-E5FAAC1F5D9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5" name="Text Box 18">
          <a:extLst>
            <a:ext uri="{FF2B5EF4-FFF2-40B4-BE49-F238E27FC236}">
              <a16:creationId xmlns:a16="http://schemas.microsoft.com/office/drawing/2014/main" id="{304863A5-20C5-40EE-B6DD-131822599DB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6" name="Text Box 19">
          <a:extLst>
            <a:ext uri="{FF2B5EF4-FFF2-40B4-BE49-F238E27FC236}">
              <a16:creationId xmlns:a16="http://schemas.microsoft.com/office/drawing/2014/main" id="{A1840E32-8309-4C5E-9E54-2AF3685CC1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37" name="Text Box 15">
          <a:extLst>
            <a:ext uri="{FF2B5EF4-FFF2-40B4-BE49-F238E27FC236}">
              <a16:creationId xmlns:a16="http://schemas.microsoft.com/office/drawing/2014/main" id="{29C5455C-5FCF-4F7B-A193-A2733E3C9CD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8" name="Text Box 16">
          <a:extLst>
            <a:ext uri="{FF2B5EF4-FFF2-40B4-BE49-F238E27FC236}">
              <a16:creationId xmlns:a16="http://schemas.microsoft.com/office/drawing/2014/main" id="{D2BF9858-EF37-4B5D-AEE6-D515F3E30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9" name="Text Box 17">
          <a:extLst>
            <a:ext uri="{FF2B5EF4-FFF2-40B4-BE49-F238E27FC236}">
              <a16:creationId xmlns:a16="http://schemas.microsoft.com/office/drawing/2014/main" id="{3BC1CD28-BA88-45F7-882F-49DF2EAD3D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0" name="Text Box 18">
          <a:extLst>
            <a:ext uri="{FF2B5EF4-FFF2-40B4-BE49-F238E27FC236}">
              <a16:creationId xmlns:a16="http://schemas.microsoft.com/office/drawing/2014/main" id="{C2E931E2-A62B-42FB-BCE4-797D4F7371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1" name="Text Box 19">
          <a:extLst>
            <a:ext uri="{FF2B5EF4-FFF2-40B4-BE49-F238E27FC236}">
              <a16:creationId xmlns:a16="http://schemas.microsoft.com/office/drawing/2014/main" id="{3EB0D364-44A7-4ED7-942C-85D22A51A5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2" name="Text Box 16">
          <a:extLst>
            <a:ext uri="{FF2B5EF4-FFF2-40B4-BE49-F238E27FC236}">
              <a16:creationId xmlns:a16="http://schemas.microsoft.com/office/drawing/2014/main" id="{6D7309C5-5289-46B8-9B4A-D2BFF7033B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3" name="Text Box 17">
          <a:extLst>
            <a:ext uri="{FF2B5EF4-FFF2-40B4-BE49-F238E27FC236}">
              <a16:creationId xmlns:a16="http://schemas.microsoft.com/office/drawing/2014/main" id="{FED08D6C-2237-4EE6-B212-3632B1C6F1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4" name="Text Box 18">
          <a:extLst>
            <a:ext uri="{FF2B5EF4-FFF2-40B4-BE49-F238E27FC236}">
              <a16:creationId xmlns:a16="http://schemas.microsoft.com/office/drawing/2014/main" id="{8274C851-76B2-492E-A953-FAB38EC033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5" name="Text Box 16">
          <a:extLst>
            <a:ext uri="{FF2B5EF4-FFF2-40B4-BE49-F238E27FC236}">
              <a16:creationId xmlns:a16="http://schemas.microsoft.com/office/drawing/2014/main" id="{EA97749B-17E8-4B73-957A-8193F1DC6A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6" name="Text Box 17">
          <a:extLst>
            <a:ext uri="{FF2B5EF4-FFF2-40B4-BE49-F238E27FC236}">
              <a16:creationId xmlns:a16="http://schemas.microsoft.com/office/drawing/2014/main" id="{4CA863E8-571D-4A42-9496-5A849DD74B6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7" name="Text Box 18">
          <a:extLst>
            <a:ext uri="{FF2B5EF4-FFF2-40B4-BE49-F238E27FC236}">
              <a16:creationId xmlns:a16="http://schemas.microsoft.com/office/drawing/2014/main" id="{D0E59031-51E9-465F-AC26-E770A80B10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8" name="Text Box 19">
          <a:extLst>
            <a:ext uri="{FF2B5EF4-FFF2-40B4-BE49-F238E27FC236}">
              <a16:creationId xmlns:a16="http://schemas.microsoft.com/office/drawing/2014/main" id="{E50574FD-EF33-4B02-9F83-3597149454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9" name="Text Box 16">
          <a:extLst>
            <a:ext uri="{FF2B5EF4-FFF2-40B4-BE49-F238E27FC236}">
              <a16:creationId xmlns:a16="http://schemas.microsoft.com/office/drawing/2014/main" id="{2397FBEA-1F56-4BD6-A000-FCED1E7EF51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0" name="Text Box 17">
          <a:extLst>
            <a:ext uri="{FF2B5EF4-FFF2-40B4-BE49-F238E27FC236}">
              <a16:creationId xmlns:a16="http://schemas.microsoft.com/office/drawing/2014/main" id="{7A10A6C1-AA13-4BE5-A6FC-DF4EA7A9121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1" name="Text Box 18">
          <a:extLst>
            <a:ext uri="{FF2B5EF4-FFF2-40B4-BE49-F238E27FC236}">
              <a16:creationId xmlns:a16="http://schemas.microsoft.com/office/drawing/2014/main" id="{90107FB9-6DAF-4CA8-8352-E4F8BE3DA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2" name="Text Box 19">
          <a:extLst>
            <a:ext uri="{FF2B5EF4-FFF2-40B4-BE49-F238E27FC236}">
              <a16:creationId xmlns:a16="http://schemas.microsoft.com/office/drawing/2014/main" id="{D209FA03-4696-4202-81BD-1D8A1EA8F1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56743"/>
    <xdr:sp macro="" textlink="">
      <xdr:nvSpPr>
        <xdr:cNvPr id="6853" name="Text Box 15">
          <a:extLst>
            <a:ext uri="{FF2B5EF4-FFF2-40B4-BE49-F238E27FC236}">
              <a16:creationId xmlns:a16="http://schemas.microsoft.com/office/drawing/2014/main" id="{0A5FEE5F-F6CB-4713-B325-06C06563837A}"/>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54" name="Text Box 15">
          <a:extLst>
            <a:ext uri="{FF2B5EF4-FFF2-40B4-BE49-F238E27FC236}">
              <a16:creationId xmlns:a16="http://schemas.microsoft.com/office/drawing/2014/main" id="{494E9E2B-0847-45F5-944F-7AE5C369AD2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55" name="Text Box 15">
          <a:extLst>
            <a:ext uri="{FF2B5EF4-FFF2-40B4-BE49-F238E27FC236}">
              <a16:creationId xmlns:a16="http://schemas.microsoft.com/office/drawing/2014/main" id="{B97B77F2-A219-4536-8C7C-79A1AAF9483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56" name="Text Box 15">
          <a:extLst>
            <a:ext uri="{FF2B5EF4-FFF2-40B4-BE49-F238E27FC236}">
              <a16:creationId xmlns:a16="http://schemas.microsoft.com/office/drawing/2014/main" id="{86475BAC-4DF3-43B0-9822-D8EC5D74232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57" name="Text Box 15">
          <a:extLst>
            <a:ext uri="{FF2B5EF4-FFF2-40B4-BE49-F238E27FC236}">
              <a16:creationId xmlns:a16="http://schemas.microsoft.com/office/drawing/2014/main" id="{C4685F57-EA4B-4608-94D3-9D884D50A54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858" name="Text Box 15">
          <a:extLst>
            <a:ext uri="{FF2B5EF4-FFF2-40B4-BE49-F238E27FC236}">
              <a16:creationId xmlns:a16="http://schemas.microsoft.com/office/drawing/2014/main" id="{73B9FB8F-33A6-45E8-B9B5-4DA25DA55DA0}"/>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59" name="Text Box 16">
          <a:extLst>
            <a:ext uri="{FF2B5EF4-FFF2-40B4-BE49-F238E27FC236}">
              <a16:creationId xmlns:a16="http://schemas.microsoft.com/office/drawing/2014/main" id="{554773BF-1C2A-45BA-94D6-9D86364322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0" name="Text Box 17">
          <a:extLst>
            <a:ext uri="{FF2B5EF4-FFF2-40B4-BE49-F238E27FC236}">
              <a16:creationId xmlns:a16="http://schemas.microsoft.com/office/drawing/2014/main" id="{84F4BDA1-40B3-4EBD-96AD-97D7B26D31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1" name="Text Box 18">
          <a:extLst>
            <a:ext uri="{FF2B5EF4-FFF2-40B4-BE49-F238E27FC236}">
              <a16:creationId xmlns:a16="http://schemas.microsoft.com/office/drawing/2014/main" id="{DEB94F2E-B651-42B2-B8EE-A77536EEF5A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2" name="Text Box 19">
          <a:extLst>
            <a:ext uri="{FF2B5EF4-FFF2-40B4-BE49-F238E27FC236}">
              <a16:creationId xmlns:a16="http://schemas.microsoft.com/office/drawing/2014/main" id="{0AA8898F-CD5E-4B32-AB25-A8108C7F9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3" name="Text Box 16">
          <a:extLst>
            <a:ext uri="{FF2B5EF4-FFF2-40B4-BE49-F238E27FC236}">
              <a16:creationId xmlns:a16="http://schemas.microsoft.com/office/drawing/2014/main" id="{57877C5D-87B6-4D92-80FD-949F367947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4" name="Text Box 17">
          <a:extLst>
            <a:ext uri="{FF2B5EF4-FFF2-40B4-BE49-F238E27FC236}">
              <a16:creationId xmlns:a16="http://schemas.microsoft.com/office/drawing/2014/main" id="{7DA2B38B-43F7-4902-8FD5-38D944956C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5" name="Text Box 18">
          <a:extLst>
            <a:ext uri="{FF2B5EF4-FFF2-40B4-BE49-F238E27FC236}">
              <a16:creationId xmlns:a16="http://schemas.microsoft.com/office/drawing/2014/main" id="{F14B6BD4-03CE-4602-B603-F167425A201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6" name="Text Box 19">
          <a:extLst>
            <a:ext uri="{FF2B5EF4-FFF2-40B4-BE49-F238E27FC236}">
              <a16:creationId xmlns:a16="http://schemas.microsoft.com/office/drawing/2014/main" id="{3B9E7F9B-E49C-40FE-A00F-374A0BB79B4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7" name="Text Box 16">
          <a:extLst>
            <a:ext uri="{FF2B5EF4-FFF2-40B4-BE49-F238E27FC236}">
              <a16:creationId xmlns:a16="http://schemas.microsoft.com/office/drawing/2014/main" id="{C9497269-443D-4655-85E6-01A40BF427D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8" name="Text Box 17">
          <a:extLst>
            <a:ext uri="{FF2B5EF4-FFF2-40B4-BE49-F238E27FC236}">
              <a16:creationId xmlns:a16="http://schemas.microsoft.com/office/drawing/2014/main" id="{42A8FFE6-9D1D-4B16-BF4B-0F10F098717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9" name="Text Box 18">
          <a:extLst>
            <a:ext uri="{FF2B5EF4-FFF2-40B4-BE49-F238E27FC236}">
              <a16:creationId xmlns:a16="http://schemas.microsoft.com/office/drawing/2014/main" id="{BB7573FD-DF90-48AD-B60C-4CC84DEA6B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70" name="Text Box 19">
          <a:extLst>
            <a:ext uri="{FF2B5EF4-FFF2-40B4-BE49-F238E27FC236}">
              <a16:creationId xmlns:a16="http://schemas.microsoft.com/office/drawing/2014/main" id="{F980FAB0-5BDD-4107-8947-0A1077E2BB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71" name="Text Box 15">
          <a:extLst>
            <a:ext uri="{FF2B5EF4-FFF2-40B4-BE49-F238E27FC236}">
              <a16:creationId xmlns:a16="http://schemas.microsoft.com/office/drawing/2014/main" id="{CA66EB3E-505F-40D8-B3A8-01A86B73C99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2" name="Text Box 16">
          <a:extLst>
            <a:ext uri="{FF2B5EF4-FFF2-40B4-BE49-F238E27FC236}">
              <a16:creationId xmlns:a16="http://schemas.microsoft.com/office/drawing/2014/main" id="{CF34228E-3B1E-45C9-BA6A-5FD5B627917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3" name="Text Box 17">
          <a:extLst>
            <a:ext uri="{FF2B5EF4-FFF2-40B4-BE49-F238E27FC236}">
              <a16:creationId xmlns:a16="http://schemas.microsoft.com/office/drawing/2014/main" id="{C8DA89F2-0154-40A3-8B6C-0E3EC9AEC6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4" name="Text Box 18">
          <a:extLst>
            <a:ext uri="{FF2B5EF4-FFF2-40B4-BE49-F238E27FC236}">
              <a16:creationId xmlns:a16="http://schemas.microsoft.com/office/drawing/2014/main" id="{BBAC694B-9C63-4822-B0E8-88309331478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5" name="Text Box 19">
          <a:extLst>
            <a:ext uri="{FF2B5EF4-FFF2-40B4-BE49-F238E27FC236}">
              <a16:creationId xmlns:a16="http://schemas.microsoft.com/office/drawing/2014/main" id="{B781E8E5-1C0B-4984-A748-916157648BF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150</xdr:row>
      <xdr:rowOff>504825</xdr:rowOff>
    </xdr:from>
    <xdr:ext cx="95250" cy="442269"/>
    <xdr:sp macro="" textlink="">
      <xdr:nvSpPr>
        <xdr:cNvPr id="6876" name="Text Box 15">
          <a:extLst>
            <a:ext uri="{FF2B5EF4-FFF2-40B4-BE49-F238E27FC236}">
              <a16:creationId xmlns:a16="http://schemas.microsoft.com/office/drawing/2014/main" id="{3D6B51E6-7AB1-4AAE-A740-1B4574B5AAC6}"/>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7" name="Text Box 16">
          <a:extLst>
            <a:ext uri="{FF2B5EF4-FFF2-40B4-BE49-F238E27FC236}">
              <a16:creationId xmlns:a16="http://schemas.microsoft.com/office/drawing/2014/main" id="{025D4348-2519-4902-8BC9-4901B11041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8" name="Text Box 17">
          <a:extLst>
            <a:ext uri="{FF2B5EF4-FFF2-40B4-BE49-F238E27FC236}">
              <a16:creationId xmlns:a16="http://schemas.microsoft.com/office/drawing/2014/main" id="{7426531E-DBF4-4D17-A8FD-8D2FD886AC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9" name="Text Box 18">
          <a:extLst>
            <a:ext uri="{FF2B5EF4-FFF2-40B4-BE49-F238E27FC236}">
              <a16:creationId xmlns:a16="http://schemas.microsoft.com/office/drawing/2014/main" id="{BD5E0586-59EF-4CA6-90A7-30A322E3D2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0" name="Text Box 16">
          <a:extLst>
            <a:ext uri="{FF2B5EF4-FFF2-40B4-BE49-F238E27FC236}">
              <a16:creationId xmlns:a16="http://schemas.microsoft.com/office/drawing/2014/main" id="{150B4DB7-4FF7-4F4C-AD79-002CC00768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1" name="Text Box 17">
          <a:extLst>
            <a:ext uri="{FF2B5EF4-FFF2-40B4-BE49-F238E27FC236}">
              <a16:creationId xmlns:a16="http://schemas.microsoft.com/office/drawing/2014/main" id="{47CA2454-DEFB-41C9-8944-6D91B076AA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2" name="Text Box 18">
          <a:extLst>
            <a:ext uri="{FF2B5EF4-FFF2-40B4-BE49-F238E27FC236}">
              <a16:creationId xmlns:a16="http://schemas.microsoft.com/office/drawing/2014/main" id="{01164FFF-8D08-44E3-8E1D-D141540ECCB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3" name="Text Box 19">
          <a:extLst>
            <a:ext uri="{FF2B5EF4-FFF2-40B4-BE49-F238E27FC236}">
              <a16:creationId xmlns:a16="http://schemas.microsoft.com/office/drawing/2014/main" id="{F2DAB1CA-569F-4B1A-AA5E-564781F2602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4" name="Text Box 16">
          <a:extLst>
            <a:ext uri="{FF2B5EF4-FFF2-40B4-BE49-F238E27FC236}">
              <a16:creationId xmlns:a16="http://schemas.microsoft.com/office/drawing/2014/main" id="{62406B4A-2FF5-4496-AE96-686363C9466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5" name="Text Box 17">
          <a:extLst>
            <a:ext uri="{FF2B5EF4-FFF2-40B4-BE49-F238E27FC236}">
              <a16:creationId xmlns:a16="http://schemas.microsoft.com/office/drawing/2014/main" id="{4FEC40E0-011C-4DAF-AFC9-159D7D02AD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6" name="Text Box 18">
          <a:extLst>
            <a:ext uri="{FF2B5EF4-FFF2-40B4-BE49-F238E27FC236}">
              <a16:creationId xmlns:a16="http://schemas.microsoft.com/office/drawing/2014/main" id="{EA9BD0BC-67A5-4731-A161-BCF13D74C3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887" name="Text Box 15">
          <a:extLst>
            <a:ext uri="{FF2B5EF4-FFF2-40B4-BE49-F238E27FC236}">
              <a16:creationId xmlns:a16="http://schemas.microsoft.com/office/drawing/2014/main" id="{5ED48B74-F52A-459E-B100-D8498F72D4C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8" name="Text Box 16">
          <a:extLst>
            <a:ext uri="{FF2B5EF4-FFF2-40B4-BE49-F238E27FC236}">
              <a16:creationId xmlns:a16="http://schemas.microsoft.com/office/drawing/2014/main" id="{FCCB5859-AAB9-4BC8-93F7-0DADC4BFF9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9" name="Text Box 17">
          <a:extLst>
            <a:ext uri="{FF2B5EF4-FFF2-40B4-BE49-F238E27FC236}">
              <a16:creationId xmlns:a16="http://schemas.microsoft.com/office/drawing/2014/main" id="{4BFB9D17-E062-4ED8-8BE7-46BBF7D47E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0" name="Text Box 18">
          <a:extLst>
            <a:ext uri="{FF2B5EF4-FFF2-40B4-BE49-F238E27FC236}">
              <a16:creationId xmlns:a16="http://schemas.microsoft.com/office/drawing/2014/main" id="{7985CE78-C1C5-42D7-A1A7-ACE3353C598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1" name="Text Box 19">
          <a:extLst>
            <a:ext uri="{FF2B5EF4-FFF2-40B4-BE49-F238E27FC236}">
              <a16:creationId xmlns:a16="http://schemas.microsoft.com/office/drawing/2014/main" id="{B3C00572-CF9F-41D2-937F-D859BC91EA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2" name="Text Box 16">
          <a:extLst>
            <a:ext uri="{FF2B5EF4-FFF2-40B4-BE49-F238E27FC236}">
              <a16:creationId xmlns:a16="http://schemas.microsoft.com/office/drawing/2014/main" id="{235FDE93-5F0A-46F3-A31C-9A418CBAFC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3" name="Text Box 17">
          <a:extLst>
            <a:ext uri="{FF2B5EF4-FFF2-40B4-BE49-F238E27FC236}">
              <a16:creationId xmlns:a16="http://schemas.microsoft.com/office/drawing/2014/main" id="{08656295-8864-4484-AE63-D477431D2CA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4" name="Text Box 18">
          <a:extLst>
            <a:ext uri="{FF2B5EF4-FFF2-40B4-BE49-F238E27FC236}">
              <a16:creationId xmlns:a16="http://schemas.microsoft.com/office/drawing/2014/main" id="{5380B4C8-C53B-42E8-A1AC-92230200F89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5" name="Text Box 19">
          <a:extLst>
            <a:ext uri="{FF2B5EF4-FFF2-40B4-BE49-F238E27FC236}">
              <a16:creationId xmlns:a16="http://schemas.microsoft.com/office/drawing/2014/main" id="{5C066AE0-6593-4524-93F6-49A0B5C69C0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6" name="Text Box 16">
          <a:extLst>
            <a:ext uri="{FF2B5EF4-FFF2-40B4-BE49-F238E27FC236}">
              <a16:creationId xmlns:a16="http://schemas.microsoft.com/office/drawing/2014/main" id="{97F00F93-57B9-45E3-81DD-1438FA2632D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7" name="Text Box 17">
          <a:extLst>
            <a:ext uri="{FF2B5EF4-FFF2-40B4-BE49-F238E27FC236}">
              <a16:creationId xmlns:a16="http://schemas.microsoft.com/office/drawing/2014/main" id="{8F449AC0-3F90-40D1-9BA5-9BD74E0A0B1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8" name="Text Box 18">
          <a:extLst>
            <a:ext uri="{FF2B5EF4-FFF2-40B4-BE49-F238E27FC236}">
              <a16:creationId xmlns:a16="http://schemas.microsoft.com/office/drawing/2014/main" id="{B5E98608-FDAC-42AA-8647-F00C227B11F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9" name="Text Box 19">
          <a:extLst>
            <a:ext uri="{FF2B5EF4-FFF2-40B4-BE49-F238E27FC236}">
              <a16:creationId xmlns:a16="http://schemas.microsoft.com/office/drawing/2014/main" id="{70B322F4-17C2-4E85-9899-3A9F054BD6B2}"/>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900" name="Text Box 15">
          <a:extLst>
            <a:ext uri="{FF2B5EF4-FFF2-40B4-BE49-F238E27FC236}">
              <a16:creationId xmlns:a16="http://schemas.microsoft.com/office/drawing/2014/main" id="{F8C3242D-5354-46B9-BBD2-14A7B6C8E90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1" name="Text Box 16">
          <a:extLst>
            <a:ext uri="{FF2B5EF4-FFF2-40B4-BE49-F238E27FC236}">
              <a16:creationId xmlns:a16="http://schemas.microsoft.com/office/drawing/2014/main" id="{28281060-1263-4122-A94A-3D2C914A22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2" name="Text Box 17">
          <a:extLst>
            <a:ext uri="{FF2B5EF4-FFF2-40B4-BE49-F238E27FC236}">
              <a16:creationId xmlns:a16="http://schemas.microsoft.com/office/drawing/2014/main" id="{5682B975-A516-4A43-89D4-13D9CF32B62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3" name="Text Box 18">
          <a:extLst>
            <a:ext uri="{FF2B5EF4-FFF2-40B4-BE49-F238E27FC236}">
              <a16:creationId xmlns:a16="http://schemas.microsoft.com/office/drawing/2014/main" id="{EAF06B19-73BD-4985-A78F-959813AEA6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4" name="Text Box 19">
          <a:extLst>
            <a:ext uri="{FF2B5EF4-FFF2-40B4-BE49-F238E27FC236}">
              <a16:creationId xmlns:a16="http://schemas.microsoft.com/office/drawing/2014/main" id="{F04426F4-10B2-4BD8-829D-BE5D566397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5" name="Text Box 16">
          <a:extLst>
            <a:ext uri="{FF2B5EF4-FFF2-40B4-BE49-F238E27FC236}">
              <a16:creationId xmlns:a16="http://schemas.microsoft.com/office/drawing/2014/main" id="{24972059-2E72-4337-A97C-C55C5513AA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6" name="Text Box 17">
          <a:extLst>
            <a:ext uri="{FF2B5EF4-FFF2-40B4-BE49-F238E27FC236}">
              <a16:creationId xmlns:a16="http://schemas.microsoft.com/office/drawing/2014/main" id="{65354C12-54F1-4929-BB33-069037BD61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152</xdr:row>
      <xdr:rowOff>15875</xdr:rowOff>
    </xdr:from>
    <xdr:ext cx="95250" cy="171450"/>
    <xdr:sp macro="" textlink="">
      <xdr:nvSpPr>
        <xdr:cNvPr id="6907" name="Text Box 18">
          <a:extLst>
            <a:ext uri="{FF2B5EF4-FFF2-40B4-BE49-F238E27FC236}">
              <a16:creationId xmlns:a16="http://schemas.microsoft.com/office/drawing/2014/main" id="{58FAFC52-22E3-41FE-B3D0-8960B86696B4}"/>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8" name="Text Box 16">
          <a:extLst>
            <a:ext uri="{FF2B5EF4-FFF2-40B4-BE49-F238E27FC236}">
              <a16:creationId xmlns:a16="http://schemas.microsoft.com/office/drawing/2014/main" id="{E1BAD212-F406-41B3-92A9-03B6DFD238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9" name="Text Box 17">
          <a:extLst>
            <a:ext uri="{FF2B5EF4-FFF2-40B4-BE49-F238E27FC236}">
              <a16:creationId xmlns:a16="http://schemas.microsoft.com/office/drawing/2014/main" id="{C6A96C06-D5D6-45E7-B4F1-55942749EC3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0" name="Text Box 18">
          <a:extLst>
            <a:ext uri="{FF2B5EF4-FFF2-40B4-BE49-F238E27FC236}">
              <a16:creationId xmlns:a16="http://schemas.microsoft.com/office/drawing/2014/main" id="{C0678D2A-1F59-4FDC-9758-AAA1B6B796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1" name="Text Box 19">
          <a:extLst>
            <a:ext uri="{FF2B5EF4-FFF2-40B4-BE49-F238E27FC236}">
              <a16:creationId xmlns:a16="http://schemas.microsoft.com/office/drawing/2014/main" id="{EA48CBC0-91FB-4C13-BE5F-80CB578497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2" name="Text Box 16">
          <a:extLst>
            <a:ext uri="{FF2B5EF4-FFF2-40B4-BE49-F238E27FC236}">
              <a16:creationId xmlns:a16="http://schemas.microsoft.com/office/drawing/2014/main" id="{7AA00796-1970-48F1-BF07-73D4DA0F6D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3" name="Text Box 15">
          <a:extLst>
            <a:ext uri="{FF2B5EF4-FFF2-40B4-BE49-F238E27FC236}">
              <a16:creationId xmlns:a16="http://schemas.microsoft.com/office/drawing/2014/main" id="{531D63AC-5A01-4C6D-9EF7-9FD478CFA88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4" name="Text Box 15">
          <a:extLst>
            <a:ext uri="{FF2B5EF4-FFF2-40B4-BE49-F238E27FC236}">
              <a16:creationId xmlns:a16="http://schemas.microsoft.com/office/drawing/2014/main" id="{FF228861-010B-4571-9FB4-73DEF139FF0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5" name="Text Box 15">
          <a:extLst>
            <a:ext uri="{FF2B5EF4-FFF2-40B4-BE49-F238E27FC236}">
              <a16:creationId xmlns:a16="http://schemas.microsoft.com/office/drawing/2014/main" id="{548098FD-56CC-4A6C-93E4-5612D54A36C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6" name="Text Box 15">
          <a:extLst>
            <a:ext uri="{FF2B5EF4-FFF2-40B4-BE49-F238E27FC236}">
              <a16:creationId xmlns:a16="http://schemas.microsoft.com/office/drawing/2014/main" id="{4ADA0FE8-392C-4030-8CED-455C1D82E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17" name="Text Box 15">
          <a:extLst>
            <a:ext uri="{FF2B5EF4-FFF2-40B4-BE49-F238E27FC236}">
              <a16:creationId xmlns:a16="http://schemas.microsoft.com/office/drawing/2014/main" id="{17A38F6F-3F04-4F78-A1B5-9787B5CDC0A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8" name="Text Box 15">
          <a:extLst>
            <a:ext uri="{FF2B5EF4-FFF2-40B4-BE49-F238E27FC236}">
              <a16:creationId xmlns:a16="http://schemas.microsoft.com/office/drawing/2014/main" id="{3F25B4B8-85A2-49E2-AF97-FC6F5545229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9" name="Text Box 15">
          <a:extLst>
            <a:ext uri="{FF2B5EF4-FFF2-40B4-BE49-F238E27FC236}">
              <a16:creationId xmlns:a16="http://schemas.microsoft.com/office/drawing/2014/main" id="{3DB1B857-D365-4B5D-AE18-BA5D4BC82CB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0" name="Text Box 15">
          <a:extLst>
            <a:ext uri="{FF2B5EF4-FFF2-40B4-BE49-F238E27FC236}">
              <a16:creationId xmlns:a16="http://schemas.microsoft.com/office/drawing/2014/main" id="{550BCF50-68B8-432C-889B-6A756CDCC55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1" name="Text Box 15">
          <a:extLst>
            <a:ext uri="{FF2B5EF4-FFF2-40B4-BE49-F238E27FC236}">
              <a16:creationId xmlns:a16="http://schemas.microsoft.com/office/drawing/2014/main" id="{626F8B20-60C1-4877-8BDB-E947BC015BC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2" name="Text Box 15">
          <a:extLst>
            <a:ext uri="{FF2B5EF4-FFF2-40B4-BE49-F238E27FC236}">
              <a16:creationId xmlns:a16="http://schemas.microsoft.com/office/drawing/2014/main" id="{BF4EDECA-734A-4814-A0AE-8CE61580AE9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3" name="Text Box 15">
          <a:extLst>
            <a:ext uri="{FF2B5EF4-FFF2-40B4-BE49-F238E27FC236}">
              <a16:creationId xmlns:a16="http://schemas.microsoft.com/office/drawing/2014/main" id="{7B4B3696-F1DD-403C-9633-FF7AED0FEFB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8496"/>
    <xdr:sp macro="" textlink="">
      <xdr:nvSpPr>
        <xdr:cNvPr id="6924" name="Text Box 15">
          <a:extLst>
            <a:ext uri="{FF2B5EF4-FFF2-40B4-BE49-F238E27FC236}">
              <a16:creationId xmlns:a16="http://schemas.microsoft.com/office/drawing/2014/main" id="{C49E9E79-972C-4143-8583-390D863B824C}"/>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5" name="Text Box 15">
          <a:extLst>
            <a:ext uri="{FF2B5EF4-FFF2-40B4-BE49-F238E27FC236}">
              <a16:creationId xmlns:a16="http://schemas.microsoft.com/office/drawing/2014/main" id="{E124AAC9-8E80-4675-A14B-8094EB33296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6" name="Text Box 15">
          <a:extLst>
            <a:ext uri="{FF2B5EF4-FFF2-40B4-BE49-F238E27FC236}">
              <a16:creationId xmlns:a16="http://schemas.microsoft.com/office/drawing/2014/main" id="{DEF45DA2-54BA-48A8-AA13-4BA49F0B1AD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56743"/>
    <xdr:sp macro="" textlink="">
      <xdr:nvSpPr>
        <xdr:cNvPr id="6927" name="Text Box 15">
          <a:extLst>
            <a:ext uri="{FF2B5EF4-FFF2-40B4-BE49-F238E27FC236}">
              <a16:creationId xmlns:a16="http://schemas.microsoft.com/office/drawing/2014/main" id="{FA51E38C-8574-49E9-A61B-595E363C14A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8" name="Text Box 15">
          <a:extLst>
            <a:ext uri="{FF2B5EF4-FFF2-40B4-BE49-F238E27FC236}">
              <a16:creationId xmlns:a16="http://schemas.microsoft.com/office/drawing/2014/main" id="{B16AEEBC-C9B9-45E4-8D24-A1B910BEDEA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9" name="Text Box 15">
          <a:extLst>
            <a:ext uri="{FF2B5EF4-FFF2-40B4-BE49-F238E27FC236}">
              <a16:creationId xmlns:a16="http://schemas.microsoft.com/office/drawing/2014/main" id="{9B22A07D-438D-49CC-B877-413708ABC8D4}"/>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0" name="Text Box 15">
          <a:extLst>
            <a:ext uri="{FF2B5EF4-FFF2-40B4-BE49-F238E27FC236}">
              <a16:creationId xmlns:a16="http://schemas.microsoft.com/office/drawing/2014/main" id="{F4D34E4E-FFD2-4FD9-8136-F87E82D04F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1" name="Text Box 15">
          <a:extLst>
            <a:ext uri="{FF2B5EF4-FFF2-40B4-BE49-F238E27FC236}">
              <a16:creationId xmlns:a16="http://schemas.microsoft.com/office/drawing/2014/main" id="{0571053F-BA8E-4DFB-AC42-FA9A5EB9E5E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2" name="Text Box 15">
          <a:extLst>
            <a:ext uri="{FF2B5EF4-FFF2-40B4-BE49-F238E27FC236}">
              <a16:creationId xmlns:a16="http://schemas.microsoft.com/office/drawing/2014/main" id="{7CDC05E1-ACB1-49A8-8DD3-B8416D75CAC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3" name="Text Box 15">
          <a:extLst>
            <a:ext uri="{FF2B5EF4-FFF2-40B4-BE49-F238E27FC236}">
              <a16:creationId xmlns:a16="http://schemas.microsoft.com/office/drawing/2014/main" id="{99DEA811-FF30-45A9-9375-6CCF6C09797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4" name="Text Box 15">
          <a:extLst>
            <a:ext uri="{FF2B5EF4-FFF2-40B4-BE49-F238E27FC236}">
              <a16:creationId xmlns:a16="http://schemas.microsoft.com/office/drawing/2014/main" id="{6DA9C532-90EB-4EE6-AA4D-5E15DE6C51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5" name="Text Box 15">
          <a:extLst>
            <a:ext uri="{FF2B5EF4-FFF2-40B4-BE49-F238E27FC236}">
              <a16:creationId xmlns:a16="http://schemas.microsoft.com/office/drawing/2014/main" id="{302CA6EA-B0E6-4FAB-88EF-A574034EBD3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8496"/>
    <xdr:sp macro="" textlink="">
      <xdr:nvSpPr>
        <xdr:cNvPr id="6936" name="Text Box 15">
          <a:extLst>
            <a:ext uri="{FF2B5EF4-FFF2-40B4-BE49-F238E27FC236}">
              <a16:creationId xmlns:a16="http://schemas.microsoft.com/office/drawing/2014/main" id="{90912CC5-3B20-4387-8AF8-6E3CB4D3F613}"/>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37" name="Text Box 15">
          <a:extLst>
            <a:ext uri="{FF2B5EF4-FFF2-40B4-BE49-F238E27FC236}">
              <a16:creationId xmlns:a16="http://schemas.microsoft.com/office/drawing/2014/main" id="{A8919496-8EBA-49CF-9DC2-8F437396B8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38" name="Text Box 15">
          <a:extLst>
            <a:ext uri="{FF2B5EF4-FFF2-40B4-BE49-F238E27FC236}">
              <a16:creationId xmlns:a16="http://schemas.microsoft.com/office/drawing/2014/main" id="{5493B6BF-5543-46D8-B599-82428F7C054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56743"/>
    <xdr:sp macro="" textlink="">
      <xdr:nvSpPr>
        <xdr:cNvPr id="6939" name="Text Box 15">
          <a:extLst>
            <a:ext uri="{FF2B5EF4-FFF2-40B4-BE49-F238E27FC236}">
              <a16:creationId xmlns:a16="http://schemas.microsoft.com/office/drawing/2014/main" id="{F985C2A3-5231-41EB-BDF1-AD663086E81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0" name="Text Box 15">
          <a:extLst>
            <a:ext uri="{FF2B5EF4-FFF2-40B4-BE49-F238E27FC236}">
              <a16:creationId xmlns:a16="http://schemas.microsoft.com/office/drawing/2014/main" id="{48A7FE35-7735-4ED2-B2DA-3266E41A22D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41" name="Text Box 15">
          <a:extLst>
            <a:ext uri="{FF2B5EF4-FFF2-40B4-BE49-F238E27FC236}">
              <a16:creationId xmlns:a16="http://schemas.microsoft.com/office/drawing/2014/main" id="{481D11B1-51B5-421E-BC93-FE584DC7356C}"/>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2" name="Text Box 15">
          <a:extLst>
            <a:ext uri="{FF2B5EF4-FFF2-40B4-BE49-F238E27FC236}">
              <a16:creationId xmlns:a16="http://schemas.microsoft.com/office/drawing/2014/main" id="{CD898260-B466-4325-AED2-71F076A1BC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3" name="Text Box 15">
          <a:extLst>
            <a:ext uri="{FF2B5EF4-FFF2-40B4-BE49-F238E27FC236}">
              <a16:creationId xmlns:a16="http://schemas.microsoft.com/office/drawing/2014/main" id="{9FA2BADB-6BC2-43FF-B271-159E7C96382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4" name="Text Box 15">
          <a:extLst>
            <a:ext uri="{FF2B5EF4-FFF2-40B4-BE49-F238E27FC236}">
              <a16:creationId xmlns:a16="http://schemas.microsoft.com/office/drawing/2014/main" id="{FD066EF2-FC23-4AB2-AE03-BA0940413A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5" name="Text Box 15">
          <a:extLst>
            <a:ext uri="{FF2B5EF4-FFF2-40B4-BE49-F238E27FC236}">
              <a16:creationId xmlns:a16="http://schemas.microsoft.com/office/drawing/2014/main" id="{D4B027F2-F1E0-4FDF-804D-9F5E0B728F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6" name="Text Box 15">
          <a:extLst>
            <a:ext uri="{FF2B5EF4-FFF2-40B4-BE49-F238E27FC236}">
              <a16:creationId xmlns:a16="http://schemas.microsoft.com/office/drawing/2014/main" id="{4F8A2447-02C9-4125-911E-3DF0F33ACC0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7" name="Text Box 15">
          <a:extLst>
            <a:ext uri="{FF2B5EF4-FFF2-40B4-BE49-F238E27FC236}">
              <a16:creationId xmlns:a16="http://schemas.microsoft.com/office/drawing/2014/main" id="{DE20B185-F306-42E7-8439-5232FBBF18F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8" name="Text Box 15">
          <a:extLst>
            <a:ext uri="{FF2B5EF4-FFF2-40B4-BE49-F238E27FC236}">
              <a16:creationId xmlns:a16="http://schemas.microsoft.com/office/drawing/2014/main" id="{DE001300-27E4-4DA4-855F-901290CA0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9" name="Text Box 15">
          <a:extLst>
            <a:ext uri="{FF2B5EF4-FFF2-40B4-BE49-F238E27FC236}">
              <a16:creationId xmlns:a16="http://schemas.microsoft.com/office/drawing/2014/main" id="{E7C89477-53B1-4AE3-AC3E-2F3A69E159D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0" name="Text Box 15">
          <a:extLst>
            <a:ext uri="{FF2B5EF4-FFF2-40B4-BE49-F238E27FC236}">
              <a16:creationId xmlns:a16="http://schemas.microsoft.com/office/drawing/2014/main" id="{8708F7F6-1651-4F8A-92E7-4B2E7DF8202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1" name="Text Box 15">
          <a:extLst>
            <a:ext uri="{FF2B5EF4-FFF2-40B4-BE49-F238E27FC236}">
              <a16:creationId xmlns:a16="http://schemas.microsoft.com/office/drawing/2014/main" id="{960F0131-124F-4F46-B6FB-3F1AD11C9D8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2" name="Text Box 15">
          <a:extLst>
            <a:ext uri="{FF2B5EF4-FFF2-40B4-BE49-F238E27FC236}">
              <a16:creationId xmlns:a16="http://schemas.microsoft.com/office/drawing/2014/main" id="{650D9E9A-1AFD-48C4-B9BF-7A1A67B09D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3" name="Text Box 15">
          <a:extLst>
            <a:ext uri="{FF2B5EF4-FFF2-40B4-BE49-F238E27FC236}">
              <a16:creationId xmlns:a16="http://schemas.microsoft.com/office/drawing/2014/main" id="{E70957C3-4389-45BE-B34F-3F0C332B4C8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4" name="Text Box 15">
          <a:extLst>
            <a:ext uri="{FF2B5EF4-FFF2-40B4-BE49-F238E27FC236}">
              <a16:creationId xmlns:a16="http://schemas.microsoft.com/office/drawing/2014/main" id="{73CF0904-D0DB-40E1-AB68-78EEAAB58B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5" name="Text Box 15">
          <a:extLst>
            <a:ext uri="{FF2B5EF4-FFF2-40B4-BE49-F238E27FC236}">
              <a16:creationId xmlns:a16="http://schemas.microsoft.com/office/drawing/2014/main" id="{0BAC9161-0C99-48DE-A6F0-DB9E4DA78D5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6" name="Text Box 15">
          <a:extLst>
            <a:ext uri="{FF2B5EF4-FFF2-40B4-BE49-F238E27FC236}">
              <a16:creationId xmlns:a16="http://schemas.microsoft.com/office/drawing/2014/main" id="{9CF2B302-67CF-46BC-964A-0AAEC680760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7" name="Text Box 15">
          <a:extLst>
            <a:ext uri="{FF2B5EF4-FFF2-40B4-BE49-F238E27FC236}">
              <a16:creationId xmlns:a16="http://schemas.microsoft.com/office/drawing/2014/main" id="{549528CD-6338-4E6F-B17E-D1255F8C82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8" name="Text Box 15">
          <a:extLst>
            <a:ext uri="{FF2B5EF4-FFF2-40B4-BE49-F238E27FC236}">
              <a16:creationId xmlns:a16="http://schemas.microsoft.com/office/drawing/2014/main" id="{0AF41349-24C5-4D9D-81F4-C478D4B30A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9" name="Text Box 15">
          <a:extLst>
            <a:ext uri="{FF2B5EF4-FFF2-40B4-BE49-F238E27FC236}">
              <a16:creationId xmlns:a16="http://schemas.microsoft.com/office/drawing/2014/main" id="{BE1FE937-3131-4D2C-8B7E-01B45EA0099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0" name="Text Box 15">
          <a:extLst>
            <a:ext uri="{FF2B5EF4-FFF2-40B4-BE49-F238E27FC236}">
              <a16:creationId xmlns:a16="http://schemas.microsoft.com/office/drawing/2014/main" id="{0BC08A0B-6E02-42E1-B80A-DC40D5EEB5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61" name="Text Box 15">
          <a:extLst>
            <a:ext uri="{FF2B5EF4-FFF2-40B4-BE49-F238E27FC236}">
              <a16:creationId xmlns:a16="http://schemas.microsoft.com/office/drawing/2014/main" id="{179FB6BF-C7F5-4E19-BDB1-18ABA5E9826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2" name="Text Box 15">
          <a:extLst>
            <a:ext uri="{FF2B5EF4-FFF2-40B4-BE49-F238E27FC236}">
              <a16:creationId xmlns:a16="http://schemas.microsoft.com/office/drawing/2014/main" id="{1AEFA5FB-7A7E-4B4F-8C80-5E74AEB6CB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3" name="Text Box 15">
          <a:extLst>
            <a:ext uri="{FF2B5EF4-FFF2-40B4-BE49-F238E27FC236}">
              <a16:creationId xmlns:a16="http://schemas.microsoft.com/office/drawing/2014/main" id="{024014D2-397B-4EF4-B6F0-9CC947715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4" name="Text Box 15">
          <a:extLst>
            <a:ext uri="{FF2B5EF4-FFF2-40B4-BE49-F238E27FC236}">
              <a16:creationId xmlns:a16="http://schemas.microsoft.com/office/drawing/2014/main" id="{1AEDB31B-591B-4395-868F-188CA782C2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5" name="Text Box 15">
          <a:extLst>
            <a:ext uri="{FF2B5EF4-FFF2-40B4-BE49-F238E27FC236}">
              <a16:creationId xmlns:a16="http://schemas.microsoft.com/office/drawing/2014/main" id="{D57304EA-5645-4009-94FD-A19E2921CF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6" name="Text Box 15">
          <a:extLst>
            <a:ext uri="{FF2B5EF4-FFF2-40B4-BE49-F238E27FC236}">
              <a16:creationId xmlns:a16="http://schemas.microsoft.com/office/drawing/2014/main" id="{5FC3914B-A069-4BF1-BA3A-0C78892462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7" name="Text Box 15">
          <a:extLst>
            <a:ext uri="{FF2B5EF4-FFF2-40B4-BE49-F238E27FC236}">
              <a16:creationId xmlns:a16="http://schemas.microsoft.com/office/drawing/2014/main" id="{7192D340-EFF6-44AE-BC7C-CF61B1235C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8" name="Text Box 16">
          <a:extLst>
            <a:ext uri="{FF2B5EF4-FFF2-40B4-BE49-F238E27FC236}">
              <a16:creationId xmlns:a16="http://schemas.microsoft.com/office/drawing/2014/main" id="{7383EAB8-DB2E-4FEB-A46E-1EB27340CF5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9" name="Text Box 17">
          <a:extLst>
            <a:ext uri="{FF2B5EF4-FFF2-40B4-BE49-F238E27FC236}">
              <a16:creationId xmlns:a16="http://schemas.microsoft.com/office/drawing/2014/main" id="{E048995E-DA12-4F6C-9DE6-D845983904C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0" name="Text Box 18">
          <a:extLst>
            <a:ext uri="{FF2B5EF4-FFF2-40B4-BE49-F238E27FC236}">
              <a16:creationId xmlns:a16="http://schemas.microsoft.com/office/drawing/2014/main" id="{3C32327E-5292-4F72-BEB8-467D023ED4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1" name="Text Box 19">
          <a:extLst>
            <a:ext uri="{FF2B5EF4-FFF2-40B4-BE49-F238E27FC236}">
              <a16:creationId xmlns:a16="http://schemas.microsoft.com/office/drawing/2014/main" id="{45C4857A-5BF5-4AE1-86F7-55F037FAD3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2" name="Text Box 16">
          <a:extLst>
            <a:ext uri="{FF2B5EF4-FFF2-40B4-BE49-F238E27FC236}">
              <a16:creationId xmlns:a16="http://schemas.microsoft.com/office/drawing/2014/main" id="{48B1ECDE-2C6B-446C-92B9-37A2FD88707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3" name="Text Box 17">
          <a:extLst>
            <a:ext uri="{FF2B5EF4-FFF2-40B4-BE49-F238E27FC236}">
              <a16:creationId xmlns:a16="http://schemas.microsoft.com/office/drawing/2014/main" id="{3C094D9C-60B7-4192-8590-795F11328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4" name="Text Box 18">
          <a:extLst>
            <a:ext uri="{FF2B5EF4-FFF2-40B4-BE49-F238E27FC236}">
              <a16:creationId xmlns:a16="http://schemas.microsoft.com/office/drawing/2014/main" id="{AAE4EBAF-0949-4F27-8754-037B26FC2B6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5" name="Text Box 19">
          <a:extLst>
            <a:ext uri="{FF2B5EF4-FFF2-40B4-BE49-F238E27FC236}">
              <a16:creationId xmlns:a16="http://schemas.microsoft.com/office/drawing/2014/main" id="{7B7DC7C0-E7CA-4CDF-BF0C-C91FEE05A2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6" name="Text Box 16">
          <a:extLst>
            <a:ext uri="{FF2B5EF4-FFF2-40B4-BE49-F238E27FC236}">
              <a16:creationId xmlns:a16="http://schemas.microsoft.com/office/drawing/2014/main" id="{4796DA7A-88E6-4137-B739-85C622FE2D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7" name="Text Box 17">
          <a:extLst>
            <a:ext uri="{FF2B5EF4-FFF2-40B4-BE49-F238E27FC236}">
              <a16:creationId xmlns:a16="http://schemas.microsoft.com/office/drawing/2014/main" id="{CA794B4D-A622-44D0-AEFA-5C593B3D7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8" name="Text Box 18">
          <a:extLst>
            <a:ext uri="{FF2B5EF4-FFF2-40B4-BE49-F238E27FC236}">
              <a16:creationId xmlns:a16="http://schemas.microsoft.com/office/drawing/2014/main" id="{DA392516-27BA-42E9-9665-15E00B67A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9" name="Text Box 19">
          <a:extLst>
            <a:ext uri="{FF2B5EF4-FFF2-40B4-BE49-F238E27FC236}">
              <a16:creationId xmlns:a16="http://schemas.microsoft.com/office/drawing/2014/main" id="{E3FACB58-CED1-47AC-A570-3E62E6E5AA6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157</xdr:row>
      <xdr:rowOff>504825</xdr:rowOff>
    </xdr:from>
    <xdr:ext cx="95250" cy="444014"/>
    <xdr:sp macro="" textlink="">
      <xdr:nvSpPr>
        <xdr:cNvPr id="6980" name="Text Box 15">
          <a:extLst>
            <a:ext uri="{FF2B5EF4-FFF2-40B4-BE49-F238E27FC236}">
              <a16:creationId xmlns:a16="http://schemas.microsoft.com/office/drawing/2014/main" id="{625657FC-C14A-47AB-9DFA-7D6019974F50}"/>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1" name="Text Box 16">
          <a:extLst>
            <a:ext uri="{FF2B5EF4-FFF2-40B4-BE49-F238E27FC236}">
              <a16:creationId xmlns:a16="http://schemas.microsoft.com/office/drawing/2014/main" id="{860438FE-B7AA-4CA7-AB87-1F8D0071AD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2" name="Text Box 17">
          <a:extLst>
            <a:ext uri="{FF2B5EF4-FFF2-40B4-BE49-F238E27FC236}">
              <a16:creationId xmlns:a16="http://schemas.microsoft.com/office/drawing/2014/main" id="{2DC863AC-6A32-446D-8503-187DDB5B470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3" name="Text Box 18">
          <a:extLst>
            <a:ext uri="{FF2B5EF4-FFF2-40B4-BE49-F238E27FC236}">
              <a16:creationId xmlns:a16="http://schemas.microsoft.com/office/drawing/2014/main" id="{5645DF9F-7DCB-4B3E-A441-AEBDEDBB480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4" name="Text Box 19">
          <a:extLst>
            <a:ext uri="{FF2B5EF4-FFF2-40B4-BE49-F238E27FC236}">
              <a16:creationId xmlns:a16="http://schemas.microsoft.com/office/drawing/2014/main" id="{4ADD51DD-D5E2-42BE-AF42-F0C5B29B71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6985" name="Text Box 15">
          <a:extLst>
            <a:ext uri="{FF2B5EF4-FFF2-40B4-BE49-F238E27FC236}">
              <a16:creationId xmlns:a16="http://schemas.microsoft.com/office/drawing/2014/main" id="{C700CDDB-FEDC-447A-80C1-A6F4C52511F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157</xdr:row>
      <xdr:rowOff>504825</xdr:rowOff>
    </xdr:from>
    <xdr:ext cx="95250" cy="442269"/>
    <xdr:sp macro="" textlink="">
      <xdr:nvSpPr>
        <xdr:cNvPr id="6986" name="Text Box 15">
          <a:extLst>
            <a:ext uri="{FF2B5EF4-FFF2-40B4-BE49-F238E27FC236}">
              <a16:creationId xmlns:a16="http://schemas.microsoft.com/office/drawing/2014/main" id="{4CA6E2EC-6D2B-4636-9D2B-37E165565191}"/>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7" name="Text Box 16">
          <a:extLst>
            <a:ext uri="{FF2B5EF4-FFF2-40B4-BE49-F238E27FC236}">
              <a16:creationId xmlns:a16="http://schemas.microsoft.com/office/drawing/2014/main" id="{6C12BC7C-1CF2-43E3-B20E-772408DB34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8" name="Text Box 17">
          <a:extLst>
            <a:ext uri="{FF2B5EF4-FFF2-40B4-BE49-F238E27FC236}">
              <a16:creationId xmlns:a16="http://schemas.microsoft.com/office/drawing/2014/main" id="{9D77B1A1-C153-436B-836D-180801A995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9" name="Text Box 18">
          <a:extLst>
            <a:ext uri="{FF2B5EF4-FFF2-40B4-BE49-F238E27FC236}">
              <a16:creationId xmlns:a16="http://schemas.microsoft.com/office/drawing/2014/main" id="{8A1A25C0-6357-4B5C-AAF1-94FBA34F13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6990" name="Text Box 15">
          <a:extLst>
            <a:ext uri="{FF2B5EF4-FFF2-40B4-BE49-F238E27FC236}">
              <a16:creationId xmlns:a16="http://schemas.microsoft.com/office/drawing/2014/main" id="{3FBA8E69-EF71-4A48-AEE4-05C1A4F7E52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1" name="Text Box 16">
          <a:extLst>
            <a:ext uri="{FF2B5EF4-FFF2-40B4-BE49-F238E27FC236}">
              <a16:creationId xmlns:a16="http://schemas.microsoft.com/office/drawing/2014/main" id="{B63E47D2-BB7D-46AE-B353-E19C21EC4E0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2" name="Text Box 17">
          <a:extLst>
            <a:ext uri="{FF2B5EF4-FFF2-40B4-BE49-F238E27FC236}">
              <a16:creationId xmlns:a16="http://schemas.microsoft.com/office/drawing/2014/main" id="{AC720060-0F74-411F-83FF-5DDBE85DA7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3" name="Text Box 18">
          <a:extLst>
            <a:ext uri="{FF2B5EF4-FFF2-40B4-BE49-F238E27FC236}">
              <a16:creationId xmlns:a16="http://schemas.microsoft.com/office/drawing/2014/main" id="{1C2755F7-85E8-4EA1-94AB-6E454C022F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4" name="Text Box 19">
          <a:extLst>
            <a:ext uri="{FF2B5EF4-FFF2-40B4-BE49-F238E27FC236}">
              <a16:creationId xmlns:a16="http://schemas.microsoft.com/office/drawing/2014/main" id="{98790FBC-010F-4E78-9071-84F81ABD26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5" name="Text Box 16">
          <a:extLst>
            <a:ext uri="{FF2B5EF4-FFF2-40B4-BE49-F238E27FC236}">
              <a16:creationId xmlns:a16="http://schemas.microsoft.com/office/drawing/2014/main" id="{298BF567-8821-4F93-9C6A-03341BEFEB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6" name="Text Box 17">
          <a:extLst>
            <a:ext uri="{FF2B5EF4-FFF2-40B4-BE49-F238E27FC236}">
              <a16:creationId xmlns:a16="http://schemas.microsoft.com/office/drawing/2014/main" id="{B4B7B903-27E7-4019-8C3C-9FF15D57537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7" name="Text Box 18">
          <a:extLst>
            <a:ext uri="{FF2B5EF4-FFF2-40B4-BE49-F238E27FC236}">
              <a16:creationId xmlns:a16="http://schemas.microsoft.com/office/drawing/2014/main" id="{67B3A604-46B6-4D2C-BC45-A3D5264587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8" name="Text Box 19">
          <a:extLst>
            <a:ext uri="{FF2B5EF4-FFF2-40B4-BE49-F238E27FC236}">
              <a16:creationId xmlns:a16="http://schemas.microsoft.com/office/drawing/2014/main" id="{16FFDC70-8447-43B9-A64A-CBA3ADB695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99" name="Text Box 15">
          <a:extLst>
            <a:ext uri="{FF2B5EF4-FFF2-40B4-BE49-F238E27FC236}">
              <a16:creationId xmlns:a16="http://schemas.microsoft.com/office/drawing/2014/main" id="{1132F766-B68D-41CC-9C83-C81F8F0C659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0" name="Text Box 15">
          <a:extLst>
            <a:ext uri="{FF2B5EF4-FFF2-40B4-BE49-F238E27FC236}">
              <a16:creationId xmlns:a16="http://schemas.microsoft.com/office/drawing/2014/main" id="{32C5C7EB-59EC-400F-80A5-15FD0DD3E7C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8496"/>
    <xdr:sp macro="" textlink="">
      <xdr:nvSpPr>
        <xdr:cNvPr id="7001" name="Text Box 15">
          <a:extLst>
            <a:ext uri="{FF2B5EF4-FFF2-40B4-BE49-F238E27FC236}">
              <a16:creationId xmlns:a16="http://schemas.microsoft.com/office/drawing/2014/main" id="{D5FBECE6-8C3C-42BF-A3DB-D1EE8FDD208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02" name="Text Box 15">
          <a:extLst>
            <a:ext uri="{FF2B5EF4-FFF2-40B4-BE49-F238E27FC236}">
              <a16:creationId xmlns:a16="http://schemas.microsoft.com/office/drawing/2014/main" id="{F29234A9-F3E4-4A4E-BC19-B881222B97C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03" name="Text Box 15">
          <a:extLst>
            <a:ext uri="{FF2B5EF4-FFF2-40B4-BE49-F238E27FC236}">
              <a16:creationId xmlns:a16="http://schemas.microsoft.com/office/drawing/2014/main" id="{D33616E4-1BEF-4B7E-88AB-0386B9BF41F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04" name="Text Box 15">
          <a:extLst>
            <a:ext uri="{FF2B5EF4-FFF2-40B4-BE49-F238E27FC236}">
              <a16:creationId xmlns:a16="http://schemas.microsoft.com/office/drawing/2014/main" id="{77417901-2697-4D6B-A8D2-AFEABA619B3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05" name="Text Box 15">
          <a:extLst>
            <a:ext uri="{FF2B5EF4-FFF2-40B4-BE49-F238E27FC236}">
              <a16:creationId xmlns:a16="http://schemas.microsoft.com/office/drawing/2014/main" id="{E1F0DF6F-D697-47BA-BE52-8DD1602E5DE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6" name="Text Box 15">
          <a:extLst>
            <a:ext uri="{FF2B5EF4-FFF2-40B4-BE49-F238E27FC236}">
              <a16:creationId xmlns:a16="http://schemas.microsoft.com/office/drawing/2014/main" id="{1C126339-55A5-4E79-8010-94761FBB2EF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7" name="Text Box 16">
          <a:extLst>
            <a:ext uri="{FF2B5EF4-FFF2-40B4-BE49-F238E27FC236}">
              <a16:creationId xmlns:a16="http://schemas.microsoft.com/office/drawing/2014/main" id="{13EE741D-42DD-43B6-995A-D7B4FBC35A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8" name="Text Box 17">
          <a:extLst>
            <a:ext uri="{FF2B5EF4-FFF2-40B4-BE49-F238E27FC236}">
              <a16:creationId xmlns:a16="http://schemas.microsoft.com/office/drawing/2014/main" id="{EC47AD16-235C-4587-90A4-646AC7451F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9" name="Text Box 18">
          <a:extLst>
            <a:ext uri="{FF2B5EF4-FFF2-40B4-BE49-F238E27FC236}">
              <a16:creationId xmlns:a16="http://schemas.microsoft.com/office/drawing/2014/main" id="{3A8F4E78-34F6-46C7-B40B-EBD98AE01E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10" name="Text Box 19">
          <a:extLst>
            <a:ext uri="{FF2B5EF4-FFF2-40B4-BE49-F238E27FC236}">
              <a16:creationId xmlns:a16="http://schemas.microsoft.com/office/drawing/2014/main" id="{202D0296-18B5-42C4-8F25-74454AB26D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1" name="Text Box 16">
          <a:extLst>
            <a:ext uri="{FF2B5EF4-FFF2-40B4-BE49-F238E27FC236}">
              <a16:creationId xmlns:a16="http://schemas.microsoft.com/office/drawing/2014/main" id="{DF2F0807-E0C3-4EEB-9EA9-E1E3CC6D432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2" name="Text Box 17">
          <a:extLst>
            <a:ext uri="{FF2B5EF4-FFF2-40B4-BE49-F238E27FC236}">
              <a16:creationId xmlns:a16="http://schemas.microsoft.com/office/drawing/2014/main" id="{9C5AAB1B-532A-46FB-AB20-2A2CD17F48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3" name="Text Box 18">
          <a:extLst>
            <a:ext uri="{FF2B5EF4-FFF2-40B4-BE49-F238E27FC236}">
              <a16:creationId xmlns:a16="http://schemas.microsoft.com/office/drawing/2014/main" id="{46C0CF3E-7D8F-4EB7-888F-5D1BA9AC13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4" name="Text Box 19">
          <a:extLst>
            <a:ext uri="{FF2B5EF4-FFF2-40B4-BE49-F238E27FC236}">
              <a16:creationId xmlns:a16="http://schemas.microsoft.com/office/drawing/2014/main" id="{C453E10A-4924-46D3-B3A5-EF02918FB7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5" name="Text Box 16">
          <a:extLst>
            <a:ext uri="{FF2B5EF4-FFF2-40B4-BE49-F238E27FC236}">
              <a16:creationId xmlns:a16="http://schemas.microsoft.com/office/drawing/2014/main" id="{409EA754-CE6D-4471-AFAF-43401129F2E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6" name="Text Box 17">
          <a:extLst>
            <a:ext uri="{FF2B5EF4-FFF2-40B4-BE49-F238E27FC236}">
              <a16:creationId xmlns:a16="http://schemas.microsoft.com/office/drawing/2014/main" id="{29327475-F8BC-4307-B342-5A998B32CB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7" name="Text Box 18">
          <a:extLst>
            <a:ext uri="{FF2B5EF4-FFF2-40B4-BE49-F238E27FC236}">
              <a16:creationId xmlns:a16="http://schemas.microsoft.com/office/drawing/2014/main" id="{1F27AF68-77EC-44B5-A6E2-3E392EC0926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8" name="Text Box 19">
          <a:extLst>
            <a:ext uri="{FF2B5EF4-FFF2-40B4-BE49-F238E27FC236}">
              <a16:creationId xmlns:a16="http://schemas.microsoft.com/office/drawing/2014/main" id="{9DE4B364-8D42-4BD2-A422-74AE671FBF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19" name="Text Box 15">
          <a:extLst>
            <a:ext uri="{FF2B5EF4-FFF2-40B4-BE49-F238E27FC236}">
              <a16:creationId xmlns:a16="http://schemas.microsoft.com/office/drawing/2014/main" id="{92A43992-8740-4713-BFEB-B87034CDD0C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0" name="Text Box 16">
          <a:extLst>
            <a:ext uri="{FF2B5EF4-FFF2-40B4-BE49-F238E27FC236}">
              <a16:creationId xmlns:a16="http://schemas.microsoft.com/office/drawing/2014/main" id="{72625549-095D-496D-8BE1-233AD4EF5B2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1" name="Text Box 17">
          <a:extLst>
            <a:ext uri="{FF2B5EF4-FFF2-40B4-BE49-F238E27FC236}">
              <a16:creationId xmlns:a16="http://schemas.microsoft.com/office/drawing/2014/main" id="{A7F10560-9CAE-4035-8958-E271AA6C07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2" name="Text Box 18">
          <a:extLst>
            <a:ext uri="{FF2B5EF4-FFF2-40B4-BE49-F238E27FC236}">
              <a16:creationId xmlns:a16="http://schemas.microsoft.com/office/drawing/2014/main" id="{53A453A0-64A9-428B-B613-2A313A2732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3" name="Text Box 19">
          <a:extLst>
            <a:ext uri="{FF2B5EF4-FFF2-40B4-BE49-F238E27FC236}">
              <a16:creationId xmlns:a16="http://schemas.microsoft.com/office/drawing/2014/main" id="{9013F8FA-A9AC-4EB4-9ED5-8F597AE1D9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4" name="Text Box 16">
          <a:extLst>
            <a:ext uri="{FF2B5EF4-FFF2-40B4-BE49-F238E27FC236}">
              <a16:creationId xmlns:a16="http://schemas.microsoft.com/office/drawing/2014/main" id="{6345D499-F26A-4833-9121-4E2C92F906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5" name="Text Box 17">
          <a:extLst>
            <a:ext uri="{FF2B5EF4-FFF2-40B4-BE49-F238E27FC236}">
              <a16:creationId xmlns:a16="http://schemas.microsoft.com/office/drawing/2014/main" id="{9D8D957F-2F2D-41E2-A23E-D505D72B4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6" name="Text Box 18">
          <a:extLst>
            <a:ext uri="{FF2B5EF4-FFF2-40B4-BE49-F238E27FC236}">
              <a16:creationId xmlns:a16="http://schemas.microsoft.com/office/drawing/2014/main" id="{35FE9CBF-B930-4590-8763-63C25AC82C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7" name="Text Box 16">
          <a:extLst>
            <a:ext uri="{FF2B5EF4-FFF2-40B4-BE49-F238E27FC236}">
              <a16:creationId xmlns:a16="http://schemas.microsoft.com/office/drawing/2014/main" id="{FCF0E7A0-2584-46DD-81AF-C4A18CD7F3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8" name="Text Box 17">
          <a:extLst>
            <a:ext uri="{FF2B5EF4-FFF2-40B4-BE49-F238E27FC236}">
              <a16:creationId xmlns:a16="http://schemas.microsoft.com/office/drawing/2014/main" id="{5CF0460A-FBB2-4879-B46D-9BA051E9F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9" name="Text Box 18">
          <a:extLst>
            <a:ext uri="{FF2B5EF4-FFF2-40B4-BE49-F238E27FC236}">
              <a16:creationId xmlns:a16="http://schemas.microsoft.com/office/drawing/2014/main" id="{34A43C7B-C453-47EF-808C-862420E6510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0" name="Text Box 19">
          <a:extLst>
            <a:ext uri="{FF2B5EF4-FFF2-40B4-BE49-F238E27FC236}">
              <a16:creationId xmlns:a16="http://schemas.microsoft.com/office/drawing/2014/main" id="{03A3D75B-EC46-4304-A16D-BF2AA392E9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1" name="Text Box 16">
          <a:extLst>
            <a:ext uri="{FF2B5EF4-FFF2-40B4-BE49-F238E27FC236}">
              <a16:creationId xmlns:a16="http://schemas.microsoft.com/office/drawing/2014/main" id="{303C6792-317F-4797-BF75-EE57DAF5C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2" name="Text Box 17">
          <a:extLst>
            <a:ext uri="{FF2B5EF4-FFF2-40B4-BE49-F238E27FC236}">
              <a16:creationId xmlns:a16="http://schemas.microsoft.com/office/drawing/2014/main" id="{ADB7BEF1-6394-4B35-B2C3-1124DAFA461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3" name="Text Box 18">
          <a:extLst>
            <a:ext uri="{FF2B5EF4-FFF2-40B4-BE49-F238E27FC236}">
              <a16:creationId xmlns:a16="http://schemas.microsoft.com/office/drawing/2014/main" id="{15E5069F-FCB6-429B-BD50-6E81F3C6FA8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4" name="Text Box 19">
          <a:extLst>
            <a:ext uri="{FF2B5EF4-FFF2-40B4-BE49-F238E27FC236}">
              <a16:creationId xmlns:a16="http://schemas.microsoft.com/office/drawing/2014/main" id="{65A246E5-8850-4ED7-ADCF-BC445E0EC1F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56743"/>
    <xdr:sp macro="" textlink="">
      <xdr:nvSpPr>
        <xdr:cNvPr id="7035" name="Text Box 15">
          <a:extLst>
            <a:ext uri="{FF2B5EF4-FFF2-40B4-BE49-F238E27FC236}">
              <a16:creationId xmlns:a16="http://schemas.microsoft.com/office/drawing/2014/main" id="{95CF0D43-179D-4C3E-823A-8CFC3E7256EB}"/>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36" name="Text Box 15">
          <a:extLst>
            <a:ext uri="{FF2B5EF4-FFF2-40B4-BE49-F238E27FC236}">
              <a16:creationId xmlns:a16="http://schemas.microsoft.com/office/drawing/2014/main" id="{C7488A7F-EFC2-4D50-84F7-A1862D9EF17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37" name="Text Box 15">
          <a:extLst>
            <a:ext uri="{FF2B5EF4-FFF2-40B4-BE49-F238E27FC236}">
              <a16:creationId xmlns:a16="http://schemas.microsoft.com/office/drawing/2014/main" id="{17239608-8355-4BD8-B6EE-E3D5FE4C1E6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38" name="Text Box 15">
          <a:extLst>
            <a:ext uri="{FF2B5EF4-FFF2-40B4-BE49-F238E27FC236}">
              <a16:creationId xmlns:a16="http://schemas.microsoft.com/office/drawing/2014/main" id="{1904BAC1-D28D-4A1A-890F-CAB3E9C248E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39" name="Text Box 15">
          <a:extLst>
            <a:ext uri="{FF2B5EF4-FFF2-40B4-BE49-F238E27FC236}">
              <a16:creationId xmlns:a16="http://schemas.microsoft.com/office/drawing/2014/main" id="{A258B932-A82A-4D7C-8E2C-E78937FC2C5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7040" name="Text Box 15">
          <a:extLst>
            <a:ext uri="{FF2B5EF4-FFF2-40B4-BE49-F238E27FC236}">
              <a16:creationId xmlns:a16="http://schemas.microsoft.com/office/drawing/2014/main" id="{4B3E71EA-8BF6-4039-94BB-E4AF0807DFA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1" name="Text Box 16">
          <a:extLst>
            <a:ext uri="{FF2B5EF4-FFF2-40B4-BE49-F238E27FC236}">
              <a16:creationId xmlns:a16="http://schemas.microsoft.com/office/drawing/2014/main" id="{2F8D45C4-FDAF-48FD-891B-6A102DA63D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2" name="Text Box 17">
          <a:extLst>
            <a:ext uri="{FF2B5EF4-FFF2-40B4-BE49-F238E27FC236}">
              <a16:creationId xmlns:a16="http://schemas.microsoft.com/office/drawing/2014/main" id="{50659A48-4839-4424-A79D-444C4BA074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3" name="Text Box 18">
          <a:extLst>
            <a:ext uri="{FF2B5EF4-FFF2-40B4-BE49-F238E27FC236}">
              <a16:creationId xmlns:a16="http://schemas.microsoft.com/office/drawing/2014/main" id="{C0A172C6-E24E-4229-988B-7B86DDAE60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4" name="Text Box 19">
          <a:extLst>
            <a:ext uri="{FF2B5EF4-FFF2-40B4-BE49-F238E27FC236}">
              <a16:creationId xmlns:a16="http://schemas.microsoft.com/office/drawing/2014/main" id="{E8D3099A-E4C7-40AE-B466-102617E5C8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5" name="Text Box 16">
          <a:extLst>
            <a:ext uri="{FF2B5EF4-FFF2-40B4-BE49-F238E27FC236}">
              <a16:creationId xmlns:a16="http://schemas.microsoft.com/office/drawing/2014/main" id="{1111D806-E39E-400C-97A3-5C17E4A18C3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6" name="Text Box 17">
          <a:extLst>
            <a:ext uri="{FF2B5EF4-FFF2-40B4-BE49-F238E27FC236}">
              <a16:creationId xmlns:a16="http://schemas.microsoft.com/office/drawing/2014/main" id="{C366BD41-E2F8-4AE3-9665-5CFFCEF97F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7" name="Text Box 18">
          <a:extLst>
            <a:ext uri="{FF2B5EF4-FFF2-40B4-BE49-F238E27FC236}">
              <a16:creationId xmlns:a16="http://schemas.microsoft.com/office/drawing/2014/main" id="{4221BED4-C93D-4857-9D88-289C55FDDC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8" name="Text Box 19">
          <a:extLst>
            <a:ext uri="{FF2B5EF4-FFF2-40B4-BE49-F238E27FC236}">
              <a16:creationId xmlns:a16="http://schemas.microsoft.com/office/drawing/2014/main" id="{206C9A7D-D403-47B4-BF3E-CCB4663606B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49" name="Text Box 16">
          <a:extLst>
            <a:ext uri="{FF2B5EF4-FFF2-40B4-BE49-F238E27FC236}">
              <a16:creationId xmlns:a16="http://schemas.microsoft.com/office/drawing/2014/main" id="{F467EBA2-60FA-4B2F-B422-7267A028D3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0" name="Text Box 17">
          <a:extLst>
            <a:ext uri="{FF2B5EF4-FFF2-40B4-BE49-F238E27FC236}">
              <a16:creationId xmlns:a16="http://schemas.microsoft.com/office/drawing/2014/main" id="{088112DA-A9E4-430B-A1E3-3E404D7D5F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1" name="Text Box 18">
          <a:extLst>
            <a:ext uri="{FF2B5EF4-FFF2-40B4-BE49-F238E27FC236}">
              <a16:creationId xmlns:a16="http://schemas.microsoft.com/office/drawing/2014/main" id="{67CD2806-3A31-40D0-B849-D06EBD0AC89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2" name="Text Box 19">
          <a:extLst>
            <a:ext uri="{FF2B5EF4-FFF2-40B4-BE49-F238E27FC236}">
              <a16:creationId xmlns:a16="http://schemas.microsoft.com/office/drawing/2014/main" id="{B2CFC203-A71E-43CD-A9F0-8E15175F87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53" name="Text Box 15">
          <a:extLst>
            <a:ext uri="{FF2B5EF4-FFF2-40B4-BE49-F238E27FC236}">
              <a16:creationId xmlns:a16="http://schemas.microsoft.com/office/drawing/2014/main" id="{C58D8806-54C8-42C0-A2A2-1D772400ED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4" name="Text Box 16">
          <a:extLst>
            <a:ext uri="{FF2B5EF4-FFF2-40B4-BE49-F238E27FC236}">
              <a16:creationId xmlns:a16="http://schemas.microsoft.com/office/drawing/2014/main" id="{B8EBDE16-A30F-4558-A99B-EA36D6925E1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5" name="Text Box 17">
          <a:extLst>
            <a:ext uri="{FF2B5EF4-FFF2-40B4-BE49-F238E27FC236}">
              <a16:creationId xmlns:a16="http://schemas.microsoft.com/office/drawing/2014/main" id="{0B4DEE82-8B82-469A-A528-352171ACE4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6" name="Text Box 18">
          <a:extLst>
            <a:ext uri="{FF2B5EF4-FFF2-40B4-BE49-F238E27FC236}">
              <a16:creationId xmlns:a16="http://schemas.microsoft.com/office/drawing/2014/main" id="{9F1F762C-AA76-4D2D-BBC9-39AEADF2242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7" name="Text Box 19">
          <a:extLst>
            <a:ext uri="{FF2B5EF4-FFF2-40B4-BE49-F238E27FC236}">
              <a16:creationId xmlns:a16="http://schemas.microsoft.com/office/drawing/2014/main" id="{77616C75-3D94-4DEB-ABF3-E315D82A6BE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156</xdr:row>
      <xdr:rowOff>504825</xdr:rowOff>
    </xdr:from>
    <xdr:ext cx="95250" cy="442269"/>
    <xdr:sp macro="" textlink="">
      <xdr:nvSpPr>
        <xdr:cNvPr id="7058" name="Text Box 15">
          <a:extLst>
            <a:ext uri="{FF2B5EF4-FFF2-40B4-BE49-F238E27FC236}">
              <a16:creationId xmlns:a16="http://schemas.microsoft.com/office/drawing/2014/main" id="{0CEDB570-399B-4BEE-A7B8-FD3A42E8536B}"/>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59" name="Text Box 16">
          <a:extLst>
            <a:ext uri="{FF2B5EF4-FFF2-40B4-BE49-F238E27FC236}">
              <a16:creationId xmlns:a16="http://schemas.microsoft.com/office/drawing/2014/main" id="{5525FE16-A583-4059-BE87-6EBECB1B5D6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0" name="Text Box 17">
          <a:extLst>
            <a:ext uri="{FF2B5EF4-FFF2-40B4-BE49-F238E27FC236}">
              <a16:creationId xmlns:a16="http://schemas.microsoft.com/office/drawing/2014/main" id="{8B4419A1-8CE9-4E05-ACD1-C9FBEE43198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1" name="Text Box 18">
          <a:extLst>
            <a:ext uri="{FF2B5EF4-FFF2-40B4-BE49-F238E27FC236}">
              <a16:creationId xmlns:a16="http://schemas.microsoft.com/office/drawing/2014/main" id="{10E771A8-24C3-4299-99A6-709700FB48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2" name="Text Box 16">
          <a:extLst>
            <a:ext uri="{FF2B5EF4-FFF2-40B4-BE49-F238E27FC236}">
              <a16:creationId xmlns:a16="http://schemas.microsoft.com/office/drawing/2014/main" id="{2CA3653A-3ACA-4E7C-8643-D1BB9E2039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3" name="Text Box 17">
          <a:extLst>
            <a:ext uri="{FF2B5EF4-FFF2-40B4-BE49-F238E27FC236}">
              <a16:creationId xmlns:a16="http://schemas.microsoft.com/office/drawing/2014/main" id="{C2CFD594-D52F-4C25-B512-97E823CC4B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4" name="Text Box 18">
          <a:extLst>
            <a:ext uri="{FF2B5EF4-FFF2-40B4-BE49-F238E27FC236}">
              <a16:creationId xmlns:a16="http://schemas.microsoft.com/office/drawing/2014/main" id="{88E20CB2-8E66-439F-BF13-729CC7742D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5" name="Text Box 19">
          <a:extLst>
            <a:ext uri="{FF2B5EF4-FFF2-40B4-BE49-F238E27FC236}">
              <a16:creationId xmlns:a16="http://schemas.microsoft.com/office/drawing/2014/main" id="{9141720C-A8A8-49E9-BD63-DBA880FDED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6" name="Text Box 16">
          <a:extLst>
            <a:ext uri="{FF2B5EF4-FFF2-40B4-BE49-F238E27FC236}">
              <a16:creationId xmlns:a16="http://schemas.microsoft.com/office/drawing/2014/main" id="{DC519CBE-F6A9-4083-9035-089353ED82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7" name="Text Box 17">
          <a:extLst>
            <a:ext uri="{FF2B5EF4-FFF2-40B4-BE49-F238E27FC236}">
              <a16:creationId xmlns:a16="http://schemas.microsoft.com/office/drawing/2014/main" id="{7E9FC949-588E-4076-8070-149B1F9E19F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8" name="Text Box 18">
          <a:extLst>
            <a:ext uri="{FF2B5EF4-FFF2-40B4-BE49-F238E27FC236}">
              <a16:creationId xmlns:a16="http://schemas.microsoft.com/office/drawing/2014/main" id="{68C7E5B8-0ECF-4B5C-A872-5FE8354C2A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69" name="Text Box 15">
          <a:extLst>
            <a:ext uri="{FF2B5EF4-FFF2-40B4-BE49-F238E27FC236}">
              <a16:creationId xmlns:a16="http://schemas.microsoft.com/office/drawing/2014/main" id="{DCA58CD6-FDAB-4CF6-B8E8-DD5FAD26A3E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0" name="Text Box 16">
          <a:extLst>
            <a:ext uri="{FF2B5EF4-FFF2-40B4-BE49-F238E27FC236}">
              <a16:creationId xmlns:a16="http://schemas.microsoft.com/office/drawing/2014/main" id="{5CC0D0D6-5FE0-498B-BC60-76E7D90110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1" name="Text Box 17">
          <a:extLst>
            <a:ext uri="{FF2B5EF4-FFF2-40B4-BE49-F238E27FC236}">
              <a16:creationId xmlns:a16="http://schemas.microsoft.com/office/drawing/2014/main" id="{8AE1C4EF-B604-4865-B846-2D11E60253C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2" name="Text Box 18">
          <a:extLst>
            <a:ext uri="{FF2B5EF4-FFF2-40B4-BE49-F238E27FC236}">
              <a16:creationId xmlns:a16="http://schemas.microsoft.com/office/drawing/2014/main" id="{8E1B8E77-E394-4627-A668-2CDF2D8BF1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3" name="Text Box 19">
          <a:extLst>
            <a:ext uri="{FF2B5EF4-FFF2-40B4-BE49-F238E27FC236}">
              <a16:creationId xmlns:a16="http://schemas.microsoft.com/office/drawing/2014/main" id="{0687748A-26E5-41D8-9367-46E1FD899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4" name="Text Box 16">
          <a:extLst>
            <a:ext uri="{FF2B5EF4-FFF2-40B4-BE49-F238E27FC236}">
              <a16:creationId xmlns:a16="http://schemas.microsoft.com/office/drawing/2014/main" id="{50DE90B0-2F3A-41C3-A006-FEC2186E32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5" name="Text Box 17">
          <a:extLst>
            <a:ext uri="{FF2B5EF4-FFF2-40B4-BE49-F238E27FC236}">
              <a16:creationId xmlns:a16="http://schemas.microsoft.com/office/drawing/2014/main" id="{00388809-18B5-460F-8FAF-904068BD14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6" name="Text Box 18">
          <a:extLst>
            <a:ext uri="{FF2B5EF4-FFF2-40B4-BE49-F238E27FC236}">
              <a16:creationId xmlns:a16="http://schemas.microsoft.com/office/drawing/2014/main" id="{4FD52867-C1C8-40BC-BC64-6FC2D80D8F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7" name="Text Box 19">
          <a:extLst>
            <a:ext uri="{FF2B5EF4-FFF2-40B4-BE49-F238E27FC236}">
              <a16:creationId xmlns:a16="http://schemas.microsoft.com/office/drawing/2014/main" id="{53AD80FD-68BE-48E6-A68B-077BD6E87F2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8" name="Text Box 16">
          <a:extLst>
            <a:ext uri="{FF2B5EF4-FFF2-40B4-BE49-F238E27FC236}">
              <a16:creationId xmlns:a16="http://schemas.microsoft.com/office/drawing/2014/main" id="{44710C19-C4A4-4C9F-B89F-41C7E0D3DAD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9" name="Text Box 17">
          <a:extLst>
            <a:ext uri="{FF2B5EF4-FFF2-40B4-BE49-F238E27FC236}">
              <a16:creationId xmlns:a16="http://schemas.microsoft.com/office/drawing/2014/main" id="{01CDB621-FED1-4F2D-9F15-3D17C7A2B37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0" name="Text Box 18">
          <a:extLst>
            <a:ext uri="{FF2B5EF4-FFF2-40B4-BE49-F238E27FC236}">
              <a16:creationId xmlns:a16="http://schemas.microsoft.com/office/drawing/2014/main" id="{230743A0-8E81-4102-9241-31B0FDDA3A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1" name="Text Box 19">
          <a:extLst>
            <a:ext uri="{FF2B5EF4-FFF2-40B4-BE49-F238E27FC236}">
              <a16:creationId xmlns:a16="http://schemas.microsoft.com/office/drawing/2014/main" id="{00B147D9-1F83-49F4-8FC9-BB89B6B7597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82" name="Text Box 15">
          <a:extLst>
            <a:ext uri="{FF2B5EF4-FFF2-40B4-BE49-F238E27FC236}">
              <a16:creationId xmlns:a16="http://schemas.microsoft.com/office/drawing/2014/main" id="{CE301999-483D-4C26-80AF-0FC20EE088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3" name="Text Box 16">
          <a:extLst>
            <a:ext uri="{FF2B5EF4-FFF2-40B4-BE49-F238E27FC236}">
              <a16:creationId xmlns:a16="http://schemas.microsoft.com/office/drawing/2014/main" id="{9260C638-2209-4C40-BE09-D563E177B6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4" name="Text Box 17">
          <a:extLst>
            <a:ext uri="{FF2B5EF4-FFF2-40B4-BE49-F238E27FC236}">
              <a16:creationId xmlns:a16="http://schemas.microsoft.com/office/drawing/2014/main" id="{93F485B5-7634-40A1-B98E-D0A04BCB1A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5" name="Text Box 18">
          <a:extLst>
            <a:ext uri="{FF2B5EF4-FFF2-40B4-BE49-F238E27FC236}">
              <a16:creationId xmlns:a16="http://schemas.microsoft.com/office/drawing/2014/main" id="{E51DF3E5-C5A5-46FB-9B41-86AD365FC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6" name="Text Box 19">
          <a:extLst>
            <a:ext uri="{FF2B5EF4-FFF2-40B4-BE49-F238E27FC236}">
              <a16:creationId xmlns:a16="http://schemas.microsoft.com/office/drawing/2014/main" id="{9DBED727-966C-4C05-81E8-6D83BDC0A9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7" name="Text Box 16">
          <a:extLst>
            <a:ext uri="{FF2B5EF4-FFF2-40B4-BE49-F238E27FC236}">
              <a16:creationId xmlns:a16="http://schemas.microsoft.com/office/drawing/2014/main" id="{71618AF9-10B5-477C-8C18-AD3C20FAB9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8" name="Text Box 17">
          <a:extLst>
            <a:ext uri="{FF2B5EF4-FFF2-40B4-BE49-F238E27FC236}">
              <a16:creationId xmlns:a16="http://schemas.microsoft.com/office/drawing/2014/main" id="{A417F3E4-33AF-4AA7-B27A-C1B0E354BB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158</xdr:row>
      <xdr:rowOff>15875</xdr:rowOff>
    </xdr:from>
    <xdr:ext cx="95250" cy="171450"/>
    <xdr:sp macro="" textlink="">
      <xdr:nvSpPr>
        <xdr:cNvPr id="7089" name="Text Box 18">
          <a:extLst>
            <a:ext uri="{FF2B5EF4-FFF2-40B4-BE49-F238E27FC236}">
              <a16:creationId xmlns:a16="http://schemas.microsoft.com/office/drawing/2014/main" id="{7BB1008E-05D6-4B5B-96D4-35395BE627C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0" name="Text Box 16">
          <a:extLst>
            <a:ext uri="{FF2B5EF4-FFF2-40B4-BE49-F238E27FC236}">
              <a16:creationId xmlns:a16="http://schemas.microsoft.com/office/drawing/2014/main" id="{4772DC4B-4951-417F-9A3C-EBF73713A8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1" name="Text Box 17">
          <a:extLst>
            <a:ext uri="{FF2B5EF4-FFF2-40B4-BE49-F238E27FC236}">
              <a16:creationId xmlns:a16="http://schemas.microsoft.com/office/drawing/2014/main" id="{572304B5-DDF7-4ABD-9AA9-838FD30BB1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2" name="Text Box 18">
          <a:extLst>
            <a:ext uri="{FF2B5EF4-FFF2-40B4-BE49-F238E27FC236}">
              <a16:creationId xmlns:a16="http://schemas.microsoft.com/office/drawing/2014/main" id="{F9C2F7C8-DB9C-4F7B-9815-84BE2E7C1C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3" name="Text Box 19">
          <a:extLst>
            <a:ext uri="{FF2B5EF4-FFF2-40B4-BE49-F238E27FC236}">
              <a16:creationId xmlns:a16="http://schemas.microsoft.com/office/drawing/2014/main" id="{4A32A3B9-3563-405B-8225-A08D9B976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4" name="Text Box 16">
          <a:extLst>
            <a:ext uri="{FF2B5EF4-FFF2-40B4-BE49-F238E27FC236}">
              <a16:creationId xmlns:a16="http://schemas.microsoft.com/office/drawing/2014/main" id="{0259B3CD-8256-436C-8325-AA44AE791F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5" name="Text Box 15">
          <a:extLst>
            <a:ext uri="{FF2B5EF4-FFF2-40B4-BE49-F238E27FC236}">
              <a16:creationId xmlns:a16="http://schemas.microsoft.com/office/drawing/2014/main" id="{6C8000FE-7E8C-4988-BC01-A48D32EBED7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6" name="Text Box 15">
          <a:extLst>
            <a:ext uri="{FF2B5EF4-FFF2-40B4-BE49-F238E27FC236}">
              <a16:creationId xmlns:a16="http://schemas.microsoft.com/office/drawing/2014/main" id="{3514E133-8ECD-49B4-B820-DAEBDEC14BD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7" name="Text Box 15">
          <a:extLst>
            <a:ext uri="{FF2B5EF4-FFF2-40B4-BE49-F238E27FC236}">
              <a16:creationId xmlns:a16="http://schemas.microsoft.com/office/drawing/2014/main" id="{F5E20283-DA6B-4059-A44D-16416C565FD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8" name="Text Box 15">
          <a:extLst>
            <a:ext uri="{FF2B5EF4-FFF2-40B4-BE49-F238E27FC236}">
              <a16:creationId xmlns:a16="http://schemas.microsoft.com/office/drawing/2014/main" id="{F92CF275-982E-47C6-8EFD-644244A172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099" name="Text Box 15">
          <a:extLst>
            <a:ext uri="{FF2B5EF4-FFF2-40B4-BE49-F238E27FC236}">
              <a16:creationId xmlns:a16="http://schemas.microsoft.com/office/drawing/2014/main" id="{399FB34E-D34A-4D33-9D4E-65045BC42AA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0" name="Text Box 15">
          <a:extLst>
            <a:ext uri="{FF2B5EF4-FFF2-40B4-BE49-F238E27FC236}">
              <a16:creationId xmlns:a16="http://schemas.microsoft.com/office/drawing/2014/main" id="{545FE61A-A1D1-4681-AD3C-79FF8C90DFC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1" name="Text Box 15">
          <a:extLst>
            <a:ext uri="{FF2B5EF4-FFF2-40B4-BE49-F238E27FC236}">
              <a16:creationId xmlns:a16="http://schemas.microsoft.com/office/drawing/2014/main" id="{007E9B8B-340F-4CE7-A058-44E3D555DB6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2" name="Text Box 15">
          <a:extLst>
            <a:ext uri="{FF2B5EF4-FFF2-40B4-BE49-F238E27FC236}">
              <a16:creationId xmlns:a16="http://schemas.microsoft.com/office/drawing/2014/main" id="{68CD6C26-5FFC-4C76-978F-4D4FDC0C5C2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3" name="Text Box 15">
          <a:extLst>
            <a:ext uri="{FF2B5EF4-FFF2-40B4-BE49-F238E27FC236}">
              <a16:creationId xmlns:a16="http://schemas.microsoft.com/office/drawing/2014/main" id="{DED7B05F-00D1-403B-AE04-64886F712B9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4" name="Text Box 15">
          <a:extLst>
            <a:ext uri="{FF2B5EF4-FFF2-40B4-BE49-F238E27FC236}">
              <a16:creationId xmlns:a16="http://schemas.microsoft.com/office/drawing/2014/main" id="{04C29650-FF1B-48D5-87B5-F9159773651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5" name="Text Box 15">
          <a:extLst>
            <a:ext uri="{FF2B5EF4-FFF2-40B4-BE49-F238E27FC236}">
              <a16:creationId xmlns:a16="http://schemas.microsoft.com/office/drawing/2014/main" id="{7FBE4D65-353E-4CAA-B5D4-5DCBB0F3195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8496"/>
    <xdr:sp macro="" textlink="">
      <xdr:nvSpPr>
        <xdr:cNvPr id="7106" name="Text Box 15">
          <a:extLst>
            <a:ext uri="{FF2B5EF4-FFF2-40B4-BE49-F238E27FC236}">
              <a16:creationId xmlns:a16="http://schemas.microsoft.com/office/drawing/2014/main" id="{B19CF471-BECF-4854-B4B7-44105561FDF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07" name="Text Box 15">
          <a:extLst>
            <a:ext uri="{FF2B5EF4-FFF2-40B4-BE49-F238E27FC236}">
              <a16:creationId xmlns:a16="http://schemas.microsoft.com/office/drawing/2014/main" id="{726A9EF0-122C-4E81-897C-2393FCDAC8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08" name="Text Box 15">
          <a:extLst>
            <a:ext uri="{FF2B5EF4-FFF2-40B4-BE49-F238E27FC236}">
              <a16:creationId xmlns:a16="http://schemas.microsoft.com/office/drawing/2014/main" id="{7D9ACE2F-4EFE-41F2-9F4E-CD2E69A8F2DB}"/>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56743"/>
    <xdr:sp macro="" textlink="">
      <xdr:nvSpPr>
        <xdr:cNvPr id="7109" name="Text Box 15">
          <a:extLst>
            <a:ext uri="{FF2B5EF4-FFF2-40B4-BE49-F238E27FC236}">
              <a16:creationId xmlns:a16="http://schemas.microsoft.com/office/drawing/2014/main" id="{E8168D32-1C36-491B-BAA1-EAAE0CB86772}"/>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0" name="Text Box 15">
          <a:extLst>
            <a:ext uri="{FF2B5EF4-FFF2-40B4-BE49-F238E27FC236}">
              <a16:creationId xmlns:a16="http://schemas.microsoft.com/office/drawing/2014/main" id="{6BF4B3FD-E229-4CDE-A42E-D591AEBCB85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11" name="Text Box 15">
          <a:extLst>
            <a:ext uri="{FF2B5EF4-FFF2-40B4-BE49-F238E27FC236}">
              <a16:creationId xmlns:a16="http://schemas.microsoft.com/office/drawing/2014/main" id="{078D815C-989D-4257-B522-875C566020F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2" name="Text Box 15">
          <a:extLst>
            <a:ext uri="{FF2B5EF4-FFF2-40B4-BE49-F238E27FC236}">
              <a16:creationId xmlns:a16="http://schemas.microsoft.com/office/drawing/2014/main" id="{392BD6D8-4D2C-4803-B59D-9D07EDF6F00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3" name="Text Box 15">
          <a:extLst>
            <a:ext uri="{FF2B5EF4-FFF2-40B4-BE49-F238E27FC236}">
              <a16:creationId xmlns:a16="http://schemas.microsoft.com/office/drawing/2014/main" id="{7ECAC50E-81FA-416B-B3F4-B2C8F488BA7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4" name="Text Box 15">
          <a:extLst>
            <a:ext uri="{FF2B5EF4-FFF2-40B4-BE49-F238E27FC236}">
              <a16:creationId xmlns:a16="http://schemas.microsoft.com/office/drawing/2014/main" id="{F1F33F02-A6B3-4A8B-9E4C-1D41F5E71F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5" name="Text Box 15">
          <a:extLst>
            <a:ext uri="{FF2B5EF4-FFF2-40B4-BE49-F238E27FC236}">
              <a16:creationId xmlns:a16="http://schemas.microsoft.com/office/drawing/2014/main" id="{A0C5D27A-6329-4413-833E-2527D088D7A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6" name="Text Box 15">
          <a:extLst>
            <a:ext uri="{FF2B5EF4-FFF2-40B4-BE49-F238E27FC236}">
              <a16:creationId xmlns:a16="http://schemas.microsoft.com/office/drawing/2014/main" id="{738E8E39-8EBD-4127-8242-E8A70BF112E9}"/>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7" name="Text Box 15">
          <a:extLst>
            <a:ext uri="{FF2B5EF4-FFF2-40B4-BE49-F238E27FC236}">
              <a16:creationId xmlns:a16="http://schemas.microsoft.com/office/drawing/2014/main" id="{54D87B66-8EDC-499F-B853-6764707E089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8496"/>
    <xdr:sp macro="" textlink="">
      <xdr:nvSpPr>
        <xdr:cNvPr id="7118" name="Text Box 15">
          <a:extLst>
            <a:ext uri="{FF2B5EF4-FFF2-40B4-BE49-F238E27FC236}">
              <a16:creationId xmlns:a16="http://schemas.microsoft.com/office/drawing/2014/main" id="{438539FE-8001-4ABE-9749-D0CB9D075D91}"/>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19" name="Text Box 15">
          <a:extLst>
            <a:ext uri="{FF2B5EF4-FFF2-40B4-BE49-F238E27FC236}">
              <a16:creationId xmlns:a16="http://schemas.microsoft.com/office/drawing/2014/main" id="{3D71CCF9-A726-4A4E-A7BF-6D6F9F57FE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0" name="Text Box 15">
          <a:extLst>
            <a:ext uri="{FF2B5EF4-FFF2-40B4-BE49-F238E27FC236}">
              <a16:creationId xmlns:a16="http://schemas.microsoft.com/office/drawing/2014/main" id="{50357D22-3DF2-49FA-A656-88FF21F7B21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56743"/>
    <xdr:sp macro="" textlink="">
      <xdr:nvSpPr>
        <xdr:cNvPr id="7121" name="Text Box 15">
          <a:extLst>
            <a:ext uri="{FF2B5EF4-FFF2-40B4-BE49-F238E27FC236}">
              <a16:creationId xmlns:a16="http://schemas.microsoft.com/office/drawing/2014/main" id="{BAE475A9-C906-458E-941C-A1E61F1E4D50}"/>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2" name="Text Box 15">
          <a:extLst>
            <a:ext uri="{FF2B5EF4-FFF2-40B4-BE49-F238E27FC236}">
              <a16:creationId xmlns:a16="http://schemas.microsoft.com/office/drawing/2014/main" id="{69048510-6D09-4D34-AA0B-CA5C9907D6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3" name="Text Box 15">
          <a:extLst>
            <a:ext uri="{FF2B5EF4-FFF2-40B4-BE49-F238E27FC236}">
              <a16:creationId xmlns:a16="http://schemas.microsoft.com/office/drawing/2014/main" id="{C2CC2297-77E1-44D4-907E-3E85C80457C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4" name="Text Box 15">
          <a:extLst>
            <a:ext uri="{FF2B5EF4-FFF2-40B4-BE49-F238E27FC236}">
              <a16:creationId xmlns:a16="http://schemas.microsoft.com/office/drawing/2014/main" id="{EDFFD601-80BD-4783-9887-942B6DE14FC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5" name="Text Box 15">
          <a:extLst>
            <a:ext uri="{FF2B5EF4-FFF2-40B4-BE49-F238E27FC236}">
              <a16:creationId xmlns:a16="http://schemas.microsoft.com/office/drawing/2014/main" id="{B3FAABAB-C9C6-4683-89E3-7A941D7351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6" name="Text Box 15">
          <a:extLst>
            <a:ext uri="{FF2B5EF4-FFF2-40B4-BE49-F238E27FC236}">
              <a16:creationId xmlns:a16="http://schemas.microsoft.com/office/drawing/2014/main" id="{40F84C2C-7272-421B-87FD-03A1F590C24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7" name="Text Box 15">
          <a:extLst>
            <a:ext uri="{FF2B5EF4-FFF2-40B4-BE49-F238E27FC236}">
              <a16:creationId xmlns:a16="http://schemas.microsoft.com/office/drawing/2014/main" id="{B4A43D4F-A1A0-4875-B938-5DA8E6D458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8" name="Text Box 15">
          <a:extLst>
            <a:ext uri="{FF2B5EF4-FFF2-40B4-BE49-F238E27FC236}">
              <a16:creationId xmlns:a16="http://schemas.microsoft.com/office/drawing/2014/main" id="{77D6220C-28BB-4B4A-9EE8-44D703BAAD8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9" name="Text Box 15">
          <a:extLst>
            <a:ext uri="{FF2B5EF4-FFF2-40B4-BE49-F238E27FC236}">
              <a16:creationId xmlns:a16="http://schemas.microsoft.com/office/drawing/2014/main" id="{B9157B97-39E3-43C5-89A6-796AC0E0B55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0" name="Text Box 15">
          <a:extLst>
            <a:ext uri="{FF2B5EF4-FFF2-40B4-BE49-F238E27FC236}">
              <a16:creationId xmlns:a16="http://schemas.microsoft.com/office/drawing/2014/main" id="{2302D72E-9758-4399-AAC0-6939EFDDF49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1" name="Text Box 15">
          <a:extLst>
            <a:ext uri="{FF2B5EF4-FFF2-40B4-BE49-F238E27FC236}">
              <a16:creationId xmlns:a16="http://schemas.microsoft.com/office/drawing/2014/main" id="{F5410697-2B68-4DC5-B603-34A05F97C3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2" name="Text Box 15">
          <a:extLst>
            <a:ext uri="{FF2B5EF4-FFF2-40B4-BE49-F238E27FC236}">
              <a16:creationId xmlns:a16="http://schemas.microsoft.com/office/drawing/2014/main" id="{9D53A73B-B2B2-4373-9822-01054B053E4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3" name="Text Box 15">
          <a:extLst>
            <a:ext uri="{FF2B5EF4-FFF2-40B4-BE49-F238E27FC236}">
              <a16:creationId xmlns:a16="http://schemas.microsoft.com/office/drawing/2014/main" id="{B0BC2AE7-CE55-4BDE-8669-04D065054A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4" name="Text Box 15">
          <a:extLst>
            <a:ext uri="{FF2B5EF4-FFF2-40B4-BE49-F238E27FC236}">
              <a16:creationId xmlns:a16="http://schemas.microsoft.com/office/drawing/2014/main" id="{D9CC2F38-C77B-42ED-A82E-C483FB4EC80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5" name="Text Box 15">
          <a:extLst>
            <a:ext uri="{FF2B5EF4-FFF2-40B4-BE49-F238E27FC236}">
              <a16:creationId xmlns:a16="http://schemas.microsoft.com/office/drawing/2014/main" id="{B270A081-07C1-469F-8148-C867F9CCF1C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6" name="Text Box 15">
          <a:extLst>
            <a:ext uri="{FF2B5EF4-FFF2-40B4-BE49-F238E27FC236}">
              <a16:creationId xmlns:a16="http://schemas.microsoft.com/office/drawing/2014/main" id="{4C8B5611-8534-49C6-BF3F-543B7B6C05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7" name="Text Box 15">
          <a:extLst>
            <a:ext uri="{FF2B5EF4-FFF2-40B4-BE49-F238E27FC236}">
              <a16:creationId xmlns:a16="http://schemas.microsoft.com/office/drawing/2014/main" id="{C445B686-64A9-457A-B3A5-AECC8A75E8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8" name="Text Box 15">
          <a:extLst>
            <a:ext uri="{FF2B5EF4-FFF2-40B4-BE49-F238E27FC236}">
              <a16:creationId xmlns:a16="http://schemas.microsoft.com/office/drawing/2014/main" id="{31B8596B-A3C0-452B-988D-0B2A743A341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9" name="Text Box 15">
          <a:extLst>
            <a:ext uri="{FF2B5EF4-FFF2-40B4-BE49-F238E27FC236}">
              <a16:creationId xmlns:a16="http://schemas.microsoft.com/office/drawing/2014/main" id="{FCD203AF-957D-480B-A054-1AFD1719FA8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0" name="Text Box 15">
          <a:extLst>
            <a:ext uri="{FF2B5EF4-FFF2-40B4-BE49-F238E27FC236}">
              <a16:creationId xmlns:a16="http://schemas.microsoft.com/office/drawing/2014/main" id="{0DB7AC44-BF37-42F2-9079-A7D4AF0213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41" name="Text Box 15">
          <a:extLst>
            <a:ext uri="{FF2B5EF4-FFF2-40B4-BE49-F238E27FC236}">
              <a16:creationId xmlns:a16="http://schemas.microsoft.com/office/drawing/2014/main" id="{1FA3B569-163C-4FCB-B5F0-FECF75CF065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2" name="Text Box 15">
          <a:extLst>
            <a:ext uri="{FF2B5EF4-FFF2-40B4-BE49-F238E27FC236}">
              <a16:creationId xmlns:a16="http://schemas.microsoft.com/office/drawing/2014/main" id="{6322B2FD-522F-4DF6-8267-48E737D287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143" name="Text Box 15">
          <a:extLst>
            <a:ext uri="{FF2B5EF4-FFF2-40B4-BE49-F238E27FC236}">
              <a16:creationId xmlns:a16="http://schemas.microsoft.com/office/drawing/2014/main" id="{52D6DC11-8E46-4070-8E2C-997D3FAEFC1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4" name="Text Box 15">
          <a:extLst>
            <a:ext uri="{FF2B5EF4-FFF2-40B4-BE49-F238E27FC236}">
              <a16:creationId xmlns:a16="http://schemas.microsoft.com/office/drawing/2014/main" id="{BEBE1ED6-1A1B-4C11-8E22-1B4CA9F7FE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5" name="Text Box 15">
          <a:extLst>
            <a:ext uri="{FF2B5EF4-FFF2-40B4-BE49-F238E27FC236}">
              <a16:creationId xmlns:a16="http://schemas.microsoft.com/office/drawing/2014/main" id="{4FE90DE2-1D12-40EA-A4E5-BB49D393F7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6" name="Text Box 15">
          <a:extLst>
            <a:ext uri="{FF2B5EF4-FFF2-40B4-BE49-F238E27FC236}">
              <a16:creationId xmlns:a16="http://schemas.microsoft.com/office/drawing/2014/main" id="{078A7629-6EBF-4A0D-827B-E225846A1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7" name="Text Box 15">
          <a:extLst>
            <a:ext uri="{FF2B5EF4-FFF2-40B4-BE49-F238E27FC236}">
              <a16:creationId xmlns:a16="http://schemas.microsoft.com/office/drawing/2014/main" id="{45EE90F0-A6BC-4491-AAA7-5F1B5A81E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8" name="Text Box 15">
          <a:extLst>
            <a:ext uri="{FF2B5EF4-FFF2-40B4-BE49-F238E27FC236}">
              <a16:creationId xmlns:a16="http://schemas.microsoft.com/office/drawing/2014/main" id="{F91849C3-7F19-4551-8C62-E1CDD5FB92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9" name="Text Box 15">
          <a:extLst>
            <a:ext uri="{FF2B5EF4-FFF2-40B4-BE49-F238E27FC236}">
              <a16:creationId xmlns:a16="http://schemas.microsoft.com/office/drawing/2014/main" id="{963EBD2A-DD83-463E-842D-6589FDEC315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0" name="Text Box 16">
          <a:extLst>
            <a:ext uri="{FF2B5EF4-FFF2-40B4-BE49-F238E27FC236}">
              <a16:creationId xmlns:a16="http://schemas.microsoft.com/office/drawing/2014/main" id="{2FF887D4-727C-427A-897C-A4A83603490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1" name="Text Box 17">
          <a:extLst>
            <a:ext uri="{FF2B5EF4-FFF2-40B4-BE49-F238E27FC236}">
              <a16:creationId xmlns:a16="http://schemas.microsoft.com/office/drawing/2014/main" id="{E16C4398-0A3B-49FD-A893-78F26DD1849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2" name="Text Box 18">
          <a:extLst>
            <a:ext uri="{FF2B5EF4-FFF2-40B4-BE49-F238E27FC236}">
              <a16:creationId xmlns:a16="http://schemas.microsoft.com/office/drawing/2014/main" id="{984E4EBA-7B15-4222-A697-C7C5CFD6C9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3" name="Text Box 19">
          <a:extLst>
            <a:ext uri="{FF2B5EF4-FFF2-40B4-BE49-F238E27FC236}">
              <a16:creationId xmlns:a16="http://schemas.microsoft.com/office/drawing/2014/main" id="{C095B964-2619-4516-ACCC-0D81630E0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4" name="Text Box 16">
          <a:extLst>
            <a:ext uri="{FF2B5EF4-FFF2-40B4-BE49-F238E27FC236}">
              <a16:creationId xmlns:a16="http://schemas.microsoft.com/office/drawing/2014/main" id="{F72FCA4B-2B8A-4575-B66B-C615BB36363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5" name="Text Box 17">
          <a:extLst>
            <a:ext uri="{FF2B5EF4-FFF2-40B4-BE49-F238E27FC236}">
              <a16:creationId xmlns:a16="http://schemas.microsoft.com/office/drawing/2014/main" id="{86ECD3F9-EC8A-4C1B-B5C6-4369A42307B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6" name="Text Box 18">
          <a:extLst>
            <a:ext uri="{FF2B5EF4-FFF2-40B4-BE49-F238E27FC236}">
              <a16:creationId xmlns:a16="http://schemas.microsoft.com/office/drawing/2014/main" id="{172E4458-3D9B-4E17-83E7-E148473EAF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7" name="Text Box 19">
          <a:extLst>
            <a:ext uri="{FF2B5EF4-FFF2-40B4-BE49-F238E27FC236}">
              <a16:creationId xmlns:a16="http://schemas.microsoft.com/office/drawing/2014/main" id="{31296D03-8922-4406-95D2-09BA33415B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8" name="Text Box 16">
          <a:extLst>
            <a:ext uri="{FF2B5EF4-FFF2-40B4-BE49-F238E27FC236}">
              <a16:creationId xmlns:a16="http://schemas.microsoft.com/office/drawing/2014/main" id="{1C082DA8-7787-45D2-96E2-31E30A69C2B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9" name="Text Box 17">
          <a:extLst>
            <a:ext uri="{FF2B5EF4-FFF2-40B4-BE49-F238E27FC236}">
              <a16:creationId xmlns:a16="http://schemas.microsoft.com/office/drawing/2014/main" id="{B400D144-E2A3-434E-8792-FFD5DEBB51E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0" name="Text Box 18">
          <a:extLst>
            <a:ext uri="{FF2B5EF4-FFF2-40B4-BE49-F238E27FC236}">
              <a16:creationId xmlns:a16="http://schemas.microsoft.com/office/drawing/2014/main" id="{B18E1354-AF67-403E-98B4-846DEE72183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1" name="Text Box 19">
          <a:extLst>
            <a:ext uri="{FF2B5EF4-FFF2-40B4-BE49-F238E27FC236}">
              <a16:creationId xmlns:a16="http://schemas.microsoft.com/office/drawing/2014/main" id="{819586E9-D132-48F7-870E-2676334C16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163</xdr:row>
      <xdr:rowOff>504825</xdr:rowOff>
    </xdr:from>
    <xdr:ext cx="95250" cy="444014"/>
    <xdr:sp macro="" textlink="">
      <xdr:nvSpPr>
        <xdr:cNvPr id="7162" name="Text Box 15">
          <a:extLst>
            <a:ext uri="{FF2B5EF4-FFF2-40B4-BE49-F238E27FC236}">
              <a16:creationId xmlns:a16="http://schemas.microsoft.com/office/drawing/2014/main" id="{4134356D-AD38-47EB-AE69-0835EA45D746}"/>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3" name="Text Box 16">
          <a:extLst>
            <a:ext uri="{FF2B5EF4-FFF2-40B4-BE49-F238E27FC236}">
              <a16:creationId xmlns:a16="http://schemas.microsoft.com/office/drawing/2014/main" id="{91CEB8B6-1ED7-4913-8CF4-717B9706EB3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4" name="Text Box 17">
          <a:extLst>
            <a:ext uri="{FF2B5EF4-FFF2-40B4-BE49-F238E27FC236}">
              <a16:creationId xmlns:a16="http://schemas.microsoft.com/office/drawing/2014/main" id="{DD97AD48-9093-499B-925F-08834EB53F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5" name="Text Box 18">
          <a:extLst>
            <a:ext uri="{FF2B5EF4-FFF2-40B4-BE49-F238E27FC236}">
              <a16:creationId xmlns:a16="http://schemas.microsoft.com/office/drawing/2014/main" id="{1A2814CE-A7BC-4307-AAF1-534BCD3963E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6" name="Text Box 19">
          <a:extLst>
            <a:ext uri="{FF2B5EF4-FFF2-40B4-BE49-F238E27FC236}">
              <a16:creationId xmlns:a16="http://schemas.microsoft.com/office/drawing/2014/main" id="{4C9E086F-45F2-4656-B621-8742EA7CE02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167" name="Text Box 15">
          <a:extLst>
            <a:ext uri="{FF2B5EF4-FFF2-40B4-BE49-F238E27FC236}">
              <a16:creationId xmlns:a16="http://schemas.microsoft.com/office/drawing/2014/main" id="{70EDCCD6-D509-440E-B4B0-5528026E9D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163</xdr:row>
      <xdr:rowOff>504825</xdr:rowOff>
    </xdr:from>
    <xdr:ext cx="95250" cy="442269"/>
    <xdr:sp macro="" textlink="">
      <xdr:nvSpPr>
        <xdr:cNvPr id="7168" name="Text Box 15">
          <a:extLst>
            <a:ext uri="{FF2B5EF4-FFF2-40B4-BE49-F238E27FC236}">
              <a16:creationId xmlns:a16="http://schemas.microsoft.com/office/drawing/2014/main" id="{07327975-47BA-46AD-AF33-D23474E0835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69" name="Text Box 16">
          <a:extLst>
            <a:ext uri="{FF2B5EF4-FFF2-40B4-BE49-F238E27FC236}">
              <a16:creationId xmlns:a16="http://schemas.microsoft.com/office/drawing/2014/main" id="{5416F29E-B78B-493C-9720-E12209C9F6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0" name="Text Box 17">
          <a:extLst>
            <a:ext uri="{FF2B5EF4-FFF2-40B4-BE49-F238E27FC236}">
              <a16:creationId xmlns:a16="http://schemas.microsoft.com/office/drawing/2014/main" id="{3ACA668A-5C4B-4933-B61A-9AAACB924A5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1" name="Text Box 18">
          <a:extLst>
            <a:ext uri="{FF2B5EF4-FFF2-40B4-BE49-F238E27FC236}">
              <a16:creationId xmlns:a16="http://schemas.microsoft.com/office/drawing/2014/main" id="{25B27688-FFF7-4D25-BA4B-E27279AA4D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172" name="Text Box 15">
          <a:extLst>
            <a:ext uri="{FF2B5EF4-FFF2-40B4-BE49-F238E27FC236}">
              <a16:creationId xmlns:a16="http://schemas.microsoft.com/office/drawing/2014/main" id="{DB838844-8FD8-4BA4-8F71-AA8CF67FCA3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3" name="Text Box 16">
          <a:extLst>
            <a:ext uri="{FF2B5EF4-FFF2-40B4-BE49-F238E27FC236}">
              <a16:creationId xmlns:a16="http://schemas.microsoft.com/office/drawing/2014/main" id="{458317D4-F1F3-456F-8246-45A373732E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4" name="Text Box 17">
          <a:extLst>
            <a:ext uri="{FF2B5EF4-FFF2-40B4-BE49-F238E27FC236}">
              <a16:creationId xmlns:a16="http://schemas.microsoft.com/office/drawing/2014/main" id="{BCD258EA-9164-4C2C-A268-17075206BC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5" name="Text Box 18">
          <a:extLst>
            <a:ext uri="{FF2B5EF4-FFF2-40B4-BE49-F238E27FC236}">
              <a16:creationId xmlns:a16="http://schemas.microsoft.com/office/drawing/2014/main" id="{C34435F8-1C29-4B22-83A3-A6F3FD1B4F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6" name="Text Box 19">
          <a:extLst>
            <a:ext uri="{FF2B5EF4-FFF2-40B4-BE49-F238E27FC236}">
              <a16:creationId xmlns:a16="http://schemas.microsoft.com/office/drawing/2014/main" id="{1E7D31F0-76F9-4DB6-A9AF-3C26700B51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7" name="Text Box 16">
          <a:extLst>
            <a:ext uri="{FF2B5EF4-FFF2-40B4-BE49-F238E27FC236}">
              <a16:creationId xmlns:a16="http://schemas.microsoft.com/office/drawing/2014/main" id="{43E8E00D-47C1-4556-BF93-B1B9F9F07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8" name="Text Box 17">
          <a:extLst>
            <a:ext uri="{FF2B5EF4-FFF2-40B4-BE49-F238E27FC236}">
              <a16:creationId xmlns:a16="http://schemas.microsoft.com/office/drawing/2014/main" id="{F2EB151A-A6D8-4361-A21C-C259711C2C9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9" name="Text Box 18">
          <a:extLst>
            <a:ext uri="{FF2B5EF4-FFF2-40B4-BE49-F238E27FC236}">
              <a16:creationId xmlns:a16="http://schemas.microsoft.com/office/drawing/2014/main" id="{2900699E-AF14-499A-96AE-2B850A3573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80" name="Text Box 19">
          <a:extLst>
            <a:ext uri="{FF2B5EF4-FFF2-40B4-BE49-F238E27FC236}">
              <a16:creationId xmlns:a16="http://schemas.microsoft.com/office/drawing/2014/main" id="{4D331991-63D9-42AD-9F5D-E641510987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1" name="Text Box 15">
          <a:extLst>
            <a:ext uri="{FF2B5EF4-FFF2-40B4-BE49-F238E27FC236}">
              <a16:creationId xmlns:a16="http://schemas.microsoft.com/office/drawing/2014/main" id="{F24C454E-10BE-4AC2-86E3-8FFFA510AEA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2" name="Text Box 15">
          <a:extLst>
            <a:ext uri="{FF2B5EF4-FFF2-40B4-BE49-F238E27FC236}">
              <a16:creationId xmlns:a16="http://schemas.microsoft.com/office/drawing/2014/main" id="{F9176C46-630D-4E12-90A9-0357BEF0E52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8496"/>
    <xdr:sp macro="" textlink="">
      <xdr:nvSpPr>
        <xdr:cNvPr id="7183" name="Text Box 15">
          <a:extLst>
            <a:ext uri="{FF2B5EF4-FFF2-40B4-BE49-F238E27FC236}">
              <a16:creationId xmlns:a16="http://schemas.microsoft.com/office/drawing/2014/main" id="{0CD6A4B4-CAA8-4BA4-AC5D-FE52F3AB4B5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184" name="Text Box 15">
          <a:extLst>
            <a:ext uri="{FF2B5EF4-FFF2-40B4-BE49-F238E27FC236}">
              <a16:creationId xmlns:a16="http://schemas.microsoft.com/office/drawing/2014/main" id="{5F14703D-BAB6-4F1D-ADEE-2CE2D2F68D4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185" name="Text Box 15">
          <a:extLst>
            <a:ext uri="{FF2B5EF4-FFF2-40B4-BE49-F238E27FC236}">
              <a16:creationId xmlns:a16="http://schemas.microsoft.com/office/drawing/2014/main" id="{0DC724C7-8EBA-49B4-BC4A-F510919FAAA6}"/>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86" name="Text Box 15">
          <a:extLst>
            <a:ext uri="{FF2B5EF4-FFF2-40B4-BE49-F238E27FC236}">
              <a16:creationId xmlns:a16="http://schemas.microsoft.com/office/drawing/2014/main" id="{96487924-F0F8-43AD-B5C5-28CCF88CD30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187" name="Text Box 15">
          <a:extLst>
            <a:ext uri="{FF2B5EF4-FFF2-40B4-BE49-F238E27FC236}">
              <a16:creationId xmlns:a16="http://schemas.microsoft.com/office/drawing/2014/main" id="{41600FC0-C65F-40D8-943B-BD68E21089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8" name="Text Box 15">
          <a:extLst>
            <a:ext uri="{FF2B5EF4-FFF2-40B4-BE49-F238E27FC236}">
              <a16:creationId xmlns:a16="http://schemas.microsoft.com/office/drawing/2014/main" id="{0DDE0A8B-A85E-4DB7-B56A-9A1C80ACC28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89" name="Text Box 16">
          <a:extLst>
            <a:ext uri="{FF2B5EF4-FFF2-40B4-BE49-F238E27FC236}">
              <a16:creationId xmlns:a16="http://schemas.microsoft.com/office/drawing/2014/main" id="{F9301380-011D-46BF-8FA4-19E49D4C90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0" name="Text Box 17">
          <a:extLst>
            <a:ext uri="{FF2B5EF4-FFF2-40B4-BE49-F238E27FC236}">
              <a16:creationId xmlns:a16="http://schemas.microsoft.com/office/drawing/2014/main" id="{6A8B51EC-4347-4B2D-94DD-ADA9F5F42F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1" name="Text Box 18">
          <a:extLst>
            <a:ext uri="{FF2B5EF4-FFF2-40B4-BE49-F238E27FC236}">
              <a16:creationId xmlns:a16="http://schemas.microsoft.com/office/drawing/2014/main" id="{EA0FC3B8-E504-453F-9F47-9785DE7E15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2" name="Text Box 19">
          <a:extLst>
            <a:ext uri="{FF2B5EF4-FFF2-40B4-BE49-F238E27FC236}">
              <a16:creationId xmlns:a16="http://schemas.microsoft.com/office/drawing/2014/main" id="{2B17C671-FF97-4FB6-80CA-D9B8D5C2AB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3" name="Text Box 16">
          <a:extLst>
            <a:ext uri="{FF2B5EF4-FFF2-40B4-BE49-F238E27FC236}">
              <a16:creationId xmlns:a16="http://schemas.microsoft.com/office/drawing/2014/main" id="{E94C859F-DE8C-4FAF-B9A6-2697285FFD6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4" name="Text Box 17">
          <a:extLst>
            <a:ext uri="{FF2B5EF4-FFF2-40B4-BE49-F238E27FC236}">
              <a16:creationId xmlns:a16="http://schemas.microsoft.com/office/drawing/2014/main" id="{0D005F5F-AEB5-484C-A362-E6D4838B99F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5" name="Text Box 18">
          <a:extLst>
            <a:ext uri="{FF2B5EF4-FFF2-40B4-BE49-F238E27FC236}">
              <a16:creationId xmlns:a16="http://schemas.microsoft.com/office/drawing/2014/main" id="{A76D5969-1A0F-4246-BABD-E42440F9662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6" name="Text Box 19">
          <a:extLst>
            <a:ext uri="{FF2B5EF4-FFF2-40B4-BE49-F238E27FC236}">
              <a16:creationId xmlns:a16="http://schemas.microsoft.com/office/drawing/2014/main" id="{7DA166A4-F479-4FEF-8500-CD07656DC5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7" name="Text Box 16">
          <a:extLst>
            <a:ext uri="{FF2B5EF4-FFF2-40B4-BE49-F238E27FC236}">
              <a16:creationId xmlns:a16="http://schemas.microsoft.com/office/drawing/2014/main" id="{E179CB62-1072-4AA7-AC50-E1DDD4576C9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8" name="Text Box 17">
          <a:extLst>
            <a:ext uri="{FF2B5EF4-FFF2-40B4-BE49-F238E27FC236}">
              <a16:creationId xmlns:a16="http://schemas.microsoft.com/office/drawing/2014/main" id="{4CD506B0-0724-4CBF-982A-27456A0BA5F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9" name="Text Box 18">
          <a:extLst>
            <a:ext uri="{FF2B5EF4-FFF2-40B4-BE49-F238E27FC236}">
              <a16:creationId xmlns:a16="http://schemas.microsoft.com/office/drawing/2014/main" id="{9F97FF1A-2CD7-413D-A9CF-4E641F0EC63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00" name="Text Box 19">
          <a:extLst>
            <a:ext uri="{FF2B5EF4-FFF2-40B4-BE49-F238E27FC236}">
              <a16:creationId xmlns:a16="http://schemas.microsoft.com/office/drawing/2014/main" id="{ADAA4299-F1EA-45FE-900D-28B32298FBD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01" name="Text Box 15">
          <a:extLst>
            <a:ext uri="{FF2B5EF4-FFF2-40B4-BE49-F238E27FC236}">
              <a16:creationId xmlns:a16="http://schemas.microsoft.com/office/drawing/2014/main" id="{4F64D5B4-EC9B-494E-8D56-BD41226DDE5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2" name="Text Box 16">
          <a:extLst>
            <a:ext uri="{FF2B5EF4-FFF2-40B4-BE49-F238E27FC236}">
              <a16:creationId xmlns:a16="http://schemas.microsoft.com/office/drawing/2014/main" id="{8F0135EB-A7DE-401F-8975-B04BCF02B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3" name="Text Box 17">
          <a:extLst>
            <a:ext uri="{FF2B5EF4-FFF2-40B4-BE49-F238E27FC236}">
              <a16:creationId xmlns:a16="http://schemas.microsoft.com/office/drawing/2014/main" id="{15FE8FB1-A1FC-4D34-AA52-702C790632C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4" name="Text Box 18">
          <a:extLst>
            <a:ext uri="{FF2B5EF4-FFF2-40B4-BE49-F238E27FC236}">
              <a16:creationId xmlns:a16="http://schemas.microsoft.com/office/drawing/2014/main" id="{6A2E6AA6-7451-47AA-84AE-B345419960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5" name="Text Box 19">
          <a:extLst>
            <a:ext uri="{FF2B5EF4-FFF2-40B4-BE49-F238E27FC236}">
              <a16:creationId xmlns:a16="http://schemas.microsoft.com/office/drawing/2014/main" id="{61D86C86-F8BA-4AA6-8CC5-1F69AAA7A8A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6" name="Text Box 16">
          <a:extLst>
            <a:ext uri="{FF2B5EF4-FFF2-40B4-BE49-F238E27FC236}">
              <a16:creationId xmlns:a16="http://schemas.microsoft.com/office/drawing/2014/main" id="{1755A81B-CF37-49F9-A79A-2A49729D46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7" name="Text Box 17">
          <a:extLst>
            <a:ext uri="{FF2B5EF4-FFF2-40B4-BE49-F238E27FC236}">
              <a16:creationId xmlns:a16="http://schemas.microsoft.com/office/drawing/2014/main" id="{E8FE2023-9A76-4C9C-8C60-028FCB60667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8" name="Text Box 18">
          <a:extLst>
            <a:ext uri="{FF2B5EF4-FFF2-40B4-BE49-F238E27FC236}">
              <a16:creationId xmlns:a16="http://schemas.microsoft.com/office/drawing/2014/main" id="{B09D014D-3085-480E-9D29-EE50F06C8B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09" name="Text Box 16">
          <a:extLst>
            <a:ext uri="{FF2B5EF4-FFF2-40B4-BE49-F238E27FC236}">
              <a16:creationId xmlns:a16="http://schemas.microsoft.com/office/drawing/2014/main" id="{FBBA816A-DA09-4FBC-80DC-01D321B6105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0" name="Text Box 17">
          <a:extLst>
            <a:ext uri="{FF2B5EF4-FFF2-40B4-BE49-F238E27FC236}">
              <a16:creationId xmlns:a16="http://schemas.microsoft.com/office/drawing/2014/main" id="{64669077-2ECC-4505-B93A-7BBF0972E7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1" name="Text Box 18">
          <a:extLst>
            <a:ext uri="{FF2B5EF4-FFF2-40B4-BE49-F238E27FC236}">
              <a16:creationId xmlns:a16="http://schemas.microsoft.com/office/drawing/2014/main" id="{75A49372-8C09-4BC0-9BA0-220D538F82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2" name="Text Box 19">
          <a:extLst>
            <a:ext uri="{FF2B5EF4-FFF2-40B4-BE49-F238E27FC236}">
              <a16:creationId xmlns:a16="http://schemas.microsoft.com/office/drawing/2014/main" id="{6C08203F-9DA5-4B6D-B409-122C24F9EB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3" name="Text Box 16">
          <a:extLst>
            <a:ext uri="{FF2B5EF4-FFF2-40B4-BE49-F238E27FC236}">
              <a16:creationId xmlns:a16="http://schemas.microsoft.com/office/drawing/2014/main" id="{2BAE9607-0924-4D54-A9E8-54CF594696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4" name="Text Box 17">
          <a:extLst>
            <a:ext uri="{FF2B5EF4-FFF2-40B4-BE49-F238E27FC236}">
              <a16:creationId xmlns:a16="http://schemas.microsoft.com/office/drawing/2014/main" id="{7ADE6CE6-A286-4B68-81B8-E5673458F0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5" name="Text Box 18">
          <a:extLst>
            <a:ext uri="{FF2B5EF4-FFF2-40B4-BE49-F238E27FC236}">
              <a16:creationId xmlns:a16="http://schemas.microsoft.com/office/drawing/2014/main" id="{EDDFA7E0-4AC1-4F8B-9178-087AC48B2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6" name="Text Box 19">
          <a:extLst>
            <a:ext uri="{FF2B5EF4-FFF2-40B4-BE49-F238E27FC236}">
              <a16:creationId xmlns:a16="http://schemas.microsoft.com/office/drawing/2014/main" id="{23579A25-FBE6-47F7-8F47-229E934055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56743"/>
    <xdr:sp macro="" textlink="">
      <xdr:nvSpPr>
        <xdr:cNvPr id="7217" name="Text Box 15">
          <a:extLst>
            <a:ext uri="{FF2B5EF4-FFF2-40B4-BE49-F238E27FC236}">
              <a16:creationId xmlns:a16="http://schemas.microsoft.com/office/drawing/2014/main" id="{8719F3D8-A1FC-446F-8EFF-0161DCDDE575}"/>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218" name="Text Box 15">
          <a:extLst>
            <a:ext uri="{FF2B5EF4-FFF2-40B4-BE49-F238E27FC236}">
              <a16:creationId xmlns:a16="http://schemas.microsoft.com/office/drawing/2014/main" id="{623B0A03-11BF-49DB-A198-6E9EE555837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219" name="Text Box 15">
          <a:extLst>
            <a:ext uri="{FF2B5EF4-FFF2-40B4-BE49-F238E27FC236}">
              <a16:creationId xmlns:a16="http://schemas.microsoft.com/office/drawing/2014/main" id="{F6B1AA4B-1E1B-4F8A-B321-ECCC8411C8B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20" name="Text Box 15">
          <a:extLst>
            <a:ext uri="{FF2B5EF4-FFF2-40B4-BE49-F238E27FC236}">
              <a16:creationId xmlns:a16="http://schemas.microsoft.com/office/drawing/2014/main" id="{9548538E-8979-49E2-BB0E-5F081948BEF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221" name="Text Box 15">
          <a:extLst>
            <a:ext uri="{FF2B5EF4-FFF2-40B4-BE49-F238E27FC236}">
              <a16:creationId xmlns:a16="http://schemas.microsoft.com/office/drawing/2014/main" id="{71E81E89-7334-4529-8161-03CD3507DAF5}"/>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222" name="Text Box 15">
          <a:extLst>
            <a:ext uri="{FF2B5EF4-FFF2-40B4-BE49-F238E27FC236}">
              <a16:creationId xmlns:a16="http://schemas.microsoft.com/office/drawing/2014/main" id="{0E94DB10-ACE0-4DD7-B8B2-8D557FAA8C3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3" name="Text Box 16">
          <a:extLst>
            <a:ext uri="{FF2B5EF4-FFF2-40B4-BE49-F238E27FC236}">
              <a16:creationId xmlns:a16="http://schemas.microsoft.com/office/drawing/2014/main" id="{E53C4CB0-33A7-4FE0-ABD0-5FAC8CDF7F5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4" name="Text Box 17">
          <a:extLst>
            <a:ext uri="{FF2B5EF4-FFF2-40B4-BE49-F238E27FC236}">
              <a16:creationId xmlns:a16="http://schemas.microsoft.com/office/drawing/2014/main" id="{50D019CE-946D-4DFF-AB22-F98FDFA8F9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5" name="Text Box 18">
          <a:extLst>
            <a:ext uri="{FF2B5EF4-FFF2-40B4-BE49-F238E27FC236}">
              <a16:creationId xmlns:a16="http://schemas.microsoft.com/office/drawing/2014/main" id="{7EC61326-ECDE-4D7C-BA45-D062874FA8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6" name="Text Box 19">
          <a:extLst>
            <a:ext uri="{FF2B5EF4-FFF2-40B4-BE49-F238E27FC236}">
              <a16:creationId xmlns:a16="http://schemas.microsoft.com/office/drawing/2014/main" id="{DB35B34D-CCB4-4288-876A-B43A679330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7" name="Text Box 16">
          <a:extLst>
            <a:ext uri="{FF2B5EF4-FFF2-40B4-BE49-F238E27FC236}">
              <a16:creationId xmlns:a16="http://schemas.microsoft.com/office/drawing/2014/main" id="{C83CB006-F582-4F47-B813-E5A446F7B7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8" name="Text Box 17">
          <a:extLst>
            <a:ext uri="{FF2B5EF4-FFF2-40B4-BE49-F238E27FC236}">
              <a16:creationId xmlns:a16="http://schemas.microsoft.com/office/drawing/2014/main" id="{CF060F67-59BE-411E-8595-BCC7A515538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9" name="Text Box 18">
          <a:extLst>
            <a:ext uri="{FF2B5EF4-FFF2-40B4-BE49-F238E27FC236}">
              <a16:creationId xmlns:a16="http://schemas.microsoft.com/office/drawing/2014/main" id="{F4AD88E0-9EA1-4BED-811A-641E94771D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30" name="Text Box 19">
          <a:extLst>
            <a:ext uri="{FF2B5EF4-FFF2-40B4-BE49-F238E27FC236}">
              <a16:creationId xmlns:a16="http://schemas.microsoft.com/office/drawing/2014/main" id="{C20AD4E1-0EDC-42AB-9278-C4ABF6B4E9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1" name="Text Box 16">
          <a:extLst>
            <a:ext uri="{FF2B5EF4-FFF2-40B4-BE49-F238E27FC236}">
              <a16:creationId xmlns:a16="http://schemas.microsoft.com/office/drawing/2014/main" id="{CB1A4DF6-B7EC-449B-A533-B1AE77248D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2" name="Text Box 17">
          <a:extLst>
            <a:ext uri="{FF2B5EF4-FFF2-40B4-BE49-F238E27FC236}">
              <a16:creationId xmlns:a16="http://schemas.microsoft.com/office/drawing/2014/main" id="{8A7820F9-4DE4-4480-AC93-02B2BF4D997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3" name="Text Box 18">
          <a:extLst>
            <a:ext uri="{FF2B5EF4-FFF2-40B4-BE49-F238E27FC236}">
              <a16:creationId xmlns:a16="http://schemas.microsoft.com/office/drawing/2014/main" id="{48E450E9-4997-4915-80C1-A67E06FB3BE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4" name="Text Box 19">
          <a:extLst>
            <a:ext uri="{FF2B5EF4-FFF2-40B4-BE49-F238E27FC236}">
              <a16:creationId xmlns:a16="http://schemas.microsoft.com/office/drawing/2014/main" id="{C6443C93-0463-47D6-BC8D-A5C5EC5DFF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35" name="Text Box 15">
          <a:extLst>
            <a:ext uri="{FF2B5EF4-FFF2-40B4-BE49-F238E27FC236}">
              <a16:creationId xmlns:a16="http://schemas.microsoft.com/office/drawing/2014/main" id="{EF73102E-8F1E-44FB-B782-D4C96424403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6" name="Text Box 16">
          <a:extLst>
            <a:ext uri="{FF2B5EF4-FFF2-40B4-BE49-F238E27FC236}">
              <a16:creationId xmlns:a16="http://schemas.microsoft.com/office/drawing/2014/main" id="{BD553145-DF02-459B-AC59-D3C3496EDD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7" name="Text Box 17">
          <a:extLst>
            <a:ext uri="{FF2B5EF4-FFF2-40B4-BE49-F238E27FC236}">
              <a16:creationId xmlns:a16="http://schemas.microsoft.com/office/drawing/2014/main" id="{423CDF24-853C-4481-B5FD-389BDFF2B3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8" name="Text Box 18">
          <a:extLst>
            <a:ext uri="{FF2B5EF4-FFF2-40B4-BE49-F238E27FC236}">
              <a16:creationId xmlns:a16="http://schemas.microsoft.com/office/drawing/2014/main" id="{7346453D-AFEB-45C8-8AA8-A69A25E1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9" name="Text Box 19">
          <a:extLst>
            <a:ext uri="{FF2B5EF4-FFF2-40B4-BE49-F238E27FC236}">
              <a16:creationId xmlns:a16="http://schemas.microsoft.com/office/drawing/2014/main" id="{8A7631D1-9B0C-4796-B142-E7B2607566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162</xdr:row>
      <xdr:rowOff>504825</xdr:rowOff>
    </xdr:from>
    <xdr:ext cx="95250" cy="442269"/>
    <xdr:sp macro="" textlink="">
      <xdr:nvSpPr>
        <xdr:cNvPr id="7240" name="Text Box 15">
          <a:extLst>
            <a:ext uri="{FF2B5EF4-FFF2-40B4-BE49-F238E27FC236}">
              <a16:creationId xmlns:a16="http://schemas.microsoft.com/office/drawing/2014/main" id="{3C9DA92C-F635-4D37-B0C2-E82BAA4C0C05}"/>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1" name="Text Box 16">
          <a:extLst>
            <a:ext uri="{FF2B5EF4-FFF2-40B4-BE49-F238E27FC236}">
              <a16:creationId xmlns:a16="http://schemas.microsoft.com/office/drawing/2014/main" id="{24D118B8-E7BE-49C9-9032-7A59F633F7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2" name="Text Box 17">
          <a:extLst>
            <a:ext uri="{FF2B5EF4-FFF2-40B4-BE49-F238E27FC236}">
              <a16:creationId xmlns:a16="http://schemas.microsoft.com/office/drawing/2014/main" id="{57EEF380-C462-485A-ACBC-F60BC85D1E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3" name="Text Box 18">
          <a:extLst>
            <a:ext uri="{FF2B5EF4-FFF2-40B4-BE49-F238E27FC236}">
              <a16:creationId xmlns:a16="http://schemas.microsoft.com/office/drawing/2014/main" id="{5710EDEC-07EE-4390-833C-B2F21BA553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4" name="Text Box 16">
          <a:extLst>
            <a:ext uri="{FF2B5EF4-FFF2-40B4-BE49-F238E27FC236}">
              <a16:creationId xmlns:a16="http://schemas.microsoft.com/office/drawing/2014/main" id="{42F138F0-28A2-4D8E-9256-CFE3BF65443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5" name="Text Box 17">
          <a:extLst>
            <a:ext uri="{FF2B5EF4-FFF2-40B4-BE49-F238E27FC236}">
              <a16:creationId xmlns:a16="http://schemas.microsoft.com/office/drawing/2014/main" id="{F26395EC-FCAE-4E54-A4FD-989DD254ED4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6" name="Text Box 18">
          <a:extLst>
            <a:ext uri="{FF2B5EF4-FFF2-40B4-BE49-F238E27FC236}">
              <a16:creationId xmlns:a16="http://schemas.microsoft.com/office/drawing/2014/main" id="{8AD7F451-845C-48A4-A765-3B2F46806D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7" name="Text Box 19">
          <a:extLst>
            <a:ext uri="{FF2B5EF4-FFF2-40B4-BE49-F238E27FC236}">
              <a16:creationId xmlns:a16="http://schemas.microsoft.com/office/drawing/2014/main" id="{BF011834-CA17-4A6B-8646-D173B3D707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8" name="Text Box 16">
          <a:extLst>
            <a:ext uri="{FF2B5EF4-FFF2-40B4-BE49-F238E27FC236}">
              <a16:creationId xmlns:a16="http://schemas.microsoft.com/office/drawing/2014/main" id="{5337B35E-C666-422A-9F73-A0054EB28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9" name="Text Box 17">
          <a:extLst>
            <a:ext uri="{FF2B5EF4-FFF2-40B4-BE49-F238E27FC236}">
              <a16:creationId xmlns:a16="http://schemas.microsoft.com/office/drawing/2014/main" id="{A7176325-818C-4FE4-948B-C64F2B12488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50" name="Text Box 18">
          <a:extLst>
            <a:ext uri="{FF2B5EF4-FFF2-40B4-BE49-F238E27FC236}">
              <a16:creationId xmlns:a16="http://schemas.microsoft.com/office/drawing/2014/main" id="{F0656ACB-4C79-4342-AD61-19573974C1B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51" name="Text Box 15">
          <a:extLst>
            <a:ext uri="{FF2B5EF4-FFF2-40B4-BE49-F238E27FC236}">
              <a16:creationId xmlns:a16="http://schemas.microsoft.com/office/drawing/2014/main" id="{9F75B3E2-7E72-48C6-BCFA-C5A2391D162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2" name="Text Box 16">
          <a:extLst>
            <a:ext uri="{FF2B5EF4-FFF2-40B4-BE49-F238E27FC236}">
              <a16:creationId xmlns:a16="http://schemas.microsoft.com/office/drawing/2014/main" id="{405A169A-F556-4B9C-AB51-3480F51226E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3" name="Text Box 17">
          <a:extLst>
            <a:ext uri="{FF2B5EF4-FFF2-40B4-BE49-F238E27FC236}">
              <a16:creationId xmlns:a16="http://schemas.microsoft.com/office/drawing/2014/main" id="{D4A34DB7-AD61-44D8-A74F-38255D287B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4" name="Text Box 18">
          <a:extLst>
            <a:ext uri="{FF2B5EF4-FFF2-40B4-BE49-F238E27FC236}">
              <a16:creationId xmlns:a16="http://schemas.microsoft.com/office/drawing/2014/main" id="{AF387BCE-B8BB-498D-94E2-065A6B83A35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5" name="Text Box 19">
          <a:extLst>
            <a:ext uri="{FF2B5EF4-FFF2-40B4-BE49-F238E27FC236}">
              <a16:creationId xmlns:a16="http://schemas.microsoft.com/office/drawing/2014/main" id="{4698D181-9F67-4E32-93AC-CD9065089F0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6" name="Text Box 16">
          <a:extLst>
            <a:ext uri="{FF2B5EF4-FFF2-40B4-BE49-F238E27FC236}">
              <a16:creationId xmlns:a16="http://schemas.microsoft.com/office/drawing/2014/main" id="{D94835D2-51EF-4D73-924B-DAF6EE89D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7" name="Text Box 17">
          <a:extLst>
            <a:ext uri="{FF2B5EF4-FFF2-40B4-BE49-F238E27FC236}">
              <a16:creationId xmlns:a16="http://schemas.microsoft.com/office/drawing/2014/main" id="{A1510E47-04EA-447C-BB28-6E115D8E208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8" name="Text Box 18">
          <a:extLst>
            <a:ext uri="{FF2B5EF4-FFF2-40B4-BE49-F238E27FC236}">
              <a16:creationId xmlns:a16="http://schemas.microsoft.com/office/drawing/2014/main" id="{83FEE3C1-EF88-4282-9254-F58FA47355B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9" name="Text Box 19">
          <a:extLst>
            <a:ext uri="{FF2B5EF4-FFF2-40B4-BE49-F238E27FC236}">
              <a16:creationId xmlns:a16="http://schemas.microsoft.com/office/drawing/2014/main" id="{E967C4A5-9457-4B84-A9A6-C4EF5EA51F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0" name="Text Box 16">
          <a:extLst>
            <a:ext uri="{FF2B5EF4-FFF2-40B4-BE49-F238E27FC236}">
              <a16:creationId xmlns:a16="http://schemas.microsoft.com/office/drawing/2014/main" id="{4E0BD90C-9414-4C31-AE6A-33F4607EC28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1" name="Text Box 17">
          <a:extLst>
            <a:ext uri="{FF2B5EF4-FFF2-40B4-BE49-F238E27FC236}">
              <a16:creationId xmlns:a16="http://schemas.microsoft.com/office/drawing/2014/main" id="{DD236846-1DFD-44E8-B97E-BD7B9D09F485}"/>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2" name="Text Box 18">
          <a:extLst>
            <a:ext uri="{FF2B5EF4-FFF2-40B4-BE49-F238E27FC236}">
              <a16:creationId xmlns:a16="http://schemas.microsoft.com/office/drawing/2014/main" id="{4EA03181-C41C-4680-B6E7-6C573787CC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3" name="Text Box 19">
          <a:extLst>
            <a:ext uri="{FF2B5EF4-FFF2-40B4-BE49-F238E27FC236}">
              <a16:creationId xmlns:a16="http://schemas.microsoft.com/office/drawing/2014/main" id="{BD3625A6-B9CE-47C4-A2FD-0FFA6D5940C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64" name="Text Box 15">
          <a:extLst>
            <a:ext uri="{FF2B5EF4-FFF2-40B4-BE49-F238E27FC236}">
              <a16:creationId xmlns:a16="http://schemas.microsoft.com/office/drawing/2014/main" id="{0E1DB20F-E056-42A8-B3CB-B151C3897BF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5" name="Text Box 16">
          <a:extLst>
            <a:ext uri="{FF2B5EF4-FFF2-40B4-BE49-F238E27FC236}">
              <a16:creationId xmlns:a16="http://schemas.microsoft.com/office/drawing/2014/main" id="{97448B89-9E4E-40B1-8C24-CDC8EB04DC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6" name="Text Box 17">
          <a:extLst>
            <a:ext uri="{FF2B5EF4-FFF2-40B4-BE49-F238E27FC236}">
              <a16:creationId xmlns:a16="http://schemas.microsoft.com/office/drawing/2014/main" id="{E94D914B-8A48-42F3-AF69-DD0AAA55ADF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7" name="Text Box 18">
          <a:extLst>
            <a:ext uri="{FF2B5EF4-FFF2-40B4-BE49-F238E27FC236}">
              <a16:creationId xmlns:a16="http://schemas.microsoft.com/office/drawing/2014/main" id="{DF48A302-DC1B-441D-80F4-11609BACFE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8" name="Text Box 19">
          <a:extLst>
            <a:ext uri="{FF2B5EF4-FFF2-40B4-BE49-F238E27FC236}">
              <a16:creationId xmlns:a16="http://schemas.microsoft.com/office/drawing/2014/main" id="{563BC549-383E-4C13-8EE3-7684D25734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69" name="Text Box 16">
          <a:extLst>
            <a:ext uri="{FF2B5EF4-FFF2-40B4-BE49-F238E27FC236}">
              <a16:creationId xmlns:a16="http://schemas.microsoft.com/office/drawing/2014/main" id="{63143B36-61C4-4457-AB0A-261D04BD80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70" name="Text Box 17">
          <a:extLst>
            <a:ext uri="{FF2B5EF4-FFF2-40B4-BE49-F238E27FC236}">
              <a16:creationId xmlns:a16="http://schemas.microsoft.com/office/drawing/2014/main" id="{A0602C30-A837-4A4E-B081-692023D014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164</xdr:row>
      <xdr:rowOff>15875</xdr:rowOff>
    </xdr:from>
    <xdr:ext cx="95250" cy="171450"/>
    <xdr:sp macro="" textlink="">
      <xdr:nvSpPr>
        <xdr:cNvPr id="7271" name="Text Box 18">
          <a:extLst>
            <a:ext uri="{FF2B5EF4-FFF2-40B4-BE49-F238E27FC236}">
              <a16:creationId xmlns:a16="http://schemas.microsoft.com/office/drawing/2014/main" id="{19BD3074-866D-42F1-B532-EBB97EC0B947}"/>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2" name="Text Box 16">
          <a:extLst>
            <a:ext uri="{FF2B5EF4-FFF2-40B4-BE49-F238E27FC236}">
              <a16:creationId xmlns:a16="http://schemas.microsoft.com/office/drawing/2014/main" id="{D533F672-15DD-4068-A986-4475EA9857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3" name="Text Box 17">
          <a:extLst>
            <a:ext uri="{FF2B5EF4-FFF2-40B4-BE49-F238E27FC236}">
              <a16:creationId xmlns:a16="http://schemas.microsoft.com/office/drawing/2014/main" id="{DBB152ED-2F02-4357-A102-2BDF1AAC44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4" name="Text Box 18">
          <a:extLst>
            <a:ext uri="{FF2B5EF4-FFF2-40B4-BE49-F238E27FC236}">
              <a16:creationId xmlns:a16="http://schemas.microsoft.com/office/drawing/2014/main" id="{766A92D1-B29E-4D49-8C27-366FBA1EEC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5" name="Text Box 19">
          <a:extLst>
            <a:ext uri="{FF2B5EF4-FFF2-40B4-BE49-F238E27FC236}">
              <a16:creationId xmlns:a16="http://schemas.microsoft.com/office/drawing/2014/main" id="{B80660F6-7F46-41C3-AF4E-6721532C958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6" name="Text Box 16">
          <a:extLst>
            <a:ext uri="{FF2B5EF4-FFF2-40B4-BE49-F238E27FC236}">
              <a16:creationId xmlns:a16="http://schemas.microsoft.com/office/drawing/2014/main" id="{474374DB-ABF2-4E3C-9FD3-D676E6DA4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7" name="Text Box 15">
          <a:extLst>
            <a:ext uri="{FF2B5EF4-FFF2-40B4-BE49-F238E27FC236}">
              <a16:creationId xmlns:a16="http://schemas.microsoft.com/office/drawing/2014/main" id="{D9983C78-19F5-4C1B-88A7-8B4ABC05BC2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78" name="Text Box 15">
          <a:extLst>
            <a:ext uri="{FF2B5EF4-FFF2-40B4-BE49-F238E27FC236}">
              <a16:creationId xmlns:a16="http://schemas.microsoft.com/office/drawing/2014/main" id="{C37C7100-1730-4BB1-A56D-7A8F94387D1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9" name="Text Box 15">
          <a:extLst>
            <a:ext uri="{FF2B5EF4-FFF2-40B4-BE49-F238E27FC236}">
              <a16:creationId xmlns:a16="http://schemas.microsoft.com/office/drawing/2014/main" id="{4BEEB556-20A5-4830-BA41-B1D8C8B4E4C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80" name="Text Box 15">
          <a:extLst>
            <a:ext uri="{FF2B5EF4-FFF2-40B4-BE49-F238E27FC236}">
              <a16:creationId xmlns:a16="http://schemas.microsoft.com/office/drawing/2014/main" id="{85931313-41CA-4B6C-B744-4F7B3C001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281" name="Text Box 15">
          <a:extLst>
            <a:ext uri="{FF2B5EF4-FFF2-40B4-BE49-F238E27FC236}">
              <a16:creationId xmlns:a16="http://schemas.microsoft.com/office/drawing/2014/main" id="{58BD8563-3CDB-45DD-8929-85D44B83F4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2" name="Text Box 15">
          <a:extLst>
            <a:ext uri="{FF2B5EF4-FFF2-40B4-BE49-F238E27FC236}">
              <a16:creationId xmlns:a16="http://schemas.microsoft.com/office/drawing/2014/main" id="{9C1A5176-0942-4ADE-83AF-3C935947418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3" name="Text Box 15">
          <a:extLst>
            <a:ext uri="{FF2B5EF4-FFF2-40B4-BE49-F238E27FC236}">
              <a16:creationId xmlns:a16="http://schemas.microsoft.com/office/drawing/2014/main" id="{301C24A1-3EB8-48E0-90D9-6993AC94605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4" name="Text Box 15">
          <a:extLst>
            <a:ext uri="{FF2B5EF4-FFF2-40B4-BE49-F238E27FC236}">
              <a16:creationId xmlns:a16="http://schemas.microsoft.com/office/drawing/2014/main" id="{941AF74C-CB90-44CD-AB62-A19E12F457B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5" name="Text Box 15">
          <a:extLst>
            <a:ext uri="{FF2B5EF4-FFF2-40B4-BE49-F238E27FC236}">
              <a16:creationId xmlns:a16="http://schemas.microsoft.com/office/drawing/2014/main" id="{DE93C816-58F9-4275-BBC9-81C6A81AADF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6" name="Text Box 15">
          <a:extLst>
            <a:ext uri="{FF2B5EF4-FFF2-40B4-BE49-F238E27FC236}">
              <a16:creationId xmlns:a16="http://schemas.microsoft.com/office/drawing/2014/main" id="{CDE78C4E-1C6A-4EF7-9D05-916603F8CD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7" name="Text Box 15">
          <a:extLst>
            <a:ext uri="{FF2B5EF4-FFF2-40B4-BE49-F238E27FC236}">
              <a16:creationId xmlns:a16="http://schemas.microsoft.com/office/drawing/2014/main" id="{39582235-D3BC-424D-BFBB-66E56CB4CD1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8496"/>
    <xdr:sp macro="" textlink="">
      <xdr:nvSpPr>
        <xdr:cNvPr id="7288" name="Text Box 15">
          <a:extLst>
            <a:ext uri="{FF2B5EF4-FFF2-40B4-BE49-F238E27FC236}">
              <a16:creationId xmlns:a16="http://schemas.microsoft.com/office/drawing/2014/main" id="{3ABEFAB6-64D5-4178-87C0-ABF2134334D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89" name="Text Box 15">
          <a:extLst>
            <a:ext uri="{FF2B5EF4-FFF2-40B4-BE49-F238E27FC236}">
              <a16:creationId xmlns:a16="http://schemas.microsoft.com/office/drawing/2014/main" id="{5543C92E-5583-43D8-A510-580ADE1038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0" name="Text Box 15">
          <a:extLst>
            <a:ext uri="{FF2B5EF4-FFF2-40B4-BE49-F238E27FC236}">
              <a16:creationId xmlns:a16="http://schemas.microsoft.com/office/drawing/2014/main" id="{27133044-4EBC-457A-864D-A21FD418E48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56743"/>
    <xdr:sp macro="" textlink="">
      <xdr:nvSpPr>
        <xdr:cNvPr id="7291" name="Text Box 15">
          <a:extLst>
            <a:ext uri="{FF2B5EF4-FFF2-40B4-BE49-F238E27FC236}">
              <a16:creationId xmlns:a16="http://schemas.microsoft.com/office/drawing/2014/main" id="{5D755C41-7990-42D5-98B3-74831DB094A4}"/>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2" name="Text Box 15">
          <a:extLst>
            <a:ext uri="{FF2B5EF4-FFF2-40B4-BE49-F238E27FC236}">
              <a16:creationId xmlns:a16="http://schemas.microsoft.com/office/drawing/2014/main" id="{40828B34-41D8-4775-A4D6-F7C7FF30EEA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3" name="Text Box 15">
          <a:extLst>
            <a:ext uri="{FF2B5EF4-FFF2-40B4-BE49-F238E27FC236}">
              <a16:creationId xmlns:a16="http://schemas.microsoft.com/office/drawing/2014/main" id="{708B16C9-C820-4DF1-98AD-15659C242F8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4" name="Text Box 15">
          <a:extLst>
            <a:ext uri="{FF2B5EF4-FFF2-40B4-BE49-F238E27FC236}">
              <a16:creationId xmlns:a16="http://schemas.microsoft.com/office/drawing/2014/main" id="{CABCB03D-2921-4C1C-AB1E-9333E14BD6A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5" name="Text Box 15">
          <a:extLst>
            <a:ext uri="{FF2B5EF4-FFF2-40B4-BE49-F238E27FC236}">
              <a16:creationId xmlns:a16="http://schemas.microsoft.com/office/drawing/2014/main" id="{A4EFDF6B-3D64-49D5-91E9-9B89986290C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6" name="Text Box 15">
          <a:extLst>
            <a:ext uri="{FF2B5EF4-FFF2-40B4-BE49-F238E27FC236}">
              <a16:creationId xmlns:a16="http://schemas.microsoft.com/office/drawing/2014/main" id="{CFC233B2-D6D7-4DF0-BA23-3D244FE7E09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7" name="Text Box 15">
          <a:extLst>
            <a:ext uri="{FF2B5EF4-FFF2-40B4-BE49-F238E27FC236}">
              <a16:creationId xmlns:a16="http://schemas.microsoft.com/office/drawing/2014/main" id="{1304486A-BFF2-4D82-8343-26CB362CE78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8" name="Text Box 15">
          <a:extLst>
            <a:ext uri="{FF2B5EF4-FFF2-40B4-BE49-F238E27FC236}">
              <a16:creationId xmlns:a16="http://schemas.microsoft.com/office/drawing/2014/main" id="{74F3287C-06F5-426F-8503-D11BE34E5B2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9" name="Text Box 15">
          <a:extLst>
            <a:ext uri="{FF2B5EF4-FFF2-40B4-BE49-F238E27FC236}">
              <a16:creationId xmlns:a16="http://schemas.microsoft.com/office/drawing/2014/main" id="{D194CFCF-090A-49CC-AF83-DF2EF788699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8496"/>
    <xdr:sp macro="" textlink="">
      <xdr:nvSpPr>
        <xdr:cNvPr id="7300" name="Text Box 15">
          <a:extLst>
            <a:ext uri="{FF2B5EF4-FFF2-40B4-BE49-F238E27FC236}">
              <a16:creationId xmlns:a16="http://schemas.microsoft.com/office/drawing/2014/main" id="{A659F035-6181-45FF-8534-B6CECA62DA2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1" name="Text Box 15">
          <a:extLst>
            <a:ext uri="{FF2B5EF4-FFF2-40B4-BE49-F238E27FC236}">
              <a16:creationId xmlns:a16="http://schemas.microsoft.com/office/drawing/2014/main" id="{5CE51BCF-2065-46B5-8FD6-0C4738D13F7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2" name="Text Box 15">
          <a:extLst>
            <a:ext uri="{FF2B5EF4-FFF2-40B4-BE49-F238E27FC236}">
              <a16:creationId xmlns:a16="http://schemas.microsoft.com/office/drawing/2014/main" id="{14A3989B-942A-4BDD-A0EF-8C7AC5B7393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56743"/>
    <xdr:sp macro="" textlink="">
      <xdr:nvSpPr>
        <xdr:cNvPr id="7303" name="Text Box 15">
          <a:extLst>
            <a:ext uri="{FF2B5EF4-FFF2-40B4-BE49-F238E27FC236}">
              <a16:creationId xmlns:a16="http://schemas.microsoft.com/office/drawing/2014/main" id="{90D40F50-7F84-4CF9-8BA9-8CAE204819E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4" name="Text Box 15">
          <a:extLst>
            <a:ext uri="{FF2B5EF4-FFF2-40B4-BE49-F238E27FC236}">
              <a16:creationId xmlns:a16="http://schemas.microsoft.com/office/drawing/2014/main" id="{1B5D6AF9-F66B-4CD5-9FB6-208A2F86D25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5" name="Text Box 15">
          <a:extLst>
            <a:ext uri="{FF2B5EF4-FFF2-40B4-BE49-F238E27FC236}">
              <a16:creationId xmlns:a16="http://schemas.microsoft.com/office/drawing/2014/main" id="{3DA00D59-8663-4F5D-8FAE-2B22FD58C89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6" name="Text Box 15">
          <a:extLst>
            <a:ext uri="{FF2B5EF4-FFF2-40B4-BE49-F238E27FC236}">
              <a16:creationId xmlns:a16="http://schemas.microsoft.com/office/drawing/2014/main" id="{CBB8F1D3-984E-427F-95E9-0D8F65A21F3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7" name="Text Box 15">
          <a:extLst>
            <a:ext uri="{FF2B5EF4-FFF2-40B4-BE49-F238E27FC236}">
              <a16:creationId xmlns:a16="http://schemas.microsoft.com/office/drawing/2014/main" id="{A6012E60-0585-4651-8E5E-BC7CC7F7DEC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8" name="Text Box 15">
          <a:extLst>
            <a:ext uri="{FF2B5EF4-FFF2-40B4-BE49-F238E27FC236}">
              <a16:creationId xmlns:a16="http://schemas.microsoft.com/office/drawing/2014/main" id="{6E0EECC4-E88E-4512-8FD7-6E8CCCC6A04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9" name="Text Box 15">
          <a:extLst>
            <a:ext uri="{FF2B5EF4-FFF2-40B4-BE49-F238E27FC236}">
              <a16:creationId xmlns:a16="http://schemas.microsoft.com/office/drawing/2014/main" id="{78CC520F-9363-477F-8CC7-F54FCF5B0C3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0" name="Text Box 15">
          <a:extLst>
            <a:ext uri="{FF2B5EF4-FFF2-40B4-BE49-F238E27FC236}">
              <a16:creationId xmlns:a16="http://schemas.microsoft.com/office/drawing/2014/main" id="{104F0C2C-5BCA-4E08-B11E-1756F2BE498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1" name="Text Box 15">
          <a:extLst>
            <a:ext uri="{FF2B5EF4-FFF2-40B4-BE49-F238E27FC236}">
              <a16:creationId xmlns:a16="http://schemas.microsoft.com/office/drawing/2014/main" id="{B84A4F6D-EC40-4C25-B8DF-A898691AE3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2" name="Text Box 15">
          <a:extLst>
            <a:ext uri="{FF2B5EF4-FFF2-40B4-BE49-F238E27FC236}">
              <a16:creationId xmlns:a16="http://schemas.microsoft.com/office/drawing/2014/main" id="{CAF8727D-5B66-4AE4-BF30-AE4527DADC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3" name="Text Box 15">
          <a:extLst>
            <a:ext uri="{FF2B5EF4-FFF2-40B4-BE49-F238E27FC236}">
              <a16:creationId xmlns:a16="http://schemas.microsoft.com/office/drawing/2014/main" id="{90C14B17-2122-490C-8F33-A22BB31EAA7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4" name="Text Box 15">
          <a:extLst>
            <a:ext uri="{FF2B5EF4-FFF2-40B4-BE49-F238E27FC236}">
              <a16:creationId xmlns:a16="http://schemas.microsoft.com/office/drawing/2014/main" id="{1AF1A666-F482-4A9E-9310-AC32910B7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5" name="Text Box 15">
          <a:extLst>
            <a:ext uri="{FF2B5EF4-FFF2-40B4-BE49-F238E27FC236}">
              <a16:creationId xmlns:a16="http://schemas.microsoft.com/office/drawing/2014/main" id="{D95BCF2A-2A5D-4E30-883E-1EFB2AD6E3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6" name="Text Box 15">
          <a:extLst>
            <a:ext uri="{FF2B5EF4-FFF2-40B4-BE49-F238E27FC236}">
              <a16:creationId xmlns:a16="http://schemas.microsoft.com/office/drawing/2014/main" id="{F543575B-92BC-4659-AEC7-0424FD36D92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7" name="Text Box 15">
          <a:extLst>
            <a:ext uri="{FF2B5EF4-FFF2-40B4-BE49-F238E27FC236}">
              <a16:creationId xmlns:a16="http://schemas.microsoft.com/office/drawing/2014/main" id="{591493A0-2F91-49A8-9BBC-5E525DBB57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8" name="Text Box 15">
          <a:extLst>
            <a:ext uri="{FF2B5EF4-FFF2-40B4-BE49-F238E27FC236}">
              <a16:creationId xmlns:a16="http://schemas.microsoft.com/office/drawing/2014/main" id="{1A4F2818-644C-4E66-A230-BD3001CA5E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9" name="Text Box 15">
          <a:extLst>
            <a:ext uri="{FF2B5EF4-FFF2-40B4-BE49-F238E27FC236}">
              <a16:creationId xmlns:a16="http://schemas.microsoft.com/office/drawing/2014/main" id="{AA2AD94F-4A82-4526-85E5-D8564FB0282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0" name="Text Box 15">
          <a:extLst>
            <a:ext uri="{FF2B5EF4-FFF2-40B4-BE49-F238E27FC236}">
              <a16:creationId xmlns:a16="http://schemas.microsoft.com/office/drawing/2014/main" id="{ED99C5F3-F457-4B78-BF65-72CF787F7B7B}"/>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1" name="Text Box 15">
          <a:extLst>
            <a:ext uri="{FF2B5EF4-FFF2-40B4-BE49-F238E27FC236}">
              <a16:creationId xmlns:a16="http://schemas.microsoft.com/office/drawing/2014/main" id="{09A0FA85-5CD6-4FCB-A290-3457118167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2" name="Text Box 15">
          <a:extLst>
            <a:ext uri="{FF2B5EF4-FFF2-40B4-BE49-F238E27FC236}">
              <a16:creationId xmlns:a16="http://schemas.microsoft.com/office/drawing/2014/main" id="{2D2CEE9D-8B88-4708-AE67-CBAF42FA41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3" name="Text Box 15">
          <a:extLst>
            <a:ext uri="{FF2B5EF4-FFF2-40B4-BE49-F238E27FC236}">
              <a16:creationId xmlns:a16="http://schemas.microsoft.com/office/drawing/2014/main" id="{50275FBC-9AC9-4393-BCC3-7A4D31404E8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4" name="Text Box 15">
          <a:extLst>
            <a:ext uri="{FF2B5EF4-FFF2-40B4-BE49-F238E27FC236}">
              <a16:creationId xmlns:a16="http://schemas.microsoft.com/office/drawing/2014/main" id="{A6F1045D-F4DC-4D74-A857-E862DD3200F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325" name="Text Box 15">
          <a:extLst>
            <a:ext uri="{FF2B5EF4-FFF2-40B4-BE49-F238E27FC236}">
              <a16:creationId xmlns:a16="http://schemas.microsoft.com/office/drawing/2014/main" id="{3E521176-2064-41F2-B536-0AFA7095C51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6" name="Text Box 15">
          <a:extLst>
            <a:ext uri="{FF2B5EF4-FFF2-40B4-BE49-F238E27FC236}">
              <a16:creationId xmlns:a16="http://schemas.microsoft.com/office/drawing/2014/main" id="{C1D0E457-C43A-444A-80A0-3A5CB690C61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7" name="Text Box 15">
          <a:extLst>
            <a:ext uri="{FF2B5EF4-FFF2-40B4-BE49-F238E27FC236}">
              <a16:creationId xmlns:a16="http://schemas.microsoft.com/office/drawing/2014/main" id="{EEFBDFEA-04A4-49C4-894B-1867E163099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8" name="Text Box 15">
          <a:extLst>
            <a:ext uri="{FF2B5EF4-FFF2-40B4-BE49-F238E27FC236}">
              <a16:creationId xmlns:a16="http://schemas.microsoft.com/office/drawing/2014/main" id="{0F0F748E-8B33-430C-A8D8-BE162ED6B56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9" name="Text Box 15">
          <a:extLst>
            <a:ext uri="{FF2B5EF4-FFF2-40B4-BE49-F238E27FC236}">
              <a16:creationId xmlns:a16="http://schemas.microsoft.com/office/drawing/2014/main" id="{EA7AC547-C3CD-4D9E-BD9C-C1DD56A34B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0" name="Text Box 15">
          <a:extLst>
            <a:ext uri="{FF2B5EF4-FFF2-40B4-BE49-F238E27FC236}">
              <a16:creationId xmlns:a16="http://schemas.microsoft.com/office/drawing/2014/main" id="{A416152B-2AB7-4C22-B5A2-CD3429B6901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1" name="Text Box 15">
          <a:extLst>
            <a:ext uri="{FF2B5EF4-FFF2-40B4-BE49-F238E27FC236}">
              <a16:creationId xmlns:a16="http://schemas.microsoft.com/office/drawing/2014/main" id="{3178F61B-3FD7-4255-BDA3-791FFD72707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2" name="Text Box 16">
          <a:extLst>
            <a:ext uri="{FF2B5EF4-FFF2-40B4-BE49-F238E27FC236}">
              <a16:creationId xmlns:a16="http://schemas.microsoft.com/office/drawing/2014/main" id="{8F02AFE0-4F50-43A5-8310-827EB6E55FF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3" name="Text Box 17">
          <a:extLst>
            <a:ext uri="{FF2B5EF4-FFF2-40B4-BE49-F238E27FC236}">
              <a16:creationId xmlns:a16="http://schemas.microsoft.com/office/drawing/2014/main" id="{463FB636-1CB1-45B9-A212-08560E5A633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4" name="Text Box 18">
          <a:extLst>
            <a:ext uri="{FF2B5EF4-FFF2-40B4-BE49-F238E27FC236}">
              <a16:creationId xmlns:a16="http://schemas.microsoft.com/office/drawing/2014/main" id="{3D871651-36FC-4EDC-BAA2-17B66513FB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5" name="Text Box 19">
          <a:extLst>
            <a:ext uri="{FF2B5EF4-FFF2-40B4-BE49-F238E27FC236}">
              <a16:creationId xmlns:a16="http://schemas.microsoft.com/office/drawing/2014/main" id="{3F883BB3-9596-4915-889A-243D9A36F2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6" name="Text Box 16">
          <a:extLst>
            <a:ext uri="{FF2B5EF4-FFF2-40B4-BE49-F238E27FC236}">
              <a16:creationId xmlns:a16="http://schemas.microsoft.com/office/drawing/2014/main" id="{98047938-C01A-4FD6-B0BF-376616D374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7" name="Text Box 17">
          <a:extLst>
            <a:ext uri="{FF2B5EF4-FFF2-40B4-BE49-F238E27FC236}">
              <a16:creationId xmlns:a16="http://schemas.microsoft.com/office/drawing/2014/main" id="{CDD5A861-0F7D-42BC-B11C-1327F9047F6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8" name="Text Box 18">
          <a:extLst>
            <a:ext uri="{FF2B5EF4-FFF2-40B4-BE49-F238E27FC236}">
              <a16:creationId xmlns:a16="http://schemas.microsoft.com/office/drawing/2014/main" id="{45DA41FB-65A1-4AED-9BDF-FC6C238CB4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9" name="Text Box 19">
          <a:extLst>
            <a:ext uri="{FF2B5EF4-FFF2-40B4-BE49-F238E27FC236}">
              <a16:creationId xmlns:a16="http://schemas.microsoft.com/office/drawing/2014/main" id="{7FF8C172-C84B-43CA-A832-921FFAB75C4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0" name="Text Box 16">
          <a:extLst>
            <a:ext uri="{FF2B5EF4-FFF2-40B4-BE49-F238E27FC236}">
              <a16:creationId xmlns:a16="http://schemas.microsoft.com/office/drawing/2014/main" id="{EE5F7783-2BC7-45E5-B861-B7E3B004CC0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1" name="Text Box 17">
          <a:extLst>
            <a:ext uri="{FF2B5EF4-FFF2-40B4-BE49-F238E27FC236}">
              <a16:creationId xmlns:a16="http://schemas.microsoft.com/office/drawing/2014/main" id="{6B0B0D89-78DC-453D-A878-A71C52382FE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2" name="Text Box 18">
          <a:extLst>
            <a:ext uri="{FF2B5EF4-FFF2-40B4-BE49-F238E27FC236}">
              <a16:creationId xmlns:a16="http://schemas.microsoft.com/office/drawing/2014/main" id="{0CB4155C-87C8-4FA5-8421-9FE4D610EE6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3" name="Text Box 19">
          <a:extLst>
            <a:ext uri="{FF2B5EF4-FFF2-40B4-BE49-F238E27FC236}">
              <a16:creationId xmlns:a16="http://schemas.microsoft.com/office/drawing/2014/main" id="{11104B44-192F-4905-9DC4-1B74B2B7A4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169</xdr:row>
      <xdr:rowOff>504825</xdr:rowOff>
    </xdr:from>
    <xdr:ext cx="95250" cy="444014"/>
    <xdr:sp macro="" textlink="">
      <xdr:nvSpPr>
        <xdr:cNvPr id="7344" name="Text Box 15">
          <a:extLst>
            <a:ext uri="{FF2B5EF4-FFF2-40B4-BE49-F238E27FC236}">
              <a16:creationId xmlns:a16="http://schemas.microsoft.com/office/drawing/2014/main" id="{33462201-D557-4903-B352-CB115DCF0583}"/>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5" name="Text Box 16">
          <a:extLst>
            <a:ext uri="{FF2B5EF4-FFF2-40B4-BE49-F238E27FC236}">
              <a16:creationId xmlns:a16="http://schemas.microsoft.com/office/drawing/2014/main" id="{CBAD1E78-615C-4C82-BC7A-85A783CE2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6" name="Text Box 17">
          <a:extLst>
            <a:ext uri="{FF2B5EF4-FFF2-40B4-BE49-F238E27FC236}">
              <a16:creationId xmlns:a16="http://schemas.microsoft.com/office/drawing/2014/main" id="{5E4CD507-685E-4267-9F9B-6009534DAA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7" name="Text Box 18">
          <a:extLst>
            <a:ext uri="{FF2B5EF4-FFF2-40B4-BE49-F238E27FC236}">
              <a16:creationId xmlns:a16="http://schemas.microsoft.com/office/drawing/2014/main" id="{C4488A31-1B4C-42BD-AD9E-FD7B676112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8" name="Text Box 19">
          <a:extLst>
            <a:ext uri="{FF2B5EF4-FFF2-40B4-BE49-F238E27FC236}">
              <a16:creationId xmlns:a16="http://schemas.microsoft.com/office/drawing/2014/main" id="{DCD07F8D-5E76-4911-955C-0A2E8F6B4A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349" name="Text Box 15">
          <a:extLst>
            <a:ext uri="{FF2B5EF4-FFF2-40B4-BE49-F238E27FC236}">
              <a16:creationId xmlns:a16="http://schemas.microsoft.com/office/drawing/2014/main" id="{78A9146A-5FE8-4FF6-87CD-A14C686A7C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169</xdr:row>
      <xdr:rowOff>504825</xdr:rowOff>
    </xdr:from>
    <xdr:ext cx="95250" cy="442269"/>
    <xdr:sp macro="" textlink="">
      <xdr:nvSpPr>
        <xdr:cNvPr id="7350" name="Text Box 15">
          <a:extLst>
            <a:ext uri="{FF2B5EF4-FFF2-40B4-BE49-F238E27FC236}">
              <a16:creationId xmlns:a16="http://schemas.microsoft.com/office/drawing/2014/main" id="{69812A4C-982D-46DD-8A16-077DBDDBA16B}"/>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1" name="Text Box 16">
          <a:extLst>
            <a:ext uri="{FF2B5EF4-FFF2-40B4-BE49-F238E27FC236}">
              <a16:creationId xmlns:a16="http://schemas.microsoft.com/office/drawing/2014/main" id="{283F2152-5779-4DBF-BF47-17245598954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2" name="Text Box 17">
          <a:extLst>
            <a:ext uri="{FF2B5EF4-FFF2-40B4-BE49-F238E27FC236}">
              <a16:creationId xmlns:a16="http://schemas.microsoft.com/office/drawing/2014/main" id="{82B167F1-F424-4A9B-B467-E4B9E2D6F8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3" name="Text Box 18">
          <a:extLst>
            <a:ext uri="{FF2B5EF4-FFF2-40B4-BE49-F238E27FC236}">
              <a16:creationId xmlns:a16="http://schemas.microsoft.com/office/drawing/2014/main" id="{C1DEA114-5FDC-417E-B8E2-FC8493E158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354" name="Text Box 15">
          <a:extLst>
            <a:ext uri="{FF2B5EF4-FFF2-40B4-BE49-F238E27FC236}">
              <a16:creationId xmlns:a16="http://schemas.microsoft.com/office/drawing/2014/main" id="{C5DD55C0-4F4C-4387-8CB7-1A3A4665762D}"/>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5" name="Text Box 16">
          <a:extLst>
            <a:ext uri="{FF2B5EF4-FFF2-40B4-BE49-F238E27FC236}">
              <a16:creationId xmlns:a16="http://schemas.microsoft.com/office/drawing/2014/main" id="{5842B5A3-CB04-434C-BD60-B1D69F742B4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6" name="Text Box 17">
          <a:extLst>
            <a:ext uri="{FF2B5EF4-FFF2-40B4-BE49-F238E27FC236}">
              <a16:creationId xmlns:a16="http://schemas.microsoft.com/office/drawing/2014/main" id="{1E3AAFF6-C909-4EC9-A47F-643D996D25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7" name="Text Box 18">
          <a:extLst>
            <a:ext uri="{FF2B5EF4-FFF2-40B4-BE49-F238E27FC236}">
              <a16:creationId xmlns:a16="http://schemas.microsoft.com/office/drawing/2014/main" id="{264A6F14-9556-4FD0-BD23-74185DB9FA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8" name="Text Box 19">
          <a:extLst>
            <a:ext uri="{FF2B5EF4-FFF2-40B4-BE49-F238E27FC236}">
              <a16:creationId xmlns:a16="http://schemas.microsoft.com/office/drawing/2014/main" id="{3E34B9BF-D06B-4F11-827C-6C385D3AD1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9" name="Text Box 16">
          <a:extLst>
            <a:ext uri="{FF2B5EF4-FFF2-40B4-BE49-F238E27FC236}">
              <a16:creationId xmlns:a16="http://schemas.microsoft.com/office/drawing/2014/main" id="{49F9E217-EE37-41AE-BF4D-7A388079D6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0" name="Text Box 17">
          <a:extLst>
            <a:ext uri="{FF2B5EF4-FFF2-40B4-BE49-F238E27FC236}">
              <a16:creationId xmlns:a16="http://schemas.microsoft.com/office/drawing/2014/main" id="{C4D256EA-071B-402A-B835-1247F30489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1" name="Text Box 18">
          <a:extLst>
            <a:ext uri="{FF2B5EF4-FFF2-40B4-BE49-F238E27FC236}">
              <a16:creationId xmlns:a16="http://schemas.microsoft.com/office/drawing/2014/main" id="{BEEB8129-6E94-45E3-85C7-DF26F8E5BC8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2" name="Text Box 19">
          <a:extLst>
            <a:ext uri="{FF2B5EF4-FFF2-40B4-BE49-F238E27FC236}">
              <a16:creationId xmlns:a16="http://schemas.microsoft.com/office/drawing/2014/main" id="{A61BD5B4-6E0F-4D58-B992-9AB183E9A0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3" name="Text Box 15">
          <a:extLst>
            <a:ext uri="{FF2B5EF4-FFF2-40B4-BE49-F238E27FC236}">
              <a16:creationId xmlns:a16="http://schemas.microsoft.com/office/drawing/2014/main" id="{573BEA69-B10B-483E-8F04-8A17E75F167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4" name="Text Box 15">
          <a:extLst>
            <a:ext uri="{FF2B5EF4-FFF2-40B4-BE49-F238E27FC236}">
              <a16:creationId xmlns:a16="http://schemas.microsoft.com/office/drawing/2014/main" id="{EEBE1788-9F7C-4E47-8ADE-FAE7884453E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8496"/>
    <xdr:sp macro="" textlink="">
      <xdr:nvSpPr>
        <xdr:cNvPr id="7365" name="Text Box 15">
          <a:extLst>
            <a:ext uri="{FF2B5EF4-FFF2-40B4-BE49-F238E27FC236}">
              <a16:creationId xmlns:a16="http://schemas.microsoft.com/office/drawing/2014/main" id="{6BDFDE5A-DD45-4762-A03B-45E05C5CC87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366" name="Text Box 15">
          <a:extLst>
            <a:ext uri="{FF2B5EF4-FFF2-40B4-BE49-F238E27FC236}">
              <a16:creationId xmlns:a16="http://schemas.microsoft.com/office/drawing/2014/main" id="{031574AA-E4C9-4BB9-8942-4464251CF46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367" name="Text Box 15">
          <a:extLst>
            <a:ext uri="{FF2B5EF4-FFF2-40B4-BE49-F238E27FC236}">
              <a16:creationId xmlns:a16="http://schemas.microsoft.com/office/drawing/2014/main" id="{503703B0-C72E-4730-AED2-B209827BE68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68" name="Text Box 15">
          <a:extLst>
            <a:ext uri="{FF2B5EF4-FFF2-40B4-BE49-F238E27FC236}">
              <a16:creationId xmlns:a16="http://schemas.microsoft.com/office/drawing/2014/main" id="{40A5D50B-D433-435C-962C-C2F260DD831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369" name="Text Box 15">
          <a:extLst>
            <a:ext uri="{FF2B5EF4-FFF2-40B4-BE49-F238E27FC236}">
              <a16:creationId xmlns:a16="http://schemas.microsoft.com/office/drawing/2014/main" id="{5AD43358-7F10-407A-9D4D-2AD238637E60}"/>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70" name="Text Box 15">
          <a:extLst>
            <a:ext uri="{FF2B5EF4-FFF2-40B4-BE49-F238E27FC236}">
              <a16:creationId xmlns:a16="http://schemas.microsoft.com/office/drawing/2014/main" id="{5AA6C398-EEE1-457B-A550-36DE1B1277C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1" name="Text Box 16">
          <a:extLst>
            <a:ext uri="{FF2B5EF4-FFF2-40B4-BE49-F238E27FC236}">
              <a16:creationId xmlns:a16="http://schemas.microsoft.com/office/drawing/2014/main" id="{701C6D4B-7390-45C4-BC27-95F285A328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2" name="Text Box 17">
          <a:extLst>
            <a:ext uri="{FF2B5EF4-FFF2-40B4-BE49-F238E27FC236}">
              <a16:creationId xmlns:a16="http://schemas.microsoft.com/office/drawing/2014/main" id="{D91B0350-886C-4368-B901-B51E7730B2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3" name="Text Box 18">
          <a:extLst>
            <a:ext uri="{FF2B5EF4-FFF2-40B4-BE49-F238E27FC236}">
              <a16:creationId xmlns:a16="http://schemas.microsoft.com/office/drawing/2014/main" id="{10BEF337-4E20-4BC4-B2F8-19716DBC5B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4" name="Text Box 19">
          <a:extLst>
            <a:ext uri="{FF2B5EF4-FFF2-40B4-BE49-F238E27FC236}">
              <a16:creationId xmlns:a16="http://schemas.microsoft.com/office/drawing/2014/main" id="{B0484803-BB2F-4647-A455-21BF291BBB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5" name="Text Box 16">
          <a:extLst>
            <a:ext uri="{FF2B5EF4-FFF2-40B4-BE49-F238E27FC236}">
              <a16:creationId xmlns:a16="http://schemas.microsoft.com/office/drawing/2014/main" id="{267EE0DF-94F9-4E75-9CED-70C155C162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6" name="Text Box 17">
          <a:extLst>
            <a:ext uri="{FF2B5EF4-FFF2-40B4-BE49-F238E27FC236}">
              <a16:creationId xmlns:a16="http://schemas.microsoft.com/office/drawing/2014/main" id="{5E8122D0-7D2D-4541-B1DC-C7F6911A7D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7" name="Text Box 18">
          <a:extLst>
            <a:ext uri="{FF2B5EF4-FFF2-40B4-BE49-F238E27FC236}">
              <a16:creationId xmlns:a16="http://schemas.microsoft.com/office/drawing/2014/main" id="{3FF89E90-EBF1-4B10-A6F5-F75AA06699C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8" name="Text Box 19">
          <a:extLst>
            <a:ext uri="{FF2B5EF4-FFF2-40B4-BE49-F238E27FC236}">
              <a16:creationId xmlns:a16="http://schemas.microsoft.com/office/drawing/2014/main" id="{7CA9D50B-8224-44AE-B260-E6E6B8AD159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79" name="Text Box 16">
          <a:extLst>
            <a:ext uri="{FF2B5EF4-FFF2-40B4-BE49-F238E27FC236}">
              <a16:creationId xmlns:a16="http://schemas.microsoft.com/office/drawing/2014/main" id="{DB431F7E-CAB7-4046-94EA-894F979588E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0" name="Text Box 17">
          <a:extLst>
            <a:ext uri="{FF2B5EF4-FFF2-40B4-BE49-F238E27FC236}">
              <a16:creationId xmlns:a16="http://schemas.microsoft.com/office/drawing/2014/main" id="{48917744-CBEB-4BB4-92C5-2487137F67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1" name="Text Box 18">
          <a:extLst>
            <a:ext uri="{FF2B5EF4-FFF2-40B4-BE49-F238E27FC236}">
              <a16:creationId xmlns:a16="http://schemas.microsoft.com/office/drawing/2014/main" id="{3D941D89-F4EF-4543-92E6-581FACCC9F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2" name="Text Box 19">
          <a:extLst>
            <a:ext uri="{FF2B5EF4-FFF2-40B4-BE49-F238E27FC236}">
              <a16:creationId xmlns:a16="http://schemas.microsoft.com/office/drawing/2014/main" id="{5384C6ED-DC08-45C4-B8DB-CB48A2F1379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383" name="Text Box 15">
          <a:extLst>
            <a:ext uri="{FF2B5EF4-FFF2-40B4-BE49-F238E27FC236}">
              <a16:creationId xmlns:a16="http://schemas.microsoft.com/office/drawing/2014/main" id="{A0A502FC-179D-4EA3-B50A-1F0CEAB5A38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4" name="Text Box 16">
          <a:extLst>
            <a:ext uri="{FF2B5EF4-FFF2-40B4-BE49-F238E27FC236}">
              <a16:creationId xmlns:a16="http://schemas.microsoft.com/office/drawing/2014/main" id="{3B3C7B7C-1D63-4B27-BF7A-F07E721477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5" name="Text Box 17">
          <a:extLst>
            <a:ext uri="{FF2B5EF4-FFF2-40B4-BE49-F238E27FC236}">
              <a16:creationId xmlns:a16="http://schemas.microsoft.com/office/drawing/2014/main" id="{882868F1-4A8F-40B3-AB41-05A73A472E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6" name="Text Box 18">
          <a:extLst>
            <a:ext uri="{FF2B5EF4-FFF2-40B4-BE49-F238E27FC236}">
              <a16:creationId xmlns:a16="http://schemas.microsoft.com/office/drawing/2014/main" id="{441889FD-DCA0-4586-8DFB-BEB731E732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7" name="Text Box 19">
          <a:extLst>
            <a:ext uri="{FF2B5EF4-FFF2-40B4-BE49-F238E27FC236}">
              <a16:creationId xmlns:a16="http://schemas.microsoft.com/office/drawing/2014/main" id="{CB5B4BCF-0819-45EF-B5ED-79C9F12C6F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8" name="Text Box 16">
          <a:extLst>
            <a:ext uri="{FF2B5EF4-FFF2-40B4-BE49-F238E27FC236}">
              <a16:creationId xmlns:a16="http://schemas.microsoft.com/office/drawing/2014/main" id="{20F3FDB8-E7A4-4E9E-8BA5-91AF40D75E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9" name="Text Box 17">
          <a:extLst>
            <a:ext uri="{FF2B5EF4-FFF2-40B4-BE49-F238E27FC236}">
              <a16:creationId xmlns:a16="http://schemas.microsoft.com/office/drawing/2014/main" id="{D5397990-F2E9-4D32-AA02-83FDA178FF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90" name="Text Box 18">
          <a:extLst>
            <a:ext uri="{FF2B5EF4-FFF2-40B4-BE49-F238E27FC236}">
              <a16:creationId xmlns:a16="http://schemas.microsoft.com/office/drawing/2014/main" id="{BA7CF0AC-4282-4277-91D3-1FA15BFFF30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1" name="Text Box 16">
          <a:extLst>
            <a:ext uri="{FF2B5EF4-FFF2-40B4-BE49-F238E27FC236}">
              <a16:creationId xmlns:a16="http://schemas.microsoft.com/office/drawing/2014/main" id="{832F2693-DC73-4683-BCF9-B505AF4799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2" name="Text Box 17">
          <a:extLst>
            <a:ext uri="{FF2B5EF4-FFF2-40B4-BE49-F238E27FC236}">
              <a16:creationId xmlns:a16="http://schemas.microsoft.com/office/drawing/2014/main" id="{954CF81A-B842-4F02-948F-1C54DA82543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3" name="Text Box 18">
          <a:extLst>
            <a:ext uri="{FF2B5EF4-FFF2-40B4-BE49-F238E27FC236}">
              <a16:creationId xmlns:a16="http://schemas.microsoft.com/office/drawing/2014/main" id="{A6DBF11D-D674-4578-8A8A-F271019455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4" name="Text Box 19">
          <a:extLst>
            <a:ext uri="{FF2B5EF4-FFF2-40B4-BE49-F238E27FC236}">
              <a16:creationId xmlns:a16="http://schemas.microsoft.com/office/drawing/2014/main" id="{4BCFB8E6-10BF-40B8-B62E-57CB54A33A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5" name="Text Box 16">
          <a:extLst>
            <a:ext uri="{FF2B5EF4-FFF2-40B4-BE49-F238E27FC236}">
              <a16:creationId xmlns:a16="http://schemas.microsoft.com/office/drawing/2014/main" id="{59F27FA2-76C9-4954-8654-9DAF2CBF95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6" name="Text Box 17">
          <a:extLst>
            <a:ext uri="{FF2B5EF4-FFF2-40B4-BE49-F238E27FC236}">
              <a16:creationId xmlns:a16="http://schemas.microsoft.com/office/drawing/2014/main" id="{1F3B975B-AF18-4DF1-954E-345C0EE1E0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7" name="Text Box 18">
          <a:extLst>
            <a:ext uri="{FF2B5EF4-FFF2-40B4-BE49-F238E27FC236}">
              <a16:creationId xmlns:a16="http://schemas.microsoft.com/office/drawing/2014/main" id="{8924637F-3756-446A-AF3F-28861F4DBE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8" name="Text Box 19">
          <a:extLst>
            <a:ext uri="{FF2B5EF4-FFF2-40B4-BE49-F238E27FC236}">
              <a16:creationId xmlns:a16="http://schemas.microsoft.com/office/drawing/2014/main" id="{6718FE6B-8AC4-4430-AB44-71C1B060473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56743"/>
    <xdr:sp macro="" textlink="">
      <xdr:nvSpPr>
        <xdr:cNvPr id="7399" name="Text Box 15">
          <a:extLst>
            <a:ext uri="{FF2B5EF4-FFF2-40B4-BE49-F238E27FC236}">
              <a16:creationId xmlns:a16="http://schemas.microsoft.com/office/drawing/2014/main" id="{F13746DF-D66A-4D05-BA66-FE77C3FED569}"/>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400" name="Text Box 15">
          <a:extLst>
            <a:ext uri="{FF2B5EF4-FFF2-40B4-BE49-F238E27FC236}">
              <a16:creationId xmlns:a16="http://schemas.microsoft.com/office/drawing/2014/main" id="{E27208FD-8583-40B7-90AB-D247C431DDC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401" name="Text Box 15">
          <a:extLst>
            <a:ext uri="{FF2B5EF4-FFF2-40B4-BE49-F238E27FC236}">
              <a16:creationId xmlns:a16="http://schemas.microsoft.com/office/drawing/2014/main" id="{7606B10E-0F7A-46F0-BE13-0C7EADA61BA8}"/>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02" name="Text Box 15">
          <a:extLst>
            <a:ext uri="{FF2B5EF4-FFF2-40B4-BE49-F238E27FC236}">
              <a16:creationId xmlns:a16="http://schemas.microsoft.com/office/drawing/2014/main" id="{ABEAEA49-3547-4BEB-AB63-2BB5185FD35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403" name="Text Box 15">
          <a:extLst>
            <a:ext uri="{FF2B5EF4-FFF2-40B4-BE49-F238E27FC236}">
              <a16:creationId xmlns:a16="http://schemas.microsoft.com/office/drawing/2014/main" id="{7FC7C0B0-A3DF-40D5-903F-EDB4AA0CFD0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404" name="Text Box 15">
          <a:extLst>
            <a:ext uri="{FF2B5EF4-FFF2-40B4-BE49-F238E27FC236}">
              <a16:creationId xmlns:a16="http://schemas.microsoft.com/office/drawing/2014/main" id="{356EA5F2-27AF-4B70-8BAA-F7854A16297C}"/>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5" name="Text Box 16">
          <a:extLst>
            <a:ext uri="{FF2B5EF4-FFF2-40B4-BE49-F238E27FC236}">
              <a16:creationId xmlns:a16="http://schemas.microsoft.com/office/drawing/2014/main" id="{FFF785C2-BE89-4D52-BE7E-452D3E8A6F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6" name="Text Box 17">
          <a:extLst>
            <a:ext uri="{FF2B5EF4-FFF2-40B4-BE49-F238E27FC236}">
              <a16:creationId xmlns:a16="http://schemas.microsoft.com/office/drawing/2014/main" id="{7902F1BB-0BA6-4436-B398-8D42F87D8C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7" name="Text Box 18">
          <a:extLst>
            <a:ext uri="{FF2B5EF4-FFF2-40B4-BE49-F238E27FC236}">
              <a16:creationId xmlns:a16="http://schemas.microsoft.com/office/drawing/2014/main" id="{695990CB-9424-45C7-BD61-65FDF68C0C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8" name="Text Box 19">
          <a:extLst>
            <a:ext uri="{FF2B5EF4-FFF2-40B4-BE49-F238E27FC236}">
              <a16:creationId xmlns:a16="http://schemas.microsoft.com/office/drawing/2014/main" id="{C7BE8D8F-4A12-4527-8A65-DB4B96E9B4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09" name="Text Box 16">
          <a:extLst>
            <a:ext uri="{FF2B5EF4-FFF2-40B4-BE49-F238E27FC236}">
              <a16:creationId xmlns:a16="http://schemas.microsoft.com/office/drawing/2014/main" id="{C03F5B7D-5AD4-47A7-BA1A-A5A803750C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0" name="Text Box 17">
          <a:extLst>
            <a:ext uri="{FF2B5EF4-FFF2-40B4-BE49-F238E27FC236}">
              <a16:creationId xmlns:a16="http://schemas.microsoft.com/office/drawing/2014/main" id="{17895171-71CC-4D82-8EA1-E0987F7605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1" name="Text Box 18">
          <a:extLst>
            <a:ext uri="{FF2B5EF4-FFF2-40B4-BE49-F238E27FC236}">
              <a16:creationId xmlns:a16="http://schemas.microsoft.com/office/drawing/2014/main" id="{D76A01A0-D0B0-419C-9370-02B5FC4D52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2" name="Text Box 19">
          <a:extLst>
            <a:ext uri="{FF2B5EF4-FFF2-40B4-BE49-F238E27FC236}">
              <a16:creationId xmlns:a16="http://schemas.microsoft.com/office/drawing/2014/main" id="{D87CFBD2-427E-44A5-B5E9-0F8503B2CC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3" name="Text Box 16">
          <a:extLst>
            <a:ext uri="{FF2B5EF4-FFF2-40B4-BE49-F238E27FC236}">
              <a16:creationId xmlns:a16="http://schemas.microsoft.com/office/drawing/2014/main" id="{6EE06565-C8BC-4B22-B1FE-B39F6D09F41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4" name="Text Box 17">
          <a:extLst>
            <a:ext uri="{FF2B5EF4-FFF2-40B4-BE49-F238E27FC236}">
              <a16:creationId xmlns:a16="http://schemas.microsoft.com/office/drawing/2014/main" id="{2FEB5A3D-2DEE-41FF-A11C-A2B40914189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5" name="Text Box 18">
          <a:extLst>
            <a:ext uri="{FF2B5EF4-FFF2-40B4-BE49-F238E27FC236}">
              <a16:creationId xmlns:a16="http://schemas.microsoft.com/office/drawing/2014/main" id="{53BA7F08-A12E-4141-BF4A-BC2F9D4EE9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6" name="Text Box 19">
          <a:extLst>
            <a:ext uri="{FF2B5EF4-FFF2-40B4-BE49-F238E27FC236}">
              <a16:creationId xmlns:a16="http://schemas.microsoft.com/office/drawing/2014/main" id="{D7B90424-6B73-46B0-9187-D7E6FB273CF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17" name="Text Box 15">
          <a:extLst>
            <a:ext uri="{FF2B5EF4-FFF2-40B4-BE49-F238E27FC236}">
              <a16:creationId xmlns:a16="http://schemas.microsoft.com/office/drawing/2014/main" id="{016E4ABC-486C-4601-8225-D43470989DD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8" name="Text Box 16">
          <a:extLst>
            <a:ext uri="{FF2B5EF4-FFF2-40B4-BE49-F238E27FC236}">
              <a16:creationId xmlns:a16="http://schemas.microsoft.com/office/drawing/2014/main" id="{7A53427A-F97B-4235-BA81-868AA27FEB4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9" name="Text Box 17">
          <a:extLst>
            <a:ext uri="{FF2B5EF4-FFF2-40B4-BE49-F238E27FC236}">
              <a16:creationId xmlns:a16="http://schemas.microsoft.com/office/drawing/2014/main" id="{50C14C99-2B63-46DF-92B4-31CBCB1A46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0" name="Text Box 18">
          <a:extLst>
            <a:ext uri="{FF2B5EF4-FFF2-40B4-BE49-F238E27FC236}">
              <a16:creationId xmlns:a16="http://schemas.microsoft.com/office/drawing/2014/main" id="{688F3D26-3AD1-4A61-AD63-8C0A67DDAB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1" name="Text Box 19">
          <a:extLst>
            <a:ext uri="{FF2B5EF4-FFF2-40B4-BE49-F238E27FC236}">
              <a16:creationId xmlns:a16="http://schemas.microsoft.com/office/drawing/2014/main" id="{63662F3D-F5F3-4F8F-9EA1-AD729E8D6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168</xdr:row>
      <xdr:rowOff>504825</xdr:rowOff>
    </xdr:from>
    <xdr:ext cx="95250" cy="442269"/>
    <xdr:sp macro="" textlink="">
      <xdr:nvSpPr>
        <xdr:cNvPr id="7422" name="Text Box 15">
          <a:extLst>
            <a:ext uri="{FF2B5EF4-FFF2-40B4-BE49-F238E27FC236}">
              <a16:creationId xmlns:a16="http://schemas.microsoft.com/office/drawing/2014/main" id="{1E3A29C3-94D7-4D93-80C1-B0C3185FCFF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3" name="Text Box 16">
          <a:extLst>
            <a:ext uri="{FF2B5EF4-FFF2-40B4-BE49-F238E27FC236}">
              <a16:creationId xmlns:a16="http://schemas.microsoft.com/office/drawing/2014/main" id="{FC762282-0554-4FB7-A503-1450A4C077E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4" name="Text Box 17">
          <a:extLst>
            <a:ext uri="{FF2B5EF4-FFF2-40B4-BE49-F238E27FC236}">
              <a16:creationId xmlns:a16="http://schemas.microsoft.com/office/drawing/2014/main" id="{FACE5F9A-DA14-4C8A-9EEA-FF7582D189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5" name="Text Box 18">
          <a:extLst>
            <a:ext uri="{FF2B5EF4-FFF2-40B4-BE49-F238E27FC236}">
              <a16:creationId xmlns:a16="http://schemas.microsoft.com/office/drawing/2014/main" id="{65B3E399-2BAA-4342-99DE-80286AA9AC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6" name="Text Box 16">
          <a:extLst>
            <a:ext uri="{FF2B5EF4-FFF2-40B4-BE49-F238E27FC236}">
              <a16:creationId xmlns:a16="http://schemas.microsoft.com/office/drawing/2014/main" id="{22AD701D-01B9-4BD8-A771-EBD44108C7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7" name="Text Box 17">
          <a:extLst>
            <a:ext uri="{FF2B5EF4-FFF2-40B4-BE49-F238E27FC236}">
              <a16:creationId xmlns:a16="http://schemas.microsoft.com/office/drawing/2014/main" id="{A28934B8-4D27-47A5-9FB2-494F44F30A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8" name="Text Box 18">
          <a:extLst>
            <a:ext uri="{FF2B5EF4-FFF2-40B4-BE49-F238E27FC236}">
              <a16:creationId xmlns:a16="http://schemas.microsoft.com/office/drawing/2014/main" id="{44E0C3B0-F8B8-4BDB-B92B-4FDC720CBCD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9" name="Text Box 19">
          <a:extLst>
            <a:ext uri="{FF2B5EF4-FFF2-40B4-BE49-F238E27FC236}">
              <a16:creationId xmlns:a16="http://schemas.microsoft.com/office/drawing/2014/main" id="{3E7913F8-9D34-47A1-8A54-14F5EE89250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0" name="Text Box 16">
          <a:extLst>
            <a:ext uri="{FF2B5EF4-FFF2-40B4-BE49-F238E27FC236}">
              <a16:creationId xmlns:a16="http://schemas.microsoft.com/office/drawing/2014/main" id="{A9576E21-69D4-4172-A603-9C753C5441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1" name="Text Box 17">
          <a:extLst>
            <a:ext uri="{FF2B5EF4-FFF2-40B4-BE49-F238E27FC236}">
              <a16:creationId xmlns:a16="http://schemas.microsoft.com/office/drawing/2014/main" id="{F4A0371D-A902-49F9-B239-6BC180D9A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2" name="Text Box 18">
          <a:extLst>
            <a:ext uri="{FF2B5EF4-FFF2-40B4-BE49-F238E27FC236}">
              <a16:creationId xmlns:a16="http://schemas.microsoft.com/office/drawing/2014/main" id="{7ADC9F41-0B0E-4345-8F32-241A9E577D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33" name="Text Box 15">
          <a:extLst>
            <a:ext uri="{FF2B5EF4-FFF2-40B4-BE49-F238E27FC236}">
              <a16:creationId xmlns:a16="http://schemas.microsoft.com/office/drawing/2014/main" id="{6C9CE9B7-9303-4E4E-A141-EC1E871229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4" name="Text Box 16">
          <a:extLst>
            <a:ext uri="{FF2B5EF4-FFF2-40B4-BE49-F238E27FC236}">
              <a16:creationId xmlns:a16="http://schemas.microsoft.com/office/drawing/2014/main" id="{6BB55314-BE14-485A-A53C-75B06933B2F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5" name="Text Box 17">
          <a:extLst>
            <a:ext uri="{FF2B5EF4-FFF2-40B4-BE49-F238E27FC236}">
              <a16:creationId xmlns:a16="http://schemas.microsoft.com/office/drawing/2014/main" id="{F34D4E4C-1389-4B0F-86DF-B2B5B8F211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6" name="Text Box 18">
          <a:extLst>
            <a:ext uri="{FF2B5EF4-FFF2-40B4-BE49-F238E27FC236}">
              <a16:creationId xmlns:a16="http://schemas.microsoft.com/office/drawing/2014/main" id="{482482DA-7E12-452F-B1C6-92B294E477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7" name="Text Box 19">
          <a:extLst>
            <a:ext uri="{FF2B5EF4-FFF2-40B4-BE49-F238E27FC236}">
              <a16:creationId xmlns:a16="http://schemas.microsoft.com/office/drawing/2014/main" id="{97AE6535-B49D-4894-8112-790F46040D2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8" name="Text Box 16">
          <a:extLst>
            <a:ext uri="{FF2B5EF4-FFF2-40B4-BE49-F238E27FC236}">
              <a16:creationId xmlns:a16="http://schemas.microsoft.com/office/drawing/2014/main" id="{50F41DE2-A884-4436-B059-9A92E0AF8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9" name="Text Box 17">
          <a:extLst>
            <a:ext uri="{FF2B5EF4-FFF2-40B4-BE49-F238E27FC236}">
              <a16:creationId xmlns:a16="http://schemas.microsoft.com/office/drawing/2014/main" id="{279FC746-1F6D-4056-91A1-964A03C3B7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0" name="Text Box 18">
          <a:extLst>
            <a:ext uri="{FF2B5EF4-FFF2-40B4-BE49-F238E27FC236}">
              <a16:creationId xmlns:a16="http://schemas.microsoft.com/office/drawing/2014/main" id="{70333005-3B66-430C-B225-26F791B52A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1" name="Text Box 19">
          <a:extLst>
            <a:ext uri="{FF2B5EF4-FFF2-40B4-BE49-F238E27FC236}">
              <a16:creationId xmlns:a16="http://schemas.microsoft.com/office/drawing/2014/main" id="{99DD3807-57C5-42D0-9878-AF78BB20E1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2" name="Text Box 16">
          <a:extLst>
            <a:ext uri="{FF2B5EF4-FFF2-40B4-BE49-F238E27FC236}">
              <a16:creationId xmlns:a16="http://schemas.microsoft.com/office/drawing/2014/main" id="{6722BAF5-5CFB-49CB-AC8A-D9FACE41D3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3" name="Text Box 17">
          <a:extLst>
            <a:ext uri="{FF2B5EF4-FFF2-40B4-BE49-F238E27FC236}">
              <a16:creationId xmlns:a16="http://schemas.microsoft.com/office/drawing/2014/main" id="{C6F9F87A-9C4E-439E-AAEB-C4BCC3157AC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4" name="Text Box 18">
          <a:extLst>
            <a:ext uri="{FF2B5EF4-FFF2-40B4-BE49-F238E27FC236}">
              <a16:creationId xmlns:a16="http://schemas.microsoft.com/office/drawing/2014/main" id="{40B29A9E-A6D2-493D-8697-7C1C204F16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5" name="Text Box 19">
          <a:extLst>
            <a:ext uri="{FF2B5EF4-FFF2-40B4-BE49-F238E27FC236}">
              <a16:creationId xmlns:a16="http://schemas.microsoft.com/office/drawing/2014/main" id="{B6A4F94F-8633-4A78-B362-986386326A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46" name="Text Box 15">
          <a:extLst>
            <a:ext uri="{FF2B5EF4-FFF2-40B4-BE49-F238E27FC236}">
              <a16:creationId xmlns:a16="http://schemas.microsoft.com/office/drawing/2014/main" id="{700EF591-22BC-44A3-A58D-C0F076765D5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7" name="Text Box 16">
          <a:extLst>
            <a:ext uri="{FF2B5EF4-FFF2-40B4-BE49-F238E27FC236}">
              <a16:creationId xmlns:a16="http://schemas.microsoft.com/office/drawing/2014/main" id="{F11164B8-2031-4CEE-94FD-5363D760FD2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8" name="Text Box 17">
          <a:extLst>
            <a:ext uri="{FF2B5EF4-FFF2-40B4-BE49-F238E27FC236}">
              <a16:creationId xmlns:a16="http://schemas.microsoft.com/office/drawing/2014/main" id="{B4672851-FE79-4FC7-BB8F-7D282785B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9" name="Text Box 18">
          <a:extLst>
            <a:ext uri="{FF2B5EF4-FFF2-40B4-BE49-F238E27FC236}">
              <a16:creationId xmlns:a16="http://schemas.microsoft.com/office/drawing/2014/main" id="{50E27189-CCE8-4C0C-A89B-054C8A470B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50" name="Text Box 19">
          <a:extLst>
            <a:ext uri="{FF2B5EF4-FFF2-40B4-BE49-F238E27FC236}">
              <a16:creationId xmlns:a16="http://schemas.microsoft.com/office/drawing/2014/main" id="{2B2E4835-F08F-4BEC-BF1A-C828A04BC28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1" name="Text Box 16">
          <a:extLst>
            <a:ext uri="{FF2B5EF4-FFF2-40B4-BE49-F238E27FC236}">
              <a16:creationId xmlns:a16="http://schemas.microsoft.com/office/drawing/2014/main" id="{C66AE01D-4A62-4426-AB86-50AB1A92D4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2" name="Text Box 17">
          <a:extLst>
            <a:ext uri="{FF2B5EF4-FFF2-40B4-BE49-F238E27FC236}">
              <a16:creationId xmlns:a16="http://schemas.microsoft.com/office/drawing/2014/main" id="{93983D0A-6DB1-4BE0-A046-039525D13B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170</xdr:row>
      <xdr:rowOff>15875</xdr:rowOff>
    </xdr:from>
    <xdr:ext cx="95250" cy="171450"/>
    <xdr:sp macro="" textlink="">
      <xdr:nvSpPr>
        <xdr:cNvPr id="7453" name="Text Box 18">
          <a:extLst>
            <a:ext uri="{FF2B5EF4-FFF2-40B4-BE49-F238E27FC236}">
              <a16:creationId xmlns:a16="http://schemas.microsoft.com/office/drawing/2014/main" id="{0543EACD-8871-4B43-9323-A1899536D0AE}"/>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4" name="Text Box 16">
          <a:extLst>
            <a:ext uri="{FF2B5EF4-FFF2-40B4-BE49-F238E27FC236}">
              <a16:creationId xmlns:a16="http://schemas.microsoft.com/office/drawing/2014/main" id="{363FA3B3-E1BD-415E-91AF-0FA6837E9B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5" name="Text Box 17">
          <a:extLst>
            <a:ext uri="{FF2B5EF4-FFF2-40B4-BE49-F238E27FC236}">
              <a16:creationId xmlns:a16="http://schemas.microsoft.com/office/drawing/2014/main" id="{B051589D-5B5B-4B65-99AA-0747AC42622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6" name="Text Box 18">
          <a:extLst>
            <a:ext uri="{FF2B5EF4-FFF2-40B4-BE49-F238E27FC236}">
              <a16:creationId xmlns:a16="http://schemas.microsoft.com/office/drawing/2014/main" id="{DB890863-DD54-47B3-958E-4A87104607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7" name="Text Box 19">
          <a:extLst>
            <a:ext uri="{FF2B5EF4-FFF2-40B4-BE49-F238E27FC236}">
              <a16:creationId xmlns:a16="http://schemas.microsoft.com/office/drawing/2014/main" id="{A0321122-997D-451D-9957-BBAC8272AAE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8" name="Text Box 16">
          <a:extLst>
            <a:ext uri="{FF2B5EF4-FFF2-40B4-BE49-F238E27FC236}">
              <a16:creationId xmlns:a16="http://schemas.microsoft.com/office/drawing/2014/main" id="{D5AA061D-71A3-414E-8446-13245F8792F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59" name="Text Box 15">
          <a:extLst>
            <a:ext uri="{FF2B5EF4-FFF2-40B4-BE49-F238E27FC236}">
              <a16:creationId xmlns:a16="http://schemas.microsoft.com/office/drawing/2014/main" id="{38E159AB-956D-452F-8B10-6DC533EB0A9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0" name="Text Box 15">
          <a:extLst>
            <a:ext uri="{FF2B5EF4-FFF2-40B4-BE49-F238E27FC236}">
              <a16:creationId xmlns:a16="http://schemas.microsoft.com/office/drawing/2014/main" id="{D62A641C-4B9C-4889-B367-D8CDE6EDDE2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61" name="Text Box 15">
          <a:extLst>
            <a:ext uri="{FF2B5EF4-FFF2-40B4-BE49-F238E27FC236}">
              <a16:creationId xmlns:a16="http://schemas.microsoft.com/office/drawing/2014/main" id="{EB9F7846-5ADE-4714-BB70-D1F73BB5CE7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2" name="Text Box 15">
          <a:extLst>
            <a:ext uri="{FF2B5EF4-FFF2-40B4-BE49-F238E27FC236}">
              <a16:creationId xmlns:a16="http://schemas.microsoft.com/office/drawing/2014/main" id="{5F223DE4-91BC-46B5-8FA7-44AFE3F7BF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463" name="Text Box 15">
          <a:extLst>
            <a:ext uri="{FF2B5EF4-FFF2-40B4-BE49-F238E27FC236}">
              <a16:creationId xmlns:a16="http://schemas.microsoft.com/office/drawing/2014/main" id="{9F988C07-41C8-46FC-92E3-96F1E64B5D4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4" name="Text Box 15">
          <a:extLst>
            <a:ext uri="{FF2B5EF4-FFF2-40B4-BE49-F238E27FC236}">
              <a16:creationId xmlns:a16="http://schemas.microsoft.com/office/drawing/2014/main" id="{52D1F0AB-4452-43F8-BF57-82CA460039B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5" name="Text Box 15">
          <a:extLst>
            <a:ext uri="{FF2B5EF4-FFF2-40B4-BE49-F238E27FC236}">
              <a16:creationId xmlns:a16="http://schemas.microsoft.com/office/drawing/2014/main" id="{EA8A56E1-A695-4EA1-96F5-955FAB0B48C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6" name="Text Box 15">
          <a:extLst>
            <a:ext uri="{FF2B5EF4-FFF2-40B4-BE49-F238E27FC236}">
              <a16:creationId xmlns:a16="http://schemas.microsoft.com/office/drawing/2014/main" id="{AB8835F9-22E2-4D66-9917-FCEFF58568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7" name="Text Box 15">
          <a:extLst>
            <a:ext uri="{FF2B5EF4-FFF2-40B4-BE49-F238E27FC236}">
              <a16:creationId xmlns:a16="http://schemas.microsoft.com/office/drawing/2014/main" id="{7C3AEEC8-CBC1-4D0C-ACD9-9903A6588B9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8" name="Text Box 15">
          <a:extLst>
            <a:ext uri="{FF2B5EF4-FFF2-40B4-BE49-F238E27FC236}">
              <a16:creationId xmlns:a16="http://schemas.microsoft.com/office/drawing/2014/main" id="{AC6E4A49-2EA6-49ED-816E-821373E32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9" name="Text Box 15">
          <a:extLst>
            <a:ext uri="{FF2B5EF4-FFF2-40B4-BE49-F238E27FC236}">
              <a16:creationId xmlns:a16="http://schemas.microsoft.com/office/drawing/2014/main" id="{073352DF-9878-4AA1-BE49-68DB3319680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8496"/>
    <xdr:sp macro="" textlink="">
      <xdr:nvSpPr>
        <xdr:cNvPr id="7470" name="Text Box 15">
          <a:extLst>
            <a:ext uri="{FF2B5EF4-FFF2-40B4-BE49-F238E27FC236}">
              <a16:creationId xmlns:a16="http://schemas.microsoft.com/office/drawing/2014/main" id="{6E6DABF3-6FCB-412A-9368-A96E555447C5}"/>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1" name="Text Box 15">
          <a:extLst>
            <a:ext uri="{FF2B5EF4-FFF2-40B4-BE49-F238E27FC236}">
              <a16:creationId xmlns:a16="http://schemas.microsoft.com/office/drawing/2014/main" id="{DD77F9FE-F1FC-48C3-A3CE-08A227BC8B0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2" name="Text Box 15">
          <a:extLst>
            <a:ext uri="{FF2B5EF4-FFF2-40B4-BE49-F238E27FC236}">
              <a16:creationId xmlns:a16="http://schemas.microsoft.com/office/drawing/2014/main" id="{5D6B881B-6445-433E-B60D-FECE84C6414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56743"/>
    <xdr:sp macro="" textlink="">
      <xdr:nvSpPr>
        <xdr:cNvPr id="7473" name="Text Box 15">
          <a:extLst>
            <a:ext uri="{FF2B5EF4-FFF2-40B4-BE49-F238E27FC236}">
              <a16:creationId xmlns:a16="http://schemas.microsoft.com/office/drawing/2014/main" id="{311F7F05-1B7C-40F4-9EAF-2253C67E15C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4" name="Text Box 15">
          <a:extLst>
            <a:ext uri="{FF2B5EF4-FFF2-40B4-BE49-F238E27FC236}">
              <a16:creationId xmlns:a16="http://schemas.microsoft.com/office/drawing/2014/main" id="{B14E0104-2B21-486E-A401-6002AA691D5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5" name="Text Box 15">
          <a:extLst>
            <a:ext uri="{FF2B5EF4-FFF2-40B4-BE49-F238E27FC236}">
              <a16:creationId xmlns:a16="http://schemas.microsoft.com/office/drawing/2014/main" id="{3D5EA0EB-71B2-4955-B28D-37BD8A8441BA}"/>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6" name="Text Box 15">
          <a:extLst>
            <a:ext uri="{FF2B5EF4-FFF2-40B4-BE49-F238E27FC236}">
              <a16:creationId xmlns:a16="http://schemas.microsoft.com/office/drawing/2014/main" id="{1959BFC8-2B9F-495E-BC6D-76E098AC282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7" name="Text Box 15">
          <a:extLst>
            <a:ext uri="{FF2B5EF4-FFF2-40B4-BE49-F238E27FC236}">
              <a16:creationId xmlns:a16="http://schemas.microsoft.com/office/drawing/2014/main" id="{C9271CD1-CD3D-44FA-A252-FAC3F9BE248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8" name="Text Box 15">
          <a:extLst>
            <a:ext uri="{FF2B5EF4-FFF2-40B4-BE49-F238E27FC236}">
              <a16:creationId xmlns:a16="http://schemas.microsoft.com/office/drawing/2014/main" id="{E19BB6C0-0719-4365-8C0C-2D7F3DC9C05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9" name="Text Box 15">
          <a:extLst>
            <a:ext uri="{FF2B5EF4-FFF2-40B4-BE49-F238E27FC236}">
              <a16:creationId xmlns:a16="http://schemas.microsoft.com/office/drawing/2014/main" id="{54E5AD42-EEC4-439A-8402-C3B49D43E91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0" name="Text Box 15">
          <a:extLst>
            <a:ext uri="{FF2B5EF4-FFF2-40B4-BE49-F238E27FC236}">
              <a16:creationId xmlns:a16="http://schemas.microsoft.com/office/drawing/2014/main" id="{8585853C-D200-40A4-A000-C1A14B3FC04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1" name="Text Box 15">
          <a:extLst>
            <a:ext uri="{FF2B5EF4-FFF2-40B4-BE49-F238E27FC236}">
              <a16:creationId xmlns:a16="http://schemas.microsoft.com/office/drawing/2014/main" id="{78E4F472-1860-4524-ADD8-0203C77532C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8496"/>
    <xdr:sp macro="" textlink="">
      <xdr:nvSpPr>
        <xdr:cNvPr id="7482" name="Text Box 15">
          <a:extLst>
            <a:ext uri="{FF2B5EF4-FFF2-40B4-BE49-F238E27FC236}">
              <a16:creationId xmlns:a16="http://schemas.microsoft.com/office/drawing/2014/main" id="{EF125EF9-06AD-42B9-A69D-6B665CAD448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3" name="Text Box 15">
          <a:extLst>
            <a:ext uri="{FF2B5EF4-FFF2-40B4-BE49-F238E27FC236}">
              <a16:creationId xmlns:a16="http://schemas.microsoft.com/office/drawing/2014/main" id="{6FF21C0C-9652-4ED2-97E4-D2F2370030E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4" name="Text Box 15">
          <a:extLst>
            <a:ext uri="{FF2B5EF4-FFF2-40B4-BE49-F238E27FC236}">
              <a16:creationId xmlns:a16="http://schemas.microsoft.com/office/drawing/2014/main" id="{DD81DAD1-945E-4491-BA17-D2478D559C36}"/>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56743"/>
    <xdr:sp macro="" textlink="">
      <xdr:nvSpPr>
        <xdr:cNvPr id="7485" name="Text Box 15">
          <a:extLst>
            <a:ext uri="{FF2B5EF4-FFF2-40B4-BE49-F238E27FC236}">
              <a16:creationId xmlns:a16="http://schemas.microsoft.com/office/drawing/2014/main" id="{52CC17EB-D5DA-4A63-901E-E0A29AC42B8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6" name="Text Box 15">
          <a:extLst>
            <a:ext uri="{FF2B5EF4-FFF2-40B4-BE49-F238E27FC236}">
              <a16:creationId xmlns:a16="http://schemas.microsoft.com/office/drawing/2014/main" id="{D398EEA2-B0B3-4AD3-B871-095EEE841F9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7" name="Text Box 15">
          <a:extLst>
            <a:ext uri="{FF2B5EF4-FFF2-40B4-BE49-F238E27FC236}">
              <a16:creationId xmlns:a16="http://schemas.microsoft.com/office/drawing/2014/main" id="{93DFA362-F19D-41E9-BAA3-A5743E37AF15}"/>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8" name="Text Box 15">
          <a:extLst>
            <a:ext uri="{FF2B5EF4-FFF2-40B4-BE49-F238E27FC236}">
              <a16:creationId xmlns:a16="http://schemas.microsoft.com/office/drawing/2014/main" id="{4AB32DE1-A5A7-4693-949E-7BD06DF8B19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9" name="Text Box 15">
          <a:extLst>
            <a:ext uri="{FF2B5EF4-FFF2-40B4-BE49-F238E27FC236}">
              <a16:creationId xmlns:a16="http://schemas.microsoft.com/office/drawing/2014/main" id="{42BBD2AD-F8FA-44B5-ABCD-D14A306779B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0" name="Text Box 15">
          <a:extLst>
            <a:ext uri="{FF2B5EF4-FFF2-40B4-BE49-F238E27FC236}">
              <a16:creationId xmlns:a16="http://schemas.microsoft.com/office/drawing/2014/main" id="{F35623B8-AEF1-49D6-A7A8-0DD70862D6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1" name="Text Box 15">
          <a:extLst>
            <a:ext uri="{FF2B5EF4-FFF2-40B4-BE49-F238E27FC236}">
              <a16:creationId xmlns:a16="http://schemas.microsoft.com/office/drawing/2014/main" id="{05708936-8BF0-4C0A-84DC-021B6EB1E1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2" name="Text Box 15">
          <a:extLst>
            <a:ext uri="{FF2B5EF4-FFF2-40B4-BE49-F238E27FC236}">
              <a16:creationId xmlns:a16="http://schemas.microsoft.com/office/drawing/2014/main" id="{F7DFD589-F185-4D07-859E-D2CDDBA5B0F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3" name="Text Box 15">
          <a:extLst>
            <a:ext uri="{FF2B5EF4-FFF2-40B4-BE49-F238E27FC236}">
              <a16:creationId xmlns:a16="http://schemas.microsoft.com/office/drawing/2014/main" id="{0E23975C-7206-4D0F-8465-CB3793B4AE1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4" name="Text Box 15">
          <a:extLst>
            <a:ext uri="{FF2B5EF4-FFF2-40B4-BE49-F238E27FC236}">
              <a16:creationId xmlns:a16="http://schemas.microsoft.com/office/drawing/2014/main" id="{756021FB-01CA-4CD0-AFC8-0001C463EF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5" name="Text Box 15">
          <a:extLst>
            <a:ext uri="{FF2B5EF4-FFF2-40B4-BE49-F238E27FC236}">
              <a16:creationId xmlns:a16="http://schemas.microsoft.com/office/drawing/2014/main" id="{DC217CB1-DCB3-494E-8100-F2EF707CF7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6" name="Text Box 15">
          <a:extLst>
            <a:ext uri="{FF2B5EF4-FFF2-40B4-BE49-F238E27FC236}">
              <a16:creationId xmlns:a16="http://schemas.microsoft.com/office/drawing/2014/main" id="{D917570C-423F-4778-916C-085DF04473D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7" name="Text Box 15">
          <a:extLst>
            <a:ext uri="{FF2B5EF4-FFF2-40B4-BE49-F238E27FC236}">
              <a16:creationId xmlns:a16="http://schemas.microsoft.com/office/drawing/2014/main" id="{5333D406-D175-4BB6-8CBD-49E72779998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8" name="Text Box 15">
          <a:extLst>
            <a:ext uri="{FF2B5EF4-FFF2-40B4-BE49-F238E27FC236}">
              <a16:creationId xmlns:a16="http://schemas.microsoft.com/office/drawing/2014/main" id="{B19DF14A-4ADF-4C2A-B290-0584A079E89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9" name="Text Box 15">
          <a:extLst>
            <a:ext uri="{FF2B5EF4-FFF2-40B4-BE49-F238E27FC236}">
              <a16:creationId xmlns:a16="http://schemas.microsoft.com/office/drawing/2014/main" id="{B788A26F-354B-4171-947E-E9074D012B7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0" name="Text Box 15">
          <a:extLst>
            <a:ext uri="{FF2B5EF4-FFF2-40B4-BE49-F238E27FC236}">
              <a16:creationId xmlns:a16="http://schemas.microsoft.com/office/drawing/2014/main" id="{A20CB019-4C32-46CB-BBD0-578DECEF3C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1" name="Text Box 15">
          <a:extLst>
            <a:ext uri="{FF2B5EF4-FFF2-40B4-BE49-F238E27FC236}">
              <a16:creationId xmlns:a16="http://schemas.microsoft.com/office/drawing/2014/main" id="{81156678-0773-4B19-97AD-D6760CE33D7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2" name="Text Box 15">
          <a:extLst>
            <a:ext uri="{FF2B5EF4-FFF2-40B4-BE49-F238E27FC236}">
              <a16:creationId xmlns:a16="http://schemas.microsoft.com/office/drawing/2014/main" id="{E0D74C1A-E88E-4A6B-ABD5-797E67392FC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3" name="Text Box 15">
          <a:extLst>
            <a:ext uri="{FF2B5EF4-FFF2-40B4-BE49-F238E27FC236}">
              <a16:creationId xmlns:a16="http://schemas.microsoft.com/office/drawing/2014/main" id="{52D8FE5D-1A6F-49C2-8525-DBD2B1043BA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4" name="Text Box 15">
          <a:extLst>
            <a:ext uri="{FF2B5EF4-FFF2-40B4-BE49-F238E27FC236}">
              <a16:creationId xmlns:a16="http://schemas.microsoft.com/office/drawing/2014/main" id="{1679F326-6432-489C-B665-2BAAADCF636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5" name="Text Box 15">
          <a:extLst>
            <a:ext uri="{FF2B5EF4-FFF2-40B4-BE49-F238E27FC236}">
              <a16:creationId xmlns:a16="http://schemas.microsoft.com/office/drawing/2014/main" id="{27A11B73-6FAB-40E9-A50F-5D3D336F51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6" name="Text Box 15">
          <a:extLst>
            <a:ext uri="{FF2B5EF4-FFF2-40B4-BE49-F238E27FC236}">
              <a16:creationId xmlns:a16="http://schemas.microsoft.com/office/drawing/2014/main" id="{FDCA786E-759C-4E09-B254-12F108C407E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07" name="Text Box 15">
          <a:extLst>
            <a:ext uri="{FF2B5EF4-FFF2-40B4-BE49-F238E27FC236}">
              <a16:creationId xmlns:a16="http://schemas.microsoft.com/office/drawing/2014/main" id="{1A4490E3-C07C-4519-A6BF-C750A674808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8" name="Text Box 15">
          <a:extLst>
            <a:ext uri="{FF2B5EF4-FFF2-40B4-BE49-F238E27FC236}">
              <a16:creationId xmlns:a16="http://schemas.microsoft.com/office/drawing/2014/main" id="{625A168E-D648-4AAB-843C-8897D1F800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9" name="Text Box 15">
          <a:extLst>
            <a:ext uri="{FF2B5EF4-FFF2-40B4-BE49-F238E27FC236}">
              <a16:creationId xmlns:a16="http://schemas.microsoft.com/office/drawing/2014/main" id="{33574C15-A9F5-4F65-83B9-91C6357B617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0" name="Text Box 15">
          <a:extLst>
            <a:ext uri="{FF2B5EF4-FFF2-40B4-BE49-F238E27FC236}">
              <a16:creationId xmlns:a16="http://schemas.microsoft.com/office/drawing/2014/main" id="{53C84C60-EB73-4370-98B7-8E56FD51ACA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1" name="Text Box 15">
          <a:extLst>
            <a:ext uri="{FF2B5EF4-FFF2-40B4-BE49-F238E27FC236}">
              <a16:creationId xmlns:a16="http://schemas.microsoft.com/office/drawing/2014/main" id="{31CFD64A-5D47-4B94-816D-6C1FC3A261B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2" name="Text Box 15">
          <a:extLst>
            <a:ext uri="{FF2B5EF4-FFF2-40B4-BE49-F238E27FC236}">
              <a16:creationId xmlns:a16="http://schemas.microsoft.com/office/drawing/2014/main" id="{8DD03A69-9D3A-4F58-9CEA-1F5E46E217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3" name="Text Box 15">
          <a:extLst>
            <a:ext uri="{FF2B5EF4-FFF2-40B4-BE49-F238E27FC236}">
              <a16:creationId xmlns:a16="http://schemas.microsoft.com/office/drawing/2014/main" id="{8F77BFDB-A92B-497E-BB39-AE54F948D3B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4" name="Text Box 16">
          <a:extLst>
            <a:ext uri="{FF2B5EF4-FFF2-40B4-BE49-F238E27FC236}">
              <a16:creationId xmlns:a16="http://schemas.microsoft.com/office/drawing/2014/main" id="{2DC57BFF-9AC9-4023-9FE6-ADB5B561D8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5" name="Text Box 17">
          <a:extLst>
            <a:ext uri="{FF2B5EF4-FFF2-40B4-BE49-F238E27FC236}">
              <a16:creationId xmlns:a16="http://schemas.microsoft.com/office/drawing/2014/main" id="{8457249F-BA78-40CE-8B40-0C7B2F2A4B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6" name="Text Box 18">
          <a:extLst>
            <a:ext uri="{FF2B5EF4-FFF2-40B4-BE49-F238E27FC236}">
              <a16:creationId xmlns:a16="http://schemas.microsoft.com/office/drawing/2014/main" id="{8A2172C4-D938-40C9-957B-E1795940CB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7" name="Text Box 19">
          <a:extLst>
            <a:ext uri="{FF2B5EF4-FFF2-40B4-BE49-F238E27FC236}">
              <a16:creationId xmlns:a16="http://schemas.microsoft.com/office/drawing/2014/main" id="{FC56598A-0529-4967-8E44-D4AF8E6BA0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8" name="Text Box 16">
          <a:extLst>
            <a:ext uri="{FF2B5EF4-FFF2-40B4-BE49-F238E27FC236}">
              <a16:creationId xmlns:a16="http://schemas.microsoft.com/office/drawing/2014/main" id="{31ECC4D5-359F-4A8A-8A6E-F49A241F25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9" name="Text Box 17">
          <a:extLst>
            <a:ext uri="{FF2B5EF4-FFF2-40B4-BE49-F238E27FC236}">
              <a16:creationId xmlns:a16="http://schemas.microsoft.com/office/drawing/2014/main" id="{AA5229D5-9EC3-49CF-B413-90ADDD1DA4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0" name="Text Box 18">
          <a:extLst>
            <a:ext uri="{FF2B5EF4-FFF2-40B4-BE49-F238E27FC236}">
              <a16:creationId xmlns:a16="http://schemas.microsoft.com/office/drawing/2014/main" id="{770F9C5B-4F4F-4B04-B512-28765FF20A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1" name="Text Box 19">
          <a:extLst>
            <a:ext uri="{FF2B5EF4-FFF2-40B4-BE49-F238E27FC236}">
              <a16:creationId xmlns:a16="http://schemas.microsoft.com/office/drawing/2014/main" id="{6B71DFD4-ABC5-4962-BC72-5EBDB407D7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2" name="Text Box 16">
          <a:extLst>
            <a:ext uri="{FF2B5EF4-FFF2-40B4-BE49-F238E27FC236}">
              <a16:creationId xmlns:a16="http://schemas.microsoft.com/office/drawing/2014/main" id="{BA65CA1C-D38F-4A95-99F4-B236E328B5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3" name="Text Box 17">
          <a:extLst>
            <a:ext uri="{FF2B5EF4-FFF2-40B4-BE49-F238E27FC236}">
              <a16:creationId xmlns:a16="http://schemas.microsoft.com/office/drawing/2014/main" id="{709D4A8E-033E-4D68-BA48-2A8C29F901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4" name="Text Box 18">
          <a:extLst>
            <a:ext uri="{FF2B5EF4-FFF2-40B4-BE49-F238E27FC236}">
              <a16:creationId xmlns:a16="http://schemas.microsoft.com/office/drawing/2014/main" id="{773E9965-326B-43EC-9F4F-FD60C33FA7B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5" name="Text Box 19">
          <a:extLst>
            <a:ext uri="{FF2B5EF4-FFF2-40B4-BE49-F238E27FC236}">
              <a16:creationId xmlns:a16="http://schemas.microsoft.com/office/drawing/2014/main" id="{23DD1116-AEB1-40BC-A9FF-946778D2B3D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175</xdr:row>
      <xdr:rowOff>504825</xdr:rowOff>
    </xdr:from>
    <xdr:ext cx="95250" cy="444014"/>
    <xdr:sp macro="" textlink="">
      <xdr:nvSpPr>
        <xdr:cNvPr id="7526" name="Text Box 15">
          <a:extLst>
            <a:ext uri="{FF2B5EF4-FFF2-40B4-BE49-F238E27FC236}">
              <a16:creationId xmlns:a16="http://schemas.microsoft.com/office/drawing/2014/main" id="{7DDE9707-159A-444E-8403-B5806C584164}"/>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7" name="Text Box 16">
          <a:extLst>
            <a:ext uri="{FF2B5EF4-FFF2-40B4-BE49-F238E27FC236}">
              <a16:creationId xmlns:a16="http://schemas.microsoft.com/office/drawing/2014/main" id="{23B38FD2-3299-4F48-908E-2951C84F58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8" name="Text Box 17">
          <a:extLst>
            <a:ext uri="{FF2B5EF4-FFF2-40B4-BE49-F238E27FC236}">
              <a16:creationId xmlns:a16="http://schemas.microsoft.com/office/drawing/2014/main" id="{4D41BA22-4CCD-4606-8E10-8C8FFEF40F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9" name="Text Box 18">
          <a:extLst>
            <a:ext uri="{FF2B5EF4-FFF2-40B4-BE49-F238E27FC236}">
              <a16:creationId xmlns:a16="http://schemas.microsoft.com/office/drawing/2014/main" id="{581C7C3A-39A4-40FB-BDA8-8F277CAF69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30" name="Text Box 19">
          <a:extLst>
            <a:ext uri="{FF2B5EF4-FFF2-40B4-BE49-F238E27FC236}">
              <a16:creationId xmlns:a16="http://schemas.microsoft.com/office/drawing/2014/main" id="{E405A5CA-6BB4-4587-A91E-B4334A25E6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531" name="Text Box 15">
          <a:extLst>
            <a:ext uri="{FF2B5EF4-FFF2-40B4-BE49-F238E27FC236}">
              <a16:creationId xmlns:a16="http://schemas.microsoft.com/office/drawing/2014/main" id="{6CE9B93A-7920-4EFE-B23A-D39AE9AF7C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175</xdr:row>
      <xdr:rowOff>504825</xdr:rowOff>
    </xdr:from>
    <xdr:ext cx="95250" cy="442269"/>
    <xdr:sp macro="" textlink="">
      <xdr:nvSpPr>
        <xdr:cNvPr id="7532" name="Text Box 15">
          <a:extLst>
            <a:ext uri="{FF2B5EF4-FFF2-40B4-BE49-F238E27FC236}">
              <a16:creationId xmlns:a16="http://schemas.microsoft.com/office/drawing/2014/main" id="{E9430541-18BA-41AE-B938-BD31962A0C2D}"/>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3" name="Text Box 16">
          <a:extLst>
            <a:ext uri="{FF2B5EF4-FFF2-40B4-BE49-F238E27FC236}">
              <a16:creationId xmlns:a16="http://schemas.microsoft.com/office/drawing/2014/main" id="{9966D040-B0AF-46C2-B76B-43448DF5F5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4" name="Text Box 17">
          <a:extLst>
            <a:ext uri="{FF2B5EF4-FFF2-40B4-BE49-F238E27FC236}">
              <a16:creationId xmlns:a16="http://schemas.microsoft.com/office/drawing/2014/main" id="{DEEECF3D-5A5B-41C2-889A-EAF0B8B564F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5" name="Text Box 18">
          <a:extLst>
            <a:ext uri="{FF2B5EF4-FFF2-40B4-BE49-F238E27FC236}">
              <a16:creationId xmlns:a16="http://schemas.microsoft.com/office/drawing/2014/main" id="{8A9544D7-5B46-4DB9-AA7F-0815146EFE9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536" name="Text Box 15">
          <a:extLst>
            <a:ext uri="{FF2B5EF4-FFF2-40B4-BE49-F238E27FC236}">
              <a16:creationId xmlns:a16="http://schemas.microsoft.com/office/drawing/2014/main" id="{140F22EA-49EB-4963-A4DF-684C9E15F49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7" name="Text Box 16">
          <a:extLst>
            <a:ext uri="{FF2B5EF4-FFF2-40B4-BE49-F238E27FC236}">
              <a16:creationId xmlns:a16="http://schemas.microsoft.com/office/drawing/2014/main" id="{20CB9931-1556-45E6-93B1-FDC509B419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8" name="Text Box 17">
          <a:extLst>
            <a:ext uri="{FF2B5EF4-FFF2-40B4-BE49-F238E27FC236}">
              <a16:creationId xmlns:a16="http://schemas.microsoft.com/office/drawing/2014/main" id="{7CB644EB-E0AB-41DC-86C5-37C3A218C1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9" name="Text Box 18">
          <a:extLst>
            <a:ext uri="{FF2B5EF4-FFF2-40B4-BE49-F238E27FC236}">
              <a16:creationId xmlns:a16="http://schemas.microsoft.com/office/drawing/2014/main" id="{CC28C685-F00B-4548-8CA4-549CBE5A0CD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0" name="Text Box 19">
          <a:extLst>
            <a:ext uri="{FF2B5EF4-FFF2-40B4-BE49-F238E27FC236}">
              <a16:creationId xmlns:a16="http://schemas.microsoft.com/office/drawing/2014/main" id="{A355EC0D-7DC5-4A56-A135-681A3DD138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1" name="Text Box 16">
          <a:extLst>
            <a:ext uri="{FF2B5EF4-FFF2-40B4-BE49-F238E27FC236}">
              <a16:creationId xmlns:a16="http://schemas.microsoft.com/office/drawing/2014/main" id="{872BBB9C-1A25-4D11-AAB1-3D5FBDEA9C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2" name="Text Box 17">
          <a:extLst>
            <a:ext uri="{FF2B5EF4-FFF2-40B4-BE49-F238E27FC236}">
              <a16:creationId xmlns:a16="http://schemas.microsoft.com/office/drawing/2014/main" id="{F27B558E-A2E9-4FC3-B685-49CC419DF6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3" name="Text Box 18">
          <a:extLst>
            <a:ext uri="{FF2B5EF4-FFF2-40B4-BE49-F238E27FC236}">
              <a16:creationId xmlns:a16="http://schemas.microsoft.com/office/drawing/2014/main" id="{C27DE7E1-EF09-4EE1-AE06-F2B34109E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4" name="Text Box 19">
          <a:extLst>
            <a:ext uri="{FF2B5EF4-FFF2-40B4-BE49-F238E27FC236}">
              <a16:creationId xmlns:a16="http://schemas.microsoft.com/office/drawing/2014/main" id="{2D2ACC72-F12D-45C6-8D3D-A287923C95B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5" name="Text Box 15">
          <a:extLst>
            <a:ext uri="{FF2B5EF4-FFF2-40B4-BE49-F238E27FC236}">
              <a16:creationId xmlns:a16="http://schemas.microsoft.com/office/drawing/2014/main" id="{C7BA77C6-A384-41FA-BED3-3F690C5C33F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6" name="Text Box 15">
          <a:extLst>
            <a:ext uri="{FF2B5EF4-FFF2-40B4-BE49-F238E27FC236}">
              <a16:creationId xmlns:a16="http://schemas.microsoft.com/office/drawing/2014/main" id="{5B5CD99C-19FA-447F-9643-D2AD37ABED1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8496"/>
    <xdr:sp macro="" textlink="">
      <xdr:nvSpPr>
        <xdr:cNvPr id="7547" name="Text Box 15">
          <a:extLst>
            <a:ext uri="{FF2B5EF4-FFF2-40B4-BE49-F238E27FC236}">
              <a16:creationId xmlns:a16="http://schemas.microsoft.com/office/drawing/2014/main" id="{80CC9C40-30A0-49D1-828E-E2AFB086662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48" name="Text Box 15">
          <a:extLst>
            <a:ext uri="{FF2B5EF4-FFF2-40B4-BE49-F238E27FC236}">
              <a16:creationId xmlns:a16="http://schemas.microsoft.com/office/drawing/2014/main" id="{789239FA-A4E8-4C06-9423-76AB3B37FC3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49" name="Text Box 15">
          <a:extLst>
            <a:ext uri="{FF2B5EF4-FFF2-40B4-BE49-F238E27FC236}">
              <a16:creationId xmlns:a16="http://schemas.microsoft.com/office/drawing/2014/main" id="{58454F54-76B4-4495-A51A-B93FE6F43C5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50" name="Text Box 15">
          <a:extLst>
            <a:ext uri="{FF2B5EF4-FFF2-40B4-BE49-F238E27FC236}">
              <a16:creationId xmlns:a16="http://schemas.microsoft.com/office/drawing/2014/main" id="{5BE8B9A9-5EA8-4432-956D-F846D84091B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51" name="Text Box 15">
          <a:extLst>
            <a:ext uri="{FF2B5EF4-FFF2-40B4-BE49-F238E27FC236}">
              <a16:creationId xmlns:a16="http://schemas.microsoft.com/office/drawing/2014/main" id="{2513EB89-5437-42B3-837F-6203C403BC24}"/>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52" name="Text Box 15">
          <a:extLst>
            <a:ext uri="{FF2B5EF4-FFF2-40B4-BE49-F238E27FC236}">
              <a16:creationId xmlns:a16="http://schemas.microsoft.com/office/drawing/2014/main" id="{CB27D458-1089-445B-A892-F717D899698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3" name="Text Box 16">
          <a:extLst>
            <a:ext uri="{FF2B5EF4-FFF2-40B4-BE49-F238E27FC236}">
              <a16:creationId xmlns:a16="http://schemas.microsoft.com/office/drawing/2014/main" id="{AFFDC714-B01F-49DA-8E2E-E18E376DB4C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4" name="Text Box 17">
          <a:extLst>
            <a:ext uri="{FF2B5EF4-FFF2-40B4-BE49-F238E27FC236}">
              <a16:creationId xmlns:a16="http://schemas.microsoft.com/office/drawing/2014/main" id="{196AEF96-70E4-48E6-9EAF-9FEDA880F01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5" name="Text Box 18">
          <a:extLst>
            <a:ext uri="{FF2B5EF4-FFF2-40B4-BE49-F238E27FC236}">
              <a16:creationId xmlns:a16="http://schemas.microsoft.com/office/drawing/2014/main" id="{D5A543A2-097A-4489-BA06-B8E277D2BD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6" name="Text Box 19">
          <a:extLst>
            <a:ext uri="{FF2B5EF4-FFF2-40B4-BE49-F238E27FC236}">
              <a16:creationId xmlns:a16="http://schemas.microsoft.com/office/drawing/2014/main" id="{97469C7F-2DF1-4E18-9AD6-39A2A3B2A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7" name="Text Box 16">
          <a:extLst>
            <a:ext uri="{FF2B5EF4-FFF2-40B4-BE49-F238E27FC236}">
              <a16:creationId xmlns:a16="http://schemas.microsoft.com/office/drawing/2014/main" id="{831A122C-CAE3-429B-A944-11AD678802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8" name="Text Box 17">
          <a:extLst>
            <a:ext uri="{FF2B5EF4-FFF2-40B4-BE49-F238E27FC236}">
              <a16:creationId xmlns:a16="http://schemas.microsoft.com/office/drawing/2014/main" id="{4F469838-ADE6-4FAA-B165-A09278FE5F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9" name="Text Box 18">
          <a:extLst>
            <a:ext uri="{FF2B5EF4-FFF2-40B4-BE49-F238E27FC236}">
              <a16:creationId xmlns:a16="http://schemas.microsoft.com/office/drawing/2014/main" id="{FD2DE9CC-74A6-4F5A-8E4B-FEC0DD17EDF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60" name="Text Box 19">
          <a:extLst>
            <a:ext uri="{FF2B5EF4-FFF2-40B4-BE49-F238E27FC236}">
              <a16:creationId xmlns:a16="http://schemas.microsoft.com/office/drawing/2014/main" id="{68978191-7F4C-4E82-A27B-44963F79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1" name="Text Box 16">
          <a:extLst>
            <a:ext uri="{FF2B5EF4-FFF2-40B4-BE49-F238E27FC236}">
              <a16:creationId xmlns:a16="http://schemas.microsoft.com/office/drawing/2014/main" id="{67D21E86-A73A-46ED-AA0A-F243D302B4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2" name="Text Box 17">
          <a:extLst>
            <a:ext uri="{FF2B5EF4-FFF2-40B4-BE49-F238E27FC236}">
              <a16:creationId xmlns:a16="http://schemas.microsoft.com/office/drawing/2014/main" id="{4D298E53-B535-4446-84AC-D9CE1FBCE8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3" name="Text Box 18">
          <a:extLst>
            <a:ext uri="{FF2B5EF4-FFF2-40B4-BE49-F238E27FC236}">
              <a16:creationId xmlns:a16="http://schemas.microsoft.com/office/drawing/2014/main" id="{0CDF61B1-CAE8-46A1-9C61-3728DB74FDE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4" name="Text Box 19">
          <a:extLst>
            <a:ext uri="{FF2B5EF4-FFF2-40B4-BE49-F238E27FC236}">
              <a16:creationId xmlns:a16="http://schemas.microsoft.com/office/drawing/2014/main" id="{9545AB0B-A637-4981-830B-398B5B776D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65" name="Text Box 15">
          <a:extLst>
            <a:ext uri="{FF2B5EF4-FFF2-40B4-BE49-F238E27FC236}">
              <a16:creationId xmlns:a16="http://schemas.microsoft.com/office/drawing/2014/main" id="{484EA7F2-9764-442D-B33F-648F65532FD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6" name="Text Box 16">
          <a:extLst>
            <a:ext uri="{FF2B5EF4-FFF2-40B4-BE49-F238E27FC236}">
              <a16:creationId xmlns:a16="http://schemas.microsoft.com/office/drawing/2014/main" id="{06736498-F2B4-4F83-B84D-97FCA5B19F5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7" name="Text Box 17">
          <a:extLst>
            <a:ext uri="{FF2B5EF4-FFF2-40B4-BE49-F238E27FC236}">
              <a16:creationId xmlns:a16="http://schemas.microsoft.com/office/drawing/2014/main" id="{32ACA1D0-8F5A-432A-9543-598F2E70141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8" name="Text Box 18">
          <a:extLst>
            <a:ext uri="{FF2B5EF4-FFF2-40B4-BE49-F238E27FC236}">
              <a16:creationId xmlns:a16="http://schemas.microsoft.com/office/drawing/2014/main" id="{C3D8EFFC-E187-4B68-AC8C-B3BE6D7BD9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9" name="Text Box 19">
          <a:extLst>
            <a:ext uri="{FF2B5EF4-FFF2-40B4-BE49-F238E27FC236}">
              <a16:creationId xmlns:a16="http://schemas.microsoft.com/office/drawing/2014/main" id="{75107839-EB6E-4F0D-BA9B-DF9D77D3FB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0" name="Text Box 16">
          <a:extLst>
            <a:ext uri="{FF2B5EF4-FFF2-40B4-BE49-F238E27FC236}">
              <a16:creationId xmlns:a16="http://schemas.microsoft.com/office/drawing/2014/main" id="{EE9DFB44-DBF2-49CC-B8B8-0BBB68E952C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1" name="Text Box 17">
          <a:extLst>
            <a:ext uri="{FF2B5EF4-FFF2-40B4-BE49-F238E27FC236}">
              <a16:creationId xmlns:a16="http://schemas.microsoft.com/office/drawing/2014/main" id="{8CF899F0-69CB-4196-BE1B-DBEE0EF1F3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2" name="Text Box 18">
          <a:extLst>
            <a:ext uri="{FF2B5EF4-FFF2-40B4-BE49-F238E27FC236}">
              <a16:creationId xmlns:a16="http://schemas.microsoft.com/office/drawing/2014/main" id="{22685CD2-CC44-4F26-B4D7-E9827D4B9F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3" name="Text Box 16">
          <a:extLst>
            <a:ext uri="{FF2B5EF4-FFF2-40B4-BE49-F238E27FC236}">
              <a16:creationId xmlns:a16="http://schemas.microsoft.com/office/drawing/2014/main" id="{C37314A1-4BDF-49D3-8956-7DD5CA5B54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4" name="Text Box 17">
          <a:extLst>
            <a:ext uri="{FF2B5EF4-FFF2-40B4-BE49-F238E27FC236}">
              <a16:creationId xmlns:a16="http://schemas.microsoft.com/office/drawing/2014/main" id="{3923FA9E-5840-4E4F-BF0E-3617845C3E0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5" name="Text Box 18">
          <a:extLst>
            <a:ext uri="{FF2B5EF4-FFF2-40B4-BE49-F238E27FC236}">
              <a16:creationId xmlns:a16="http://schemas.microsoft.com/office/drawing/2014/main" id="{FACFC897-AACF-43FA-BABA-D3158409C3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6" name="Text Box 19">
          <a:extLst>
            <a:ext uri="{FF2B5EF4-FFF2-40B4-BE49-F238E27FC236}">
              <a16:creationId xmlns:a16="http://schemas.microsoft.com/office/drawing/2014/main" id="{FA80271C-F81A-4F3B-A73A-7FDB018EF6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7" name="Text Box 16">
          <a:extLst>
            <a:ext uri="{FF2B5EF4-FFF2-40B4-BE49-F238E27FC236}">
              <a16:creationId xmlns:a16="http://schemas.microsoft.com/office/drawing/2014/main" id="{8218533F-BA0E-49F0-B56C-94A0F37887B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8" name="Text Box 17">
          <a:extLst>
            <a:ext uri="{FF2B5EF4-FFF2-40B4-BE49-F238E27FC236}">
              <a16:creationId xmlns:a16="http://schemas.microsoft.com/office/drawing/2014/main" id="{9886E497-ED2F-429F-913D-E6EDD459AF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9" name="Text Box 18">
          <a:extLst>
            <a:ext uri="{FF2B5EF4-FFF2-40B4-BE49-F238E27FC236}">
              <a16:creationId xmlns:a16="http://schemas.microsoft.com/office/drawing/2014/main" id="{5F2E7F16-D456-42BA-9DCE-2CB0F6F0BE7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80" name="Text Box 19">
          <a:extLst>
            <a:ext uri="{FF2B5EF4-FFF2-40B4-BE49-F238E27FC236}">
              <a16:creationId xmlns:a16="http://schemas.microsoft.com/office/drawing/2014/main" id="{22BF4AB4-5004-4F41-B58A-A142AD75A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56743"/>
    <xdr:sp macro="" textlink="">
      <xdr:nvSpPr>
        <xdr:cNvPr id="7581" name="Text Box 15">
          <a:extLst>
            <a:ext uri="{FF2B5EF4-FFF2-40B4-BE49-F238E27FC236}">
              <a16:creationId xmlns:a16="http://schemas.microsoft.com/office/drawing/2014/main" id="{7A50117F-FFBD-4CFD-A954-BED1A1C9AA70}"/>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82" name="Text Box 15">
          <a:extLst>
            <a:ext uri="{FF2B5EF4-FFF2-40B4-BE49-F238E27FC236}">
              <a16:creationId xmlns:a16="http://schemas.microsoft.com/office/drawing/2014/main" id="{2EC025FC-ECCC-42C7-B72C-8CC5AD2F575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83" name="Text Box 15">
          <a:extLst>
            <a:ext uri="{FF2B5EF4-FFF2-40B4-BE49-F238E27FC236}">
              <a16:creationId xmlns:a16="http://schemas.microsoft.com/office/drawing/2014/main" id="{1BA6DC2F-A527-4ACD-B015-60BF5E60F91E}"/>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84" name="Text Box 15">
          <a:extLst>
            <a:ext uri="{FF2B5EF4-FFF2-40B4-BE49-F238E27FC236}">
              <a16:creationId xmlns:a16="http://schemas.microsoft.com/office/drawing/2014/main" id="{3963592C-E94F-4A9D-A950-429B4FA4A97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85" name="Text Box 15">
          <a:extLst>
            <a:ext uri="{FF2B5EF4-FFF2-40B4-BE49-F238E27FC236}">
              <a16:creationId xmlns:a16="http://schemas.microsoft.com/office/drawing/2014/main" id="{3AC766E2-0D8E-44F1-B15B-C04CF8E73CB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86" name="Text Box 15">
          <a:extLst>
            <a:ext uri="{FF2B5EF4-FFF2-40B4-BE49-F238E27FC236}">
              <a16:creationId xmlns:a16="http://schemas.microsoft.com/office/drawing/2014/main" id="{CA1603A8-8FF0-4D28-8E45-17BBD696F13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7" name="Text Box 16">
          <a:extLst>
            <a:ext uri="{FF2B5EF4-FFF2-40B4-BE49-F238E27FC236}">
              <a16:creationId xmlns:a16="http://schemas.microsoft.com/office/drawing/2014/main" id="{CB2B7318-B57F-4ABD-9A94-647DB41F22A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8" name="Text Box 17">
          <a:extLst>
            <a:ext uri="{FF2B5EF4-FFF2-40B4-BE49-F238E27FC236}">
              <a16:creationId xmlns:a16="http://schemas.microsoft.com/office/drawing/2014/main" id="{5B66C168-E50A-4EDA-A074-196B44B656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9" name="Text Box 18">
          <a:extLst>
            <a:ext uri="{FF2B5EF4-FFF2-40B4-BE49-F238E27FC236}">
              <a16:creationId xmlns:a16="http://schemas.microsoft.com/office/drawing/2014/main" id="{90C15DA2-76F7-485F-B97F-AB1DC828A9C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90" name="Text Box 19">
          <a:extLst>
            <a:ext uri="{FF2B5EF4-FFF2-40B4-BE49-F238E27FC236}">
              <a16:creationId xmlns:a16="http://schemas.microsoft.com/office/drawing/2014/main" id="{E7D34DDA-DA09-46DA-903E-643933C386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1" name="Text Box 16">
          <a:extLst>
            <a:ext uri="{FF2B5EF4-FFF2-40B4-BE49-F238E27FC236}">
              <a16:creationId xmlns:a16="http://schemas.microsoft.com/office/drawing/2014/main" id="{5E38A38A-6629-498A-AFB8-E3DF809C053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2" name="Text Box 17">
          <a:extLst>
            <a:ext uri="{FF2B5EF4-FFF2-40B4-BE49-F238E27FC236}">
              <a16:creationId xmlns:a16="http://schemas.microsoft.com/office/drawing/2014/main" id="{15094D25-B323-40F4-B505-5028C80FB7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3" name="Text Box 18">
          <a:extLst>
            <a:ext uri="{FF2B5EF4-FFF2-40B4-BE49-F238E27FC236}">
              <a16:creationId xmlns:a16="http://schemas.microsoft.com/office/drawing/2014/main" id="{BF38899F-631C-473C-9A7A-FAE57196A0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4" name="Text Box 19">
          <a:extLst>
            <a:ext uri="{FF2B5EF4-FFF2-40B4-BE49-F238E27FC236}">
              <a16:creationId xmlns:a16="http://schemas.microsoft.com/office/drawing/2014/main" id="{42C2DFF6-55AD-4E83-9247-B1D1A6F1FF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5" name="Text Box 16">
          <a:extLst>
            <a:ext uri="{FF2B5EF4-FFF2-40B4-BE49-F238E27FC236}">
              <a16:creationId xmlns:a16="http://schemas.microsoft.com/office/drawing/2014/main" id="{290A575B-0297-41D0-AB12-615764720B3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6" name="Text Box 17">
          <a:extLst>
            <a:ext uri="{FF2B5EF4-FFF2-40B4-BE49-F238E27FC236}">
              <a16:creationId xmlns:a16="http://schemas.microsoft.com/office/drawing/2014/main" id="{D3349903-7508-496B-95E9-3207F120C6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7" name="Text Box 18">
          <a:extLst>
            <a:ext uri="{FF2B5EF4-FFF2-40B4-BE49-F238E27FC236}">
              <a16:creationId xmlns:a16="http://schemas.microsoft.com/office/drawing/2014/main" id="{C39E00EA-2436-4F6A-9F18-29C7D5548A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8" name="Text Box 19">
          <a:extLst>
            <a:ext uri="{FF2B5EF4-FFF2-40B4-BE49-F238E27FC236}">
              <a16:creationId xmlns:a16="http://schemas.microsoft.com/office/drawing/2014/main" id="{57DDF8BA-2072-4002-93F1-0C57813178B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99" name="Text Box 15">
          <a:extLst>
            <a:ext uri="{FF2B5EF4-FFF2-40B4-BE49-F238E27FC236}">
              <a16:creationId xmlns:a16="http://schemas.microsoft.com/office/drawing/2014/main" id="{C75D7D52-F3AC-4E20-9517-902FB2E0973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0" name="Text Box 16">
          <a:extLst>
            <a:ext uri="{FF2B5EF4-FFF2-40B4-BE49-F238E27FC236}">
              <a16:creationId xmlns:a16="http://schemas.microsoft.com/office/drawing/2014/main" id="{7A1858CC-67BC-4622-A16C-041A8D9BAE3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1" name="Text Box 17">
          <a:extLst>
            <a:ext uri="{FF2B5EF4-FFF2-40B4-BE49-F238E27FC236}">
              <a16:creationId xmlns:a16="http://schemas.microsoft.com/office/drawing/2014/main" id="{6603B573-9450-486C-90F0-1746B4FD30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2" name="Text Box 18">
          <a:extLst>
            <a:ext uri="{FF2B5EF4-FFF2-40B4-BE49-F238E27FC236}">
              <a16:creationId xmlns:a16="http://schemas.microsoft.com/office/drawing/2014/main" id="{8BB8D895-AED8-4E85-8A50-E8C33458F8B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3" name="Text Box 19">
          <a:extLst>
            <a:ext uri="{FF2B5EF4-FFF2-40B4-BE49-F238E27FC236}">
              <a16:creationId xmlns:a16="http://schemas.microsoft.com/office/drawing/2014/main" id="{B41BCFE9-3E52-4B5E-9B8E-CB548B8ECA9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174</xdr:row>
      <xdr:rowOff>504825</xdr:rowOff>
    </xdr:from>
    <xdr:ext cx="95250" cy="442269"/>
    <xdr:sp macro="" textlink="">
      <xdr:nvSpPr>
        <xdr:cNvPr id="7604" name="Text Box 15">
          <a:extLst>
            <a:ext uri="{FF2B5EF4-FFF2-40B4-BE49-F238E27FC236}">
              <a16:creationId xmlns:a16="http://schemas.microsoft.com/office/drawing/2014/main" id="{84736976-B159-48C7-8A25-06463433D7BF}"/>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5" name="Text Box 16">
          <a:extLst>
            <a:ext uri="{FF2B5EF4-FFF2-40B4-BE49-F238E27FC236}">
              <a16:creationId xmlns:a16="http://schemas.microsoft.com/office/drawing/2014/main" id="{4F8D2EEF-3205-4976-A794-34EC425AB2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6" name="Text Box 17">
          <a:extLst>
            <a:ext uri="{FF2B5EF4-FFF2-40B4-BE49-F238E27FC236}">
              <a16:creationId xmlns:a16="http://schemas.microsoft.com/office/drawing/2014/main" id="{E6E6E871-7F66-4A0C-B6DC-057DEB75091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7" name="Text Box 18">
          <a:extLst>
            <a:ext uri="{FF2B5EF4-FFF2-40B4-BE49-F238E27FC236}">
              <a16:creationId xmlns:a16="http://schemas.microsoft.com/office/drawing/2014/main" id="{2EA19226-4B2F-4C12-9CCA-A51B802730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8" name="Text Box 16">
          <a:extLst>
            <a:ext uri="{FF2B5EF4-FFF2-40B4-BE49-F238E27FC236}">
              <a16:creationId xmlns:a16="http://schemas.microsoft.com/office/drawing/2014/main" id="{1A904A2F-5E85-4653-8C7D-CE708060831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9" name="Text Box 17">
          <a:extLst>
            <a:ext uri="{FF2B5EF4-FFF2-40B4-BE49-F238E27FC236}">
              <a16:creationId xmlns:a16="http://schemas.microsoft.com/office/drawing/2014/main" id="{8F0CFD2A-1D98-46BB-8A99-CFD8EC773E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0" name="Text Box 18">
          <a:extLst>
            <a:ext uri="{FF2B5EF4-FFF2-40B4-BE49-F238E27FC236}">
              <a16:creationId xmlns:a16="http://schemas.microsoft.com/office/drawing/2014/main" id="{68B2DD68-3E4B-4BFF-AF6A-C82E32BBF7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1" name="Text Box 19">
          <a:extLst>
            <a:ext uri="{FF2B5EF4-FFF2-40B4-BE49-F238E27FC236}">
              <a16:creationId xmlns:a16="http://schemas.microsoft.com/office/drawing/2014/main" id="{D0B66DCD-2201-4E97-8861-216987C209C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2" name="Text Box 16">
          <a:extLst>
            <a:ext uri="{FF2B5EF4-FFF2-40B4-BE49-F238E27FC236}">
              <a16:creationId xmlns:a16="http://schemas.microsoft.com/office/drawing/2014/main" id="{CAC2BB11-96AC-47AF-B9DC-E414B52D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3" name="Text Box 17">
          <a:extLst>
            <a:ext uri="{FF2B5EF4-FFF2-40B4-BE49-F238E27FC236}">
              <a16:creationId xmlns:a16="http://schemas.microsoft.com/office/drawing/2014/main" id="{2EBAE5EB-4F8F-437C-96CA-452B8ED0212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4" name="Text Box 18">
          <a:extLst>
            <a:ext uri="{FF2B5EF4-FFF2-40B4-BE49-F238E27FC236}">
              <a16:creationId xmlns:a16="http://schemas.microsoft.com/office/drawing/2014/main" id="{D666BE6F-635B-480E-8D4B-0B657C75A3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15" name="Text Box 15">
          <a:extLst>
            <a:ext uri="{FF2B5EF4-FFF2-40B4-BE49-F238E27FC236}">
              <a16:creationId xmlns:a16="http://schemas.microsoft.com/office/drawing/2014/main" id="{4ED230C3-3EA8-4807-A9FA-5CE03BE5AFE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6" name="Text Box 16">
          <a:extLst>
            <a:ext uri="{FF2B5EF4-FFF2-40B4-BE49-F238E27FC236}">
              <a16:creationId xmlns:a16="http://schemas.microsoft.com/office/drawing/2014/main" id="{7EBD9636-5BBC-498D-9CC1-E1AF77139B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7" name="Text Box 17">
          <a:extLst>
            <a:ext uri="{FF2B5EF4-FFF2-40B4-BE49-F238E27FC236}">
              <a16:creationId xmlns:a16="http://schemas.microsoft.com/office/drawing/2014/main" id="{0FF94C70-AFF7-4DEB-9658-CA6A727C4CF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8" name="Text Box 18">
          <a:extLst>
            <a:ext uri="{FF2B5EF4-FFF2-40B4-BE49-F238E27FC236}">
              <a16:creationId xmlns:a16="http://schemas.microsoft.com/office/drawing/2014/main" id="{BDC0192E-5A94-4D5E-92FB-3D046466C13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9" name="Text Box 19">
          <a:extLst>
            <a:ext uri="{FF2B5EF4-FFF2-40B4-BE49-F238E27FC236}">
              <a16:creationId xmlns:a16="http://schemas.microsoft.com/office/drawing/2014/main" id="{A51FE7AF-D811-4D30-A18C-2543CC46F9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0" name="Text Box 16">
          <a:extLst>
            <a:ext uri="{FF2B5EF4-FFF2-40B4-BE49-F238E27FC236}">
              <a16:creationId xmlns:a16="http://schemas.microsoft.com/office/drawing/2014/main" id="{C6968ABE-DDA2-4AD2-AA72-DA7BFE1F052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1" name="Text Box 17">
          <a:extLst>
            <a:ext uri="{FF2B5EF4-FFF2-40B4-BE49-F238E27FC236}">
              <a16:creationId xmlns:a16="http://schemas.microsoft.com/office/drawing/2014/main" id="{00C7485F-528C-4ABA-A7EC-175E0ADCA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2" name="Text Box 18">
          <a:extLst>
            <a:ext uri="{FF2B5EF4-FFF2-40B4-BE49-F238E27FC236}">
              <a16:creationId xmlns:a16="http://schemas.microsoft.com/office/drawing/2014/main" id="{73533521-E3BE-4974-9DFA-4F13C88B97C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3" name="Text Box 19">
          <a:extLst>
            <a:ext uri="{FF2B5EF4-FFF2-40B4-BE49-F238E27FC236}">
              <a16:creationId xmlns:a16="http://schemas.microsoft.com/office/drawing/2014/main" id="{788C1301-F879-4DE3-B871-7430F427C04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4" name="Text Box 16">
          <a:extLst>
            <a:ext uri="{FF2B5EF4-FFF2-40B4-BE49-F238E27FC236}">
              <a16:creationId xmlns:a16="http://schemas.microsoft.com/office/drawing/2014/main" id="{F785B3B8-D215-46F4-8126-6228FFF194B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5" name="Text Box 17">
          <a:extLst>
            <a:ext uri="{FF2B5EF4-FFF2-40B4-BE49-F238E27FC236}">
              <a16:creationId xmlns:a16="http://schemas.microsoft.com/office/drawing/2014/main" id="{04FF0C39-6CFD-49FF-AF30-231CD289F33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6" name="Text Box 18">
          <a:extLst>
            <a:ext uri="{FF2B5EF4-FFF2-40B4-BE49-F238E27FC236}">
              <a16:creationId xmlns:a16="http://schemas.microsoft.com/office/drawing/2014/main" id="{C10A9CD6-4A92-4DDC-8B4D-C2805D8FB2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7" name="Text Box 19">
          <a:extLst>
            <a:ext uri="{FF2B5EF4-FFF2-40B4-BE49-F238E27FC236}">
              <a16:creationId xmlns:a16="http://schemas.microsoft.com/office/drawing/2014/main" id="{1967C856-1B94-42B1-8D6D-9F74F54D6F8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628" name="Text Box 15">
          <a:extLst>
            <a:ext uri="{FF2B5EF4-FFF2-40B4-BE49-F238E27FC236}">
              <a16:creationId xmlns:a16="http://schemas.microsoft.com/office/drawing/2014/main" id="{992791D4-6ADE-40AE-9A38-B58E84E533D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29" name="Text Box 16">
          <a:extLst>
            <a:ext uri="{FF2B5EF4-FFF2-40B4-BE49-F238E27FC236}">
              <a16:creationId xmlns:a16="http://schemas.microsoft.com/office/drawing/2014/main" id="{415F0062-8DB8-4F7C-85B2-E5A6C8238C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0" name="Text Box 17">
          <a:extLst>
            <a:ext uri="{FF2B5EF4-FFF2-40B4-BE49-F238E27FC236}">
              <a16:creationId xmlns:a16="http://schemas.microsoft.com/office/drawing/2014/main" id="{F0A90B9E-3035-4D3A-828A-53695D6A61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1" name="Text Box 18">
          <a:extLst>
            <a:ext uri="{FF2B5EF4-FFF2-40B4-BE49-F238E27FC236}">
              <a16:creationId xmlns:a16="http://schemas.microsoft.com/office/drawing/2014/main" id="{7050BAB5-A232-4CC2-B4BE-9C5CFA4569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2" name="Text Box 19">
          <a:extLst>
            <a:ext uri="{FF2B5EF4-FFF2-40B4-BE49-F238E27FC236}">
              <a16:creationId xmlns:a16="http://schemas.microsoft.com/office/drawing/2014/main" id="{F3E49823-02B3-4207-B4F4-EC53EC153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3" name="Text Box 16">
          <a:extLst>
            <a:ext uri="{FF2B5EF4-FFF2-40B4-BE49-F238E27FC236}">
              <a16:creationId xmlns:a16="http://schemas.microsoft.com/office/drawing/2014/main" id="{D11B863F-5C79-4284-B726-C96CA097C7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4" name="Text Box 17">
          <a:extLst>
            <a:ext uri="{FF2B5EF4-FFF2-40B4-BE49-F238E27FC236}">
              <a16:creationId xmlns:a16="http://schemas.microsoft.com/office/drawing/2014/main" id="{BBF41E26-226D-4204-9467-77D59137FF5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176</xdr:row>
      <xdr:rowOff>15875</xdr:rowOff>
    </xdr:from>
    <xdr:ext cx="95250" cy="171450"/>
    <xdr:sp macro="" textlink="">
      <xdr:nvSpPr>
        <xdr:cNvPr id="7635" name="Text Box 18">
          <a:extLst>
            <a:ext uri="{FF2B5EF4-FFF2-40B4-BE49-F238E27FC236}">
              <a16:creationId xmlns:a16="http://schemas.microsoft.com/office/drawing/2014/main" id="{DFED8F4E-6E6E-44A9-8154-AB2106C1066C}"/>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6" name="Text Box 16">
          <a:extLst>
            <a:ext uri="{FF2B5EF4-FFF2-40B4-BE49-F238E27FC236}">
              <a16:creationId xmlns:a16="http://schemas.microsoft.com/office/drawing/2014/main" id="{E4B075A2-3CC2-4194-829C-44EF603286A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7" name="Text Box 17">
          <a:extLst>
            <a:ext uri="{FF2B5EF4-FFF2-40B4-BE49-F238E27FC236}">
              <a16:creationId xmlns:a16="http://schemas.microsoft.com/office/drawing/2014/main" id="{46C8D43E-24C0-4933-B10B-07BDBD4D848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8" name="Text Box 18">
          <a:extLst>
            <a:ext uri="{FF2B5EF4-FFF2-40B4-BE49-F238E27FC236}">
              <a16:creationId xmlns:a16="http://schemas.microsoft.com/office/drawing/2014/main" id="{630A3B19-1D0E-4CAF-BFF8-285457F937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9" name="Text Box 19">
          <a:extLst>
            <a:ext uri="{FF2B5EF4-FFF2-40B4-BE49-F238E27FC236}">
              <a16:creationId xmlns:a16="http://schemas.microsoft.com/office/drawing/2014/main" id="{CCE058D2-EA30-4EA2-B427-FD9E762C605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40" name="Text Box 16">
          <a:extLst>
            <a:ext uri="{FF2B5EF4-FFF2-40B4-BE49-F238E27FC236}">
              <a16:creationId xmlns:a16="http://schemas.microsoft.com/office/drawing/2014/main" id="{DAFD560E-1C9F-4FB6-9499-AE6868212C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1" name="Text Box 15">
          <a:extLst>
            <a:ext uri="{FF2B5EF4-FFF2-40B4-BE49-F238E27FC236}">
              <a16:creationId xmlns:a16="http://schemas.microsoft.com/office/drawing/2014/main" id="{D01A3220-BA34-4C8A-809A-A83F1177DF7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2" name="Text Box 15">
          <a:extLst>
            <a:ext uri="{FF2B5EF4-FFF2-40B4-BE49-F238E27FC236}">
              <a16:creationId xmlns:a16="http://schemas.microsoft.com/office/drawing/2014/main" id="{1CBCB94F-2D15-4EC0-A74F-8E9B92CF0EF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3" name="Text Box 15">
          <a:extLst>
            <a:ext uri="{FF2B5EF4-FFF2-40B4-BE49-F238E27FC236}">
              <a16:creationId xmlns:a16="http://schemas.microsoft.com/office/drawing/2014/main" id="{AEB9A32E-58BE-4D8F-958B-304C74FCDF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4" name="Text Box 15">
          <a:extLst>
            <a:ext uri="{FF2B5EF4-FFF2-40B4-BE49-F238E27FC236}">
              <a16:creationId xmlns:a16="http://schemas.microsoft.com/office/drawing/2014/main" id="{17396B80-537A-4198-B91B-D5DAE873A1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45" name="Text Box 15">
          <a:extLst>
            <a:ext uri="{FF2B5EF4-FFF2-40B4-BE49-F238E27FC236}">
              <a16:creationId xmlns:a16="http://schemas.microsoft.com/office/drawing/2014/main" id="{98A3D9AC-B9A1-4B50-BC5F-E1F70C31DB4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6" name="Text Box 15">
          <a:extLst>
            <a:ext uri="{FF2B5EF4-FFF2-40B4-BE49-F238E27FC236}">
              <a16:creationId xmlns:a16="http://schemas.microsoft.com/office/drawing/2014/main" id="{A5DF5BC0-4604-415C-94F3-C51B92EA4E4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7" name="Text Box 15">
          <a:extLst>
            <a:ext uri="{FF2B5EF4-FFF2-40B4-BE49-F238E27FC236}">
              <a16:creationId xmlns:a16="http://schemas.microsoft.com/office/drawing/2014/main" id="{90476892-93E2-44E0-9710-697FB62F280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8" name="Text Box 15">
          <a:extLst>
            <a:ext uri="{FF2B5EF4-FFF2-40B4-BE49-F238E27FC236}">
              <a16:creationId xmlns:a16="http://schemas.microsoft.com/office/drawing/2014/main" id="{8BA188B2-9EAE-4993-BDE5-8BF39DB0ECC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9" name="Text Box 15">
          <a:extLst>
            <a:ext uri="{FF2B5EF4-FFF2-40B4-BE49-F238E27FC236}">
              <a16:creationId xmlns:a16="http://schemas.microsoft.com/office/drawing/2014/main" id="{5AA3AC5A-B373-4B6B-876D-C42A0596CE3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0" name="Text Box 15">
          <a:extLst>
            <a:ext uri="{FF2B5EF4-FFF2-40B4-BE49-F238E27FC236}">
              <a16:creationId xmlns:a16="http://schemas.microsoft.com/office/drawing/2014/main" id="{6A1D9B79-CCDE-4C08-932B-3513D4BD287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1" name="Text Box 15">
          <a:extLst>
            <a:ext uri="{FF2B5EF4-FFF2-40B4-BE49-F238E27FC236}">
              <a16:creationId xmlns:a16="http://schemas.microsoft.com/office/drawing/2014/main" id="{72948C45-3894-438A-AA46-3A134164282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8496"/>
    <xdr:sp macro="" textlink="">
      <xdr:nvSpPr>
        <xdr:cNvPr id="7652" name="Text Box 15">
          <a:extLst>
            <a:ext uri="{FF2B5EF4-FFF2-40B4-BE49-F238E27FC236}">
              <a16:creationId xmlns:a16="http://schemas.microsoft.com/office/drawing/2014/main" id="{18A7E3F9-E8C3-497C-B27C-80E93904AF67}"/>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3" name="Text Box 15">
          <a:extLst>
            <a:ext uri="{FF2B5EF4-FFF2-40B4-BE49-F238E27FC236}">
              <a16:creationId xmlns:a16="http://schemas.microsoft.com/office/drawing/2014/main" id="{5FC36211-F764-4104-9200-9B6770CC87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4" name="Text Box 15">
          <a:extLst>
            <a:ext uri="{FF2B5EF4-FFF2-40B4-BE49-F238E27FC236}">
              <a16:creationId xmlns:a16="http://schemas.microsoft.com/office/drawing/2014/main" id="{BDD98C3E-88BA-45E6-8428-5ABB7133E21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56743"/>
    <xdr:sp macro="" textlink="">
      <xdr:nvSpPr>
        <xdr:cNvPr id="7655" name="Text Box 15">
          <a:extLst>
            <a:ext uri="{FF2B5EF4-FFF2-40B4-BE49-F238E27FC236}">
              <a16:creationId xmlns:a16="http://schemas.microsoft.com/office/drawing/2014/main" id="{5B418C18-1C09-43B4-B4DE-9BFCB12067E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6" name="Text Box 15">
          <a:extLst>
            <a:ext uri="{FF2B5EF4-FFF2-40B4-BE49-F238E27FC236}">
              <a16:creationId xmlns:a16="http://schemas.microsoft.com/office/drawing/2014/main" id="{6417B53D-852B-4DC0-94E5-20DFD3BA484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7" name="Text Box 15">
          <a:extLst>
            <a:ext uri="{FF2B5EF4-FFF2-40B4-BE49-F238E27FC236}">
              <a16:creationId xmlns:a16="http://schemas.microsoft.com/office/drawing/2014/main" id="{BC28FD13-9414-4548-AD43-A7A6BF61CDC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8" name="Text Box 15">
          <a:extLst>
            <a:ext uri="{FF2B5EF4-FFF2-40B4-BE49-F238E27FC236}">
              <a16:creationId xmlns:a16="http://schemas.microsoft.com/office/drawing/2014/main" id="{A630CDBA-112B-4A5A-B00C-9B9B4B27231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9" name="Text Box 15">
          <a:extLst>
            <a:ext uri="{FF2B5EF4-FFF2-40B4-BE49-F238E27FC236}">
              <a16:creationId xmlns:a16="http://schemas.microsoft.com/office/drawing/2014/main" id="{4106A94E-3CAA-4CDA-85F2-382D302C0D1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0" name="Text Box 15">
          <a:extLst>
            <a:ext uri="{FF2B5EF4-FFF2-40B4-BE49-F238E27FC236}">
              <a16:creationId xmlns:a16="http://schemas.microsoft.com/office/drawing/2014/main" id="{28DC0139-FF68-416F-BF17-B1D8CF5A1D6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1" name="Text Box 15">
          <a:extLst>
            <a:ext uri="{FF2B5EF4-FFF2-40B4-BE49-F238E27FC236}">
              <a16:creationId xmlns:a16="http://schemas.microsoft.com/office/drawing/2014/main" id="{C2FB58F9-CEB3-4F7C-864A-FB063F78A20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2" name="Text Box 15">
          <a:extLst>
            <a:ext uri="{FF2B5EF4-FFF2-40B4-BE49-F238E27FC236}">
              <a16:creationId xmlns:a16="http://schemas.microsoft.com/office/drawing/2014/main" id="{276D1229-F9A6-4553-811E-CBB01DF40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3" name="Text Box 15">
          <a:extLst>
            <a:ext uri="{FF2B5EF4-FFF2-40B4-BE49-F238E27FC236}">
              <a16:creationId xmlns:a16="http://schemas.microsoft.com/office/drawing/2014/main" id="{D73FA7FC-ECC6-4756-994A-97693F32E2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8496"/>
    <xdr:sp macro="" textlink="">
      <xdr:nvSpPr>
        <xdr:cNvPr id="7664" name="Text Box 15">
          <a:extLst>
            <a:ext uri="{FF2B5EF4-FFF2-40B4-BE49-F238E27FC236}">
              <a16:creationId xmlns:a16="http://schemas.microsoft.com/office/drawing/2014/main" id="{4FBCC536-7FAF-4BF3-BFF4-B2EFD419DD97}"/>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5" name="Text Box 15">
          <a:extLst>
            <a:ext uri="{FF2B5EF4-FFF2-40B4-BE49-F238E27FC236}">
              <a16:creationId xmlns:a16="http://schemas.microsoft.com/office/drawing/2014/main" id="{091CC10E-6643-4EAE-8DF1-01EC85D28A8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6" name="Text Box 15">
          <a:extLst>
            <a:ext uri="{FF2B5EF4-FFF2-40B4-BE49-F238E27FC236}">
              <a16:creationId xmlns:a16="http://schemas.microsoft.com/office/drawing/2014/main" id="{FAC552D0-C878-4255-B0D7-B209E24D35C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56743"/>
    <xdr:sp macro="" textlink="">
      <xdr:nvSpPr>
        <xdr:cNvPr id="7667" name="Text Box 15">
          <a:extLst>
            <a:ext uri="{FF2B5EF4-FFF2-40B4-BE49-F238E27FC236}">
              <a16:creationId xmlns:a16="http://schemas.microsoft.com/office/drawing/2014/main" id="{EC667A16-1E1F-4DA7-928B-6DA95CE4A8B3}"/>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8" name="Text Box 15">
          <a:extLst>
            <a:ext uri="{FF2B5EF4-FFF2-40B4-BE49-F238E27FC236}">
              <a16:creationId xmlns:a16="http://schemas.microsoft.com/office/drawing/2014/main" id="{F221BBA2-E580-4C32-9CD7-3644F4E303D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9" name="Text Box 15">
          <a:extLst>
            <a:ext uri="{FF2B5EF4-FFF2-40B4-BE49-F238E27FC236}">
              <a16:creationId xmlns:a16="http://schemas.microsoft.com/office/drawing/2014/main" id="{383C5A5F-A175-4F16-AB6E-62CD0B4135E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0" name="Text Box 15">
          <a:extLst>
            <a:ext uri="{FF2B5EF4-FFF2-40B4-BE49-F238E27FC236}">
              <a16:creationId xmlns:a16="http://schemas.microsoft.com/office/drawing/2014/main" id="{2A69E816-C64F-4E55-9857-6A39894F3FB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1" name="Text Box 15">
          <a:extLst>
            <a:ext uri="{FF2B5EF4-FFF2-40B4-BE49-F238E27FC236}">
              <a16:creationId xmlns:a16="http://schemas.microsoft.com/office/drawing/2014/main" id="{8AEFDD73-E7B9-49D9-94B5-B8D320AF7B9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2" name="Text Box 15">
          <a:extLst>
            <a:ext uri="{FF2B5EF4-FFF2-40B4-BE49-F238E27FC236}">
              <a16:creationId xmlns:a16="http://schemas.microsoft.com/office/drawing/2014/main" id="{B972D5F7-D9E8-47C9-8BDF-32EFAF6A3F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3" name="Text Box 15">
          <a:extLst>
            <a:ext uri="{FF2B5EF4-FFF2-40B4-BE49-F238E27FC236}">
              <a16:creationId xmlns:a16="http://schemas.microsoft.com/office/drawing/2014/main" id="{38524870-F63F-45B2-A833-BB838299E6B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4" name="Text Box 15">
          <a:extLst>
            <a:ext uri="{FF2B5EF4-FFF2-40B4-BE49-F238E27FC236}">
              <a16:creationId xmlns:a16="http://schemas.microsoft.com/office/drawing/2014/main" id="{F7FCDF65-1671-47B2-92E6-6082519896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5" name="Text Box 15">
          <a:extLst>
            <a:ext uri="{FF2B5EF4-FFF2-40B4-BE49-F238E27FC236}">
              <a16:creationId xmlns:a16="http://schemas.microsoft.com/office/drawing/2014/main" id="{789CBE53-8169-4F4A-9B9C-8B97D54D448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6" name="Text Box 15">
          <a:extLst>
            <a:ext uri="{FF2B5EF4-FFF2-40B4-BE49-F238E27FC236}">
              <a16:creationId xmlns:a16="http://schemas.microsoft.com/office/drawing/2014/main" id="{0884F288-274A-417C-B63A-13DC557456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7" name="Text Box 15">
          <a:extLst>
            <a:ext uri="{FF2B5EF4-FFF2-40B4-BE49-F238E27FC236}">
              <a16:creationId xmlns:a16="http://schemas.microsoft.com/office/drawing/2014/main" id="{66A1986C-EC39-4567-95DC-FB1C44ADAA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8" name="Text Box 15">
          <a:extLst>
            <a:ext uri="{FF2B5EF4-FFF2-40B4-BE49-F238E27FC236}">
              <a16:creationId xmlns:a16="http://schemas.microsoft.com/office/drawing/2014/main" id="{C900D184-E862-4B29-9D71-573E990892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9" name="Text Box 15">
          <a:extLst>
            <a:ext uri="{FF2B5EF4-FFF2-40B4-BE49-F238E27FC236}">
              <a16:creationId xmlns:a16="http://schemas.microsoft.com/office/drawing/2014/main" id="{9285713F-EC44-4C72-9720-06F8A8A3A9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0" name="Text Box 15">
          <a:extLst>
            <a:ext uri="{FF2B5EF4-FFF2-40B4-BE49-F238E27FC236}">
              <a16:creationId xmlns:a16="http://schemas.microsoft.com/office/drawing/2014/main" id="{CA9F63A3-D66F-4E0D-8A7C-3448EFF8C39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1" name="Text Box 15">
          <a:extLst>
            <a:ext uri="{FF2B5EF4-FFF2-40B4-BE49-F238E27FC236}">
              <a16:creationId xmlns:a16="http://schemas.microsoft.com/office/drawing/2014/main" id="{A6BB533B-FE0C-4C2A-92A6-A1B2974769D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2" name="Text Box 15">
          <a:extLst>
            <a:ext uri="{FF2B5EF4-FFF2-40B4-BE49-F238E27FC236}">
              <a16:creationId xmlns:a16="http://schemas.microsoft.com/office/drawing/2014/main" id="{BBA20395-1171-4206-9065-4E8FD95C10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3" name="Text Box 15">
          <a:extLst>
            <a:ext uri="{FF2B5EF4-FFF2-40B4-BE49-F238E27FC236}">
              <a16:creationId xmlns:a16="http://schemas.microsoft.com/office/drawing/2014/main" id="{F51BBDBB-743B-4BED-9325-5876CD18545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4" name="Text Box 15">
          <a:extLst>
            <a:ext uri="{FF2B5EF4-FFF2-40B4-BE49-F238E27FC236}">
              <a16:creationId xmlns:a16="http://schemas.microsoft.com/office/drawing/2014/main" id="{9A335ECB-F565-498C-AC83-5C14DECDA0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5" name="Text Box 15">
          <a:extLst>
            <a:ext uri="{FF2B5EF4-FFF2-40B4-BE49-F238E27FC236}">
              <a16:creationId xmlns:a16="http://schemas.microsoft.com/office/drawing/2014/main" id="{057DA94C-5223-4AAF-A0BF-CBE51F25D3E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6" name="Text Box 15">
          <a:extLst>
            <a:ext uri="{FF2B5EF4-FFF2-40B4-BE49-F238E27FC236}">
              <a16:creationId xmlns:a16="http://schemas.microsoft.com/office/drawing/2014/main" id="{08CFD653-757B-4ECE-B318-1A2E54317A2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7" name="Text Box 15">
          <a:extLst>
            <a:ext uri="{FF2B5EF4-FFF2-40B4-BE49-F238E27FC236}">
              <a16:creationId xmlns:a16="http://schemas.microsoft.com/office/drawing/2014/main" id="{B1CED790-7E46-446C-A302-FCAE36666B6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8" name="Text Box 15">
          <a:extLst>
            <a:ext uri="{FF2B5EF4-FFF2-40B4-BE49-F238E27FC236}">
              <a16:creationId xmlns:a16="http://schemas.microsoft.com/office/drawing/2014/main" id="{9D17D376-FB80-432B-8C27-11FFA1FE95C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89" name="Text Box 15">
          <a:extLst>
            <a:ext uri="{FF2B5EF4-FFF2-40B4-BE49-F238E27FC236}">
              <a16:creationId xmlns:a16="http://schemas.microsoft.com/office/drawing/2014/main" id="{016BD1BC-5D6F-4406-B47F-05BE76FFA00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0" name="Text Box 15">
          <a:extLst>
            <a:ext uri="{FF2B5EF4-FFF2-40B4-BE49-F238E27FC236}">
              <a16:creationId xmlns:a16="http://schemas.microsoft.com/office/drawing/2014/main" id="{B47CC219-D142-46C2-B080-2563B0BA7C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1" name="Text Box 15">
          <a:extLst>
            <a:ext uri="{FF2B5EF4-FFF2-40B4-BE49-F238E27FC236}">
              <a16:creationId xmlns:a16="http://schemas.microsoft.com/office/drawing/2014/main" id="{B0889463-02D9-4928-9F9F-09E3C9D4AF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2" name="Text Box 15">
          <a:extLst>
            <a:ext uri="{FF2B5EF4-FFF2-40B4-BE49-F238E27FC236}">
              <a16:creationId xmlns:a16="http://schemas.microsoft.com/office/drawing/2014/main" id="{C0823ED9-D6BE-4F86-A826-7FAB8C93451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3" name="Text Box 15">
          <a:extLst>
            <a:ext uri="{FF2B5EF4-FFF2-40B4-BE49-F238E27FC236}">
              <a16:creationId xmlns:a16="http://schemas.microsoft.com/office/drawing/2014/main" id="{0148B257-5A02-47FC-9648-9D1BBC0033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4" name="Text Box 15">
          <a:extLst>
            <a:ext uri="{FF2B5EF4-FFF2-40B4-BE49-F238E27FC236}">
              <a16:creationId xmlns:a16="http://schemas.microsoft.com/office/drawing/2014/main" id="{C6F4CC35-E827-41CB-8B34-7B00720440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5" name="Text Box 15">
          <a:extLst>
            <a:ext uri="{FF2B5EF4-FFF2-40B4-BE49-F238E27FC236}">
              <a16:creationId xmlns:a16="http://schemas.microsoft.com/office/drawing/2014/main" id="{C5A8DBF9-9E68-4D0A-B860-497FBD00834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6" name="Text Box 16">
          <a:extLst>
            <a:ext uri="{FF2B5EF4-FFF2-40B4-BE49-F238E27FC236}">
              <a16:creationId xmlns:a16="http://schemas.microsoft.com/office/drawing/2014/main" id="{7D44C2A1-FF82-4428-8CBA-89A8F4AF13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7" name="Text Box 17">
          <a:extLst>
            <a:ext uri="{FF2B5EF4-FFF2-40B4-BE49-F238E27FC236}">
              <a16:creationId xmlns:a16="http://schemas.microsoft.com/office/drawing/2014/main" id="{58EC30F3-0FAF-4559-A3CD-C1FBDDF5D27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8" name="Text Box 18">
          <a:extLst>
            <a:ext uri="{FF2B5EF4-FFF2-40B4-BE49-F238E27FC236}">
              <a16:creationId xmlns:a16="http://schemas.microsoft.com/office/drawing/2014/main" id="{F65ACCEF-D17B-40E3-8A2E-21276E0F10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9" name="Text Box 19">
          <a:extLst>
            <a:ext uri="{FF2B5EF4-FFF2-40B4-BE49-F238E27FC236}">
              <a16:creationId xmlns:a16="http://schemas.microsoft.com/office/drawing/2014/main" id="{BB486B21-3E08-4673-95F2-280A6D69BF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0" name="Text Box 16">
          <a:extLst>
            <a:ext uri="{FF2B5EF4-FFF2-40B4-BE49-F238E27FC236}">
              <a16:creationId xmlns:a16="http://schemas.microsoft.com/office/drawing/2014/main" id="{C87A4086-2AA1-4F46-97A8-0ADE06E46C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1" name="Text Box 17">
          <a:extLst>
            <a:ext uri="{FF2B5EF4-FFF2-40B4-BE49-F238E27FC236}">
              <a16:creationId xmlns:a16="http://schemas.microsoft.com/office/drawing/2014/main" id="{6B0FB1A0-FB8C-40D7-8991-942E6D99BD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2" name="Text Box 18">
          <a:extLst>
            <a:ext uri="{FF2B5EF4-FFF2-40B4-BE49-F238E27FC236}">
              <a16:creationId xmlns:a16="http://schemas.microsoft.com/office/drawing/2014/main" id="{76C864E3-0500-409D-AD76-430ED7F201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3" name="Text Box 19">
          <a:extLst>
            <a:ext uri="{FF2B5EF4-FFF2-40B4-BE49-F238E27FC236}">
              <a16:creationId xmlns:a16="http://schemas.microsoft.com/office/drawing/2014/main" id="{CE83674E-B342-46E4-BFC7-D517E95516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4" name="Text Box 16">
          <a:extLst>
            <a:ext uri="{FF2B5EF4-FFF2-40B4-BE49-F238E27FC236}">
              <a16:creationId xmlns:a16="http://schemas.microsoft.com/office/drawing/2014/main" id="{9242E8C9-AADC-4BCC-BFE0-096066F3A4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5" name="Text Box 17">
          <a:extLst>
            <a:ext uri="{FF2B5EF4-FFF2-40B4-BE49-F238E27FC236}">
              <a16:creationId xmlns:a16="http://schemas.microsoft.com/office/drawing/2014/main" id="{FC243D29-87D9-4393-9BDA-A88ABF6F50A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6" name="Text Box 18">
          <a:extLst>
            <a:ext uri="{FF2B5EF4-FFF2-40B4-BE49-F238E27FC236}">
              <a16:creationId xmlns:a16="http://schemas.microsoft.com/office/drawing/2014/main" id="{34FFD414-DBCA-4548-B5D4-B6D7A7AB4C6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7" name="Text Box 19">
          <a:extLst>
            <a:ext uri="{FF2B5EF4-FFF2-40B4-BE49-F238E27FC236}">
              <a16:creationId xmlns:a16="http://schemas.microsoft.com/office/drawing/2014/main" id="{5E43980A-5546-4A1D-B72D-357503AEB4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181</xdr:row>
      <xdr:rowOff>504825</xdr:rowOff>
    </xdr:from>
    <xdr:ext cx="95250" cy="444014"/>
    <xdr:sp macro="" textlink="">
      <xdr:nvSpPr>
        <xdr:cNvPr id="7708" name="Text Box 15">
          <a:extLst>
            <a:ext uri="{FF2B5EF4-FFF2-40B4-BE49-F238E27FC236}">
              <a16:creationId xmlns:a16="http://schemas.microsoft.com/office/drawing/2014/main" id="{11C0A6CD-E53C-41EA-905F-84A347A4CBCD}"/>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09" name="Text Box 16">
          <a:extLst>
            <a:ext uri="{FF2B5EF4-FFF2-40B4-BE49-F238E27FC236}">
              <a16:creationId xmlns:a16="http://schemas.microsoft.com/office/drawing/2014/main" id="{5DFAB43C-EE08-41AB-8192-15F1B283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0" name="Text Box 17">
          <a:extLst>
            <a:ext uri="{FF2B5EF4-FFF2-40B4-BE49-F238E27FC236}">
              <a16:creationId xmlns:a16="http://schemas.microsoft.com/office/drawing/2014/main" id="{BC4F8AED-0C58-4648-881E-0C13FF4983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1" name="Text Box 18">
          <a:extLst>
            <a:ext uri="{FF2B5EF4-FFF2-40B4-BE49-F238E27FC236}">
              <a16:creationId xmlns:a16="http://schemas.microsoft.com/office/drawing/2014/main" id="{9643DE30-3411-4387-85C8-013FC9C3A2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2" name="Text Box 19">
          <a:extLst>
            <a:ext uri="{FF2B5EF4-FFF2-40B4-BE49-F238E27FC236}">
              <a16:creationId xmlns:a16="http://schemas.microsoft.com/office/drawing/2014/main" id="{2306E1B7-F973-4D82-8B5A-23AADF4480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713" name="Text Box 15">
          <a:extLst>
            <a:ext uri="{FF2B5EF4-FFF2-40B4-BE49-F238E27FC236}">
              <a16:creationId xmlns:a16="http://schemas.microsoft.com/office/drawing/2014/main" id="{F1EAE523-CFB9-430D-A700-F1EB7DFB5F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181</xdr:row>
      <xdr:rowOff>504825</xdr:rowOff>
    </xdr:from>
    <xdr:ext cx="95250" cy="442269"/>
    <xdr:sp macro="" textlink="">
      <xdr:nvSpPr>
        <xdr:cNvPr id="7714" name="Text Box 15">
          <a:extLst>
            <a:ext uri="{FF2B5EF4-FFF2-40B4-BE49-F238E27FC236}">
              <a16:creationId xmlns:a16="http://schemas.microsoft.com/office/drawing/2014/main" id="{F67F3814-3567-41B2-BA44-3213EF06448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5" name="Text Box 16">
          <a:extLst>
            <a:ext uri="{FF2B5EF4-FFF2-40B4-BE49-F238E27FC236}">
              <a16:creationId xmlns:a16="http://schemas.microsoft.com/office/drawing/2014/main" id="{50B89A88-8C33-489C-82B5-FFA73F5FAB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6" name="Text Box 17">
          <a:extLst>
            <a:ext uri="{FF2B5EF4-FFF2-40B4-BE49-F238E27FC236}">
              <a16:creationId xmlns:a16="http://schemas.microsoft.com/office/drawing/2014/main" id="{41BDA929-62AB-4C8D-A4C6-F62C1E4AFC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7" name="Text Box 18">
          <a:extLst>
            <a:ext uri="{FF2B5EF4-FFF2-40B4-BE49-F238E27FC236}">
              <a16:creationId xmlns:a16="http://schemas.microsoft.com/office/drawing/2014/main" id="{8A480AD1-5D9F-4390-87C2-44E867604D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718" name="Text Box 15">
          <a:extLst>
            <a:ext uri="{FF2B5EF4-FFF2-40B4-BE49-F238E27FC236}">
              <a16:creationId xmlns:a16="http://schemas.microsoft.com/office/drawing/2014/main" id="{F5B31757-89AB-4A64-8988-61DC895D91F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19" name="Text Box 16">
          <a:extLst>
            <a:ext uri="{FF2B5EF4-FFF2-40B4-BE49-F238E27FC236}">
              <a16:creationId xmlns:a16="http://schemas.microsoft.com/office/drawing/2014/main" id="{6A96B894-5568-4DFF-91CE-0EF7943F8F4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0" name="Text Box 17">
          <a:extLst>
            <a:ext uri="{FF2B5EF4-FFF2-40B4-BE49-F238E27FC236}">
              <a16:creationId xmlns:a16="http://schemas.microsoft.com/office/drawing/2014/main" id="{BE255F41-F37D-469A-A8B8-666BB24E062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1" name="Text Box 18">
          <a:extLst>
            <a:ext uri="{FF2B5EF4-FFF2-40B4-BE49-F238E27FC236}">
              <a16:creationId xmlns:a16="http://schemas.microsoft.com/office/drawing/2014/main" id="{57FCCEA5-9D2E-4766-9B70-5F0658B47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2" name="Text Box 19">
          <a:extLst>
            <a:ext uri="{FF2B5EF4-FFF2-40B4-BE49-F238E27FC236}">
              <a16:creationId xmlns:a16="http://schemas.microsoft.com/office/drawing/2014/main" id="{9B9CCB26-723C-42E6-B35C-8B9D427D8A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3" name="Text Box 16">
          <a:extLst>
            <a:ext uri="{FF2B5EF4-FFF2-40B4-BE49-F238E27FC236}">
              <a16:creationId xmlns:a16="http://schemas.microsoft.com/office/drawing/2014/main" id="{4E9B83DD-B23B-4825-B29F-693746B69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4" name="Text Box 17">
          <a:extLst>
            <a:ext uri="{FF2B5EF4-FFF2-40B4-BE49-F238E27FC236}">
              <a16:creationId xmlns:a16="http://schemas.microsoft.com/office/drawing/2014/main" id="{B78616B0-A2E4-4691-9B0C-B408CA6D1F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5" name="Text Box 18">
          <a:extLst>
            <a:ext uri="{FF2B5EF4-FFF2-40B4-BE49-F238E27FC236}">
              <a16:creationId xmlns:a16="http://schemas.microsoft.com/office/drawing/2014/main" id="{B1C015EE-40B6-4639-8B35-50223D852D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6" name="Text Box 19">
          <a:extLst>
            <a:ext uri="{FF2B5EF4-FFF2-40B4-BE49-F238E27FC236}">
              <a16:creationId xmlns:a16="http://schemas.microsoft.com/office/drawing/2014/main" id="{DDE4C36F-2C1E-4CB0-B176-9FBEFB3251C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7" name="Text Box 15">
          <a:extLst>
            <a:ext uri="{FF2B5EF4-FFF2-40B4-BE49-F238E27FC236}">
              <a16:creationId xmlns:a16="http://schemas.microsoft.com/office/drawing/2014/main" id="{97AC279A-B550-472E-A5B5-78B73E8FBA2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8" name="Text Box 15">
          <a:extLst>
            <a:ext uri="{FF2B5EF4-FFF2-40B4-BE49-F238E27FC236}">
              <a16:creationId xmlns:a16="http://schemas.microsoft.com/office/drawing/2014/main" id="{B47EA19E-D392-4B31-9AB0-123F06C840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8496"/>
    <xdr:sp macro="" textlink="">
      <xdr:nvSpPr>
        <xdr:cNvPr id="7729" name="Text Box 15">
          <a:extLst>
            <a:ext uri="{FF2B5EF4-FFF2-40B4-BE49-F238E27FC236}">
              <a16:creationId xmlns:a16="http://schemas.microsoft.com/office/drawing/2014/main" id="{6A81DDA9-5CFD-41BD-BE8F-2AB44DEBDD06}"/>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30" name="Text Box 15">
          <a:extLst>
            <a:ext uri="{FF2B5EF4-FFF2-40B4-BE49-F238E27FC236}">
              <a16:creationId xmlns:a16="http://schemas.microsoft.com/office/drawing/2014/main" id="{54A99C40-ECCD-41BC-AC88-07F4CE81CEC2}"/>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31" name="Text Box 15">
          <a:extLst>
            <a:ext uri="{FF2B5EF4-FFF2-40B4-BE49-F238E27FC236}">
              <a16:creationId xmlns:a16="http://schemas.microsoft.com/office/drawing/2014/main" id="{72D82C7D-5FA4-457F-A294-A3DB74DA451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32" name="Text Box 15">
          <a:extLst>
            <a:ext uri="{FF2B5EF4-FFF2-40B4-BE49-F238E27FC236}">
              <a16:creationId xmlns:a16="http://schemas.microsoft.com/office/drawing/2014/main" id="{814857CE-3F01-44A1-AE70-6413993983A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33" name="Text Box 15">
          <a:extLst>
            <a:ext uri="{FF2B5EF4-FFF2-40B4-BE49-F238E27FC236}">
              <a16:creationId xmlns:a16="http://schemas.microsoft.com/office/drawing/2014/main" id="{8BC28B74-9D88-475A-B282-B7E243AE6101}"/>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34" name="Text Box 15">
          <a:extLst>
            <a:ext uri="{FF2B5EF4-FFF2-40B4-BE49-F238E27FC236}">
              <a16:creationId xmlns:a16="http://schemas.microsoft.com/office/drawing/2014/main" id="{59BF417D-AA93-44E6-8994-EE44EB22126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5" name="Text Box 16">
          <a:extLst>
            <a:ext uri="{FF2B5EF4-FFF2-40B4-BE49-F238E27FC236}">
              <a16:creationId xmlns:a16="http://schemas.microsoft.com/office/drawing/2014/main" id="{0C2B1459-62AD-4C4B-BABA-92F6D2B49B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6" name="Text Box 17">
          <a:extLst>
            <a:ext uri="{FF2B5EF4-FFF2-40B4-BE49-F238E27FC236}">
              <a16:creationId xmlns:a16="http://schemas.microsoft.com/office/drawing/2014/main" id="{5D91FFCC-7328-43DA-8D0F-AC7508CC08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7" name="Text Box 18">
          <a:extLst>
            <a:ext uri="{FF2B5EF4-FFF2-40B4-BE49-F238E27FC236}">
              <a16:creationId xmlns:a16="http://schemas.microsoft.com/office/drawing/2014/main" id="{1E94C1CE-7367-43D3-B864-BC960EF5D0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8" name="Text Box 19">
          <a:extLst>
            <a:ext uri="{FF2B5EF4-FFF2-40B4-BE49-F238E27FC236}">
              <a16:creationId xmlns:a16="http://schemas.microsoft.com/office/drawing/2014/main" id="{51610279-9CE8-44A3-A7E7-DAE2B820754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39" name="Text Box 16">
          <a:extLst>
            <a:ext uri="{FF2B5EF4-FFF2-40B4-BE49-F238E27FC236}">
              <a16:creationId xmlns:a16="http://schemas.microsoft.com/office/drawing/2014/main" id="{DFDE8EA8-0BA6-4288-8101-8BC2E89E1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0" name="Text Box 17">
          <a:extLst>
            <a:ext uri="{FF2B5EF4-FFF2-40B4-BE49-F238E27FC236}">
              <a16:creationId xmlns:a16="http://schemas.microsoft.com/office/drawing/2014/main" id="{BAA6764E-815A-4303-ABDC-5BC4AABD37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1" name="Text Box 18">
          <a:extLst>
            <a:ext uri="{FF2B5EF4-FFF2-40B4-BE49-F238E27FC236}">
              <a16:creationId xmlns:a16="http://schemas.microsoft.com/office/drawing/2014/main" id="{96DFD956-CE0F-435A-BA95-AE3C227196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2" name="Text Box 19">
          <a:extLst>
            <a:ext uri="{FF2B5EF4-FFF2-40B4-BE49-F238E27FC236}">
              <a16:creationId xmlns:a16="http://schemas.microsoft.com/office/drawing/2014/main" id="{C1997F60-B11A-4382-A7C0-6A69D9C2A8D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3" name="Text Box 16">
          <a:extLst>
            <a:ext uri="{FF2B5EF4-FFF2-40B4-BE49-F238E27FC236}">
              <a16:creationId xmlns:a16="http://schemas.microsoft.com/office/drawing/2014/main" id="{70164380-EB83-44E8-B131-6F1ED18505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4" name="Text Box 17">
          <a:extLst>
            <a:ext uri="{FF2B5EF4-FFF2-40B4-BE49-F238E27FC236}">
              <a16:creationId xmlns:a16="http://schemas.microsoft.com/office/drawing/2014/main" id="{CEC7B0BA-3B44-46FB-9B63-9407D1DA481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5" name="Text Box 18">
          <a:extLst>
            <a:ext uri="{FF2B5EF4-FFF2-40B4-BE49-F238E27FC236}">
              <a16:creationId xmlns:a16="http://schemas.microsoft.com/office/drawing/2014/main" id="{25AF47E6-785E-448E-ACC6-2F20331C1D0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6" name="Text Box 19">
          <a:extLst>
            <a:ext uri="{FF2B5EF4-FFF2-40B4-BE49-F238E27FC236}">
              <a16:creationId xmlns:a16="http://schemas.microsoft.com/office/drawing/2014/main" id="{99B71739-3EA8-4790-B42E-FCD2988531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47" name="Text Box 15">
          <a:extLst>
            <a:ext uri="{FF2B5EF4-FFF2-40B4-BE49-F238E27FC236}">
              <a16:creationId xmlns:a16="http://schemas.microsoft.com/office/drawing/2014/main" id="{40269099-35AA-461F-8521-7FF75A8C916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8" name="Text Box 16">
          <a:extLst>
            <a:ext uri="{FF2B5EF4-FFF2-40B4-BE49-F238E27FC236}">
              <a16:creationId xmlns:a16="http://schemas.microsoft.com/office/drawing/2014/main" id="{79C7D018-4298-437E-BFF9-49664845CC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9" name="Text Box 17">
          <a:extLst>
            <a:ext uri="{FF2B5EF4-FFF2-40B4-BE49-F238E27FC236}">
              <a16:creationId xmlns:a16="http://schemas.microsoft.com/office/drawing/2014/main" id="{5830E441-DB5F-44C0-B6A9-43F39109A73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0" name="Text Box 18">
          <a:extLst>
            <a:ext uri="{FF2B5EF4-FFF2-40B4-BE49-F238E27FC236}">
              <a16:creationId xmlns:a16="http://schemas.microsoft.com/office/drawing/2014/main" id="{750FFB1B-3A39-4CF7-8117-B531A4D7C5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1" name="Text Box 19">
          <a:extLst>
            <a:ext uri="{FF2B5EF4-FFF2-40B4-BE49-F238E27FC236}">
              <a16:creationId xmlns:a16="http://schemas.microsoft.com/office/drawing/2014/main" id="{BEBB3AE4-756F-4ECE-9B92-1EC9396EE09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2" name="Text Box 16">
          <a:extLst>
            <a:ext uri="{FF2B5EF4-FFF2-40B4-BE49-F238E27FC236}">
              <a16:creationId xmlns:a16="http://schemas.microsoft.com/office/drawing/2014/main" id="{9E018697-754F-4B4D-A29E-86DBA84E85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3" name="Text Box 17">
          <a:extLst>
            <a:ext uri="{FF2B5EF4-FFF2-40B4-BE49-F238E27FC236}">
              <a16:creationId xmlns:a16="http://schemas.microsoft.com/office/drawing/2014/main" id="{1AEE7C7C-32D6-485C-9B9B-574B4503058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4" name="Text Box 18">
          <a:extLst>
            <a:ext uri="{FF2B5EF4-FFF2-40B4-BE49-F238E27FC236}">
              <a16:creationId xmlns:a16="http://schemas.microsoft.com/office/drawing/2014/main" id="{AEA8DF99-2155-4BA1-AB33-D04A10FFCC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5" name="Text Box 16">
          <a:extLst>
            <a:ext uri="{FF2B5EF4-FFF2-40B4-BE49-F238E27FC236}">
              <a16:creationId xmlns:a16="http://schemas.microsoft.com/office/drawing/2014/main" id="{ADCA22E2-262B-4939-9434-1AA41BFB250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6" name="Text Box 17">
          <a:extLst>
            <a:ext uri="{FF2B5EF4-FFF2-40B4-BE49-F238E27FC236}">
              <a16:creationId xmlns:a16="http://schemas.microsoft.com/office/drawing/2014/main" id="{62BC0E27-B2B8-4630-BABB-13E315D7BB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7" name="Text Box 18">
          <a:extLst>
            <a:ext uri="{FF2B5EF4-FFF2-40B4-BE49-F238E27FC236}">
              <a16:creationId xmlns:a16="http://schemas.microsoft.com/office/drawing/2014/main" id="{4D38A48E-8C6A-43FF-B1FB-0EAE4E743C4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8" name="Text Box 19">
          <a:extLst>
            <a:ext uri="{FF2B5EF4-FFF2-40B4-BE49-F238E27FC236}">
              <a16:creationId xmlns:a16="http://schemas.microsoft.com/office/drawing/2014/main" id="{3170A745-BCCB-40C7-8722-2614D2FE893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9" name="Text Box 16">
          <a:extLst>
            <a:ext uri="{FF2B5EF4-FFF2-40B4-BE49-F238E27FC236}">
              <a16:creationId xmlns:a16="http://schemas.microsoft.com/office/drawing/2014/main" id="{21811E6F-B82F-4D09-98F1-62C7F63101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0" name="Text Box 17">
          <a:extLst>
            <a:ext uri="{FF2B5EF4-FFF2-40B4-BE49-F238E27FC236}">
              <a16:creationId xmlns:a16="http://schemas.microsoft.com/office/drawing/2014/main" id="{6EE578E4-6236-461E-B3EB-D1735C3291B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1" name="Text Box 18">
          <a:extLst>
            <a:ext uri="{FF2B5EF4-FFF2-40B4-BE49-F238E27FC236}">
              <a16:creationId xmlns:a16="http://schemas.microsoft.com/office/drawing/2014/main" id="{9CA97887-7420-43B1-90CF-5CD3CCF8304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2" name="Text Box 19">
          <a:extLst>
            <a:ext uri="{FF2B5EF4-FFF2-40B4-BE49-F238E27FC236}">
              <a16:creationId xmlns:a16="http://schemas.microsoft.com/office/drawing/2014/main" id="{15B4D29D-1189-4379-9C9E-2E77007BAD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56743"/>
    <xdr:sp macro="" textlink="">
      <xdr:nvSpPr>
        <xdr:cNvPr id="7763" name="Text Box 15">
          <a:extLst>
            <a:ext uri="{FF2B5EF4-FFF2-40B4-BE49-F238E27FC236}">
              <a16:creationId xmlns:a16="http://schemas.microsoft.com/office/drawing/2014/main" id="{971320F7-FA5B-42C0-A814-B30359A71E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64" name="Text Box 15">
          <a:extLst>
            <a:ext uri="{FF2B5EF4-FFF2-40B4-BE49-F238E27FC236}">
              <a16:creationId xmlns:a16="http://schemas.microsoft.com/office/drawing/2014/main" id="{2F438626-D1DF-447E-BD25-CF19A83E917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65" name="Text Box 15">
          <a:extLst>
            <a:ext uri="{FF2B5EF4-FFF2-40B4-BE49-F238E27FC236}">
              <a16:creationId xmlns:a16="http://schemas.microsoft.com/office/drawing/2014/main" id="{2FBD42FC-AB82-4F58-8DA5-7764A61A9C7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66" name="Text Box 15">
          <a:extLst>
            <a:ext uri="{FF2B5EF4-FFF2-40B4-BE49-F238E27FC236}">
              <a16:creationId xmlns:a16="http://schemas.microsoft.com/office/drawing/2014/main" id="{B0A36D7E-13D8-4955-B12C-850BD03B6D2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67" name="Text Box 15">
          <a:extLst>
            <a:ext uri="{FF2B5EF4-FFF2-40B4-BE49-F238E27FC236}">
              <a16:creationId xmlns:a16="http://schemas.microsoft.com/office/drawing/2014/main" id="{0CAED8B7-9FD7-4AD0-A705-3A682E3459CD}"/>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768" name="Text Box 15">
          <a:extLst>
            <a:ext uri="{FF2B5EF4-FFF2-40B4-BE49-F238E27FC236}">
              <a16:creationId xmlns:a16="http://schemas.microsoft.com/office/drawing/2014/main" id="{ABA761EE-8499-4361-A08B-D11840B44CF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69" name="Text Box 16">
          <a:extLst>
            <a:ext uri="{FF2B5EF4-FFF2-40B4-BE49-F238E27FC236}">
              <a16:creationId xmlns:a16="http://schemas.microsoft.com/office/drawing/2014/main" id="{A6928F6E-BE27-4E86-BA61-DEC185D289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0" name="Text Box 17">
          <a:extLst>
            <a:ext uri="{FF2B5EF4-FFF2-40B4-BE49-F238E27FC236}">
              <a16:creationId xmlns:a16="http://schemas.microsoft.com/office/drawing/2014/main" id="{11FD3CC0-511D-4B02-81E2-A55DA8FDEE2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1" name="Text Box 18">
          <a:extLst>
            <a:ext uri="{FF2B5EF4-FFF2-40B4-BE49-F238E27FC236}">
              <a16:creationId xmlns:a16="http://schemas.microsoft.com/office/drawing/2014/main" id="{8CC5EA8C-8EDE-423C-85B0-3A55DAADB7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2" name="Text Box 19">
          <a:extLst>
            <a:ext uri="{FF2B5EF4-FFF2-40B4-BE49-F238E27FC236}">
              <a16:creationId xmlns:a16="http://schemas.microsoft.com/office/drawing/2014/main" id="{96F0F803-00E8-4F95-8C78-1A25E14081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3" name="Text Box 16">
          <a:extLst>
            <a:ext uri="{FF2B5EF4-FFF2-40B4-BE49-F238E27FC236}">
              <a16:creationId xmlns:a16="http://schemas.microsoft.com/office/drawing/2014/main" id="{86EC6A0D-B3FB-46CE-B484-4F21D22672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4" name="Text Box 17">
          <a:extLst>
            <a:ext uri="{FF2B5EF4-FFF2-40B4-BE49-F238E27FC236}">
              <a16:creationId xmlns:a16="http://schemas.microsoft.com/office/drawing/2014/main" id="{344B0B38-EF56-4EFE-A051-1F13FDBA7D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5" name="Text Box 18">
          <a:extLst>
            <a:ext uri="{FF2B5EF4-FFF2-40B4-BE49-F238E27FC236}">
              <a16:creationId xmlns:a16="http://schemas.microsoft.com/office/drawing/2014/main" id="{4329A58B-AA00-4437-963B-AE15DC7EF9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6" name="Text Box 19">
          <a:extLst>
            <a:ext uri="{FF2B5EF4-FFF2-40B4-BE49-F238E27FC236}">
              <a16:creationId xmlns:a16="http://schemas.microsoft.com/office/drawing/2014/main" id="{5EE5119C-7E59-4950-BC5D-A6811FC0E2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7" name="Text Box 16">
          <a:extLst>
            <a:ext uri="{FF2B5EF4-FFF2-40B4-BE49-F238E27FC236}">
              <a16:creationId xmlns:a16="http://schemas.microsoft.com/office/drawing/2014/main" id="{091FC402-15E0-4FBE-84B0-6E95372C858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8" name="Text Box 17">
          <a:extLst>
            <a:ext uri="{FF2B5EF4-FFF2-40B4-BE49-F238E27FC236}">
              <a16:creationId xmlns:a16="http://schemas.microsoft.com/office/drawing/2014/main" id="{03FD5A91-8732-4124-AC57-DB2A6A79CA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9" name="Text Box 18">
          <a:extLst>
            <a:ext uri="{FF2B5EF4-FFF2-40B4-BE49-F238E27FC236}">
              <a16:creationId xmlns:a16="http://schemas.microsoft.com/office/drawing/2014/main" id="{746577D9-F76E-4A10-A24D-DC79B22D99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80" name="Text Box 19">
          <a:extLst>
            <a:ext uri="{FF2B5EF4-FFF2-40B4-BE49-F238E27FC236}">
              <a16:creationId xmlns:a16="http://schemas.microsoft.com/office/drawing/2014/main" id="{42E67B5C-C8E4-4033-A27B-43A49715DAD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81" name="Text Box 15">
          <a:extLst>
            <a:ext uri="{FF2B5EF4-FFF2-40B4-BE49-F238E27FC236}">
              <a16:creationId xmlns:a16="http://schemas.microsoft.com/office/drawing/2014/main" id="{BA786CA6-A061-4407-B204-673CB757F41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2" name="Text Box 16">
          <a:extLst>
            <a:ext uri="{FF2B5EF4-FFF2-40B4-BE49-F238E27FC236}">
              <a16:creationId xmlns:a16="http://schemas.microsoft.com/office/drawing/2014/main" id="{71D4523C-D601-4029-A586-99F256B8FC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3" name="Text Box 17">
          <a:extLst>
            <a:ext uri="{FF2B5EF4-FFF2-40B4-BE49-F238E27FC236}">
              <a16:creationId xmlns:a16="http://schemas.microsoft.com/office/drawing/2014/main" id="{FA3B7F3F-9FD4-4214-8C1B-0089185E56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4" name="Text Box 18">
          <a:extLst>
            <a:ext uri="{FF2B5EF4-FFF2-40B4-BE49-F238E27FC236}">
              <a16:creationId xmlns:a16="http://schemas.microsoft.com/office/drawing/2014/main" id="{7E10DB10-6449-411E-A50C-5369691795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5" name="Text Box 19">
          <a:extLst>
            <a:ext uri="{FF2B5EF4-FFF2-40B4-BE49-F238E27FC236}">
              <a16:creationId xmlns:a16="http://schemas.microsoft.com/office/drawing/2014/main" id="{DC88D138-48F5-47B9-8017-2E4FA07122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180</xdr:row>
      <xdr:rowOff>504825</xdr:rowOff>
    </xdr:from>
    <xdr:ext cx="95250" cy="442269"/>
    <xdr:sp macro="" textlink="">
      <xdr:nvSpPr>
        <xdr:cNvPr id="7786" name="Text Box 15">
          <a:extLst>
            <a:ext uri="{FF2B5EF4-FFF2-40B4-BE49-F238E27FC236}">
              <a16:creationId xmlns:a16="http://schemas.microsoft.com/office/drawing/2014/main" id="{1C3AE29D-8342-43ED-BD78-16B021BBC0EE}"/>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7" name="Text Box 16">
          <a:extLst>
            <a:ext uri="{FF2B5EF4-FFF2-40B4-BE49-F238E27FC236}">
              <a16:creationId xmlns:a16="http://schemas.microsoft.com/office/drawing/2014/main" id="{1E1FDD27-B71E-4FDD-8CD6-AF678371A1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8" name="Text Box 17">
          <a:extLst>
            <a:ext uri="{FF2B5EF4-FFF2-40B4-BE49-F238E27FC236}">
              <a16:creationId xmlns:a16="http://schemas.microsoft.com/office/drawing/2014/main" id="{6BFC47CB-1C81-4F71-BDD0-23118EFB7FE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9" name="Text Box 18">
          <a:extLst>
            <a:ext uri="{FF2B5EF4-FFF2-40B4-BE49-F238E27FC236}">
              <a16:creationId xmlns:a16="http://schemas.microsoft.com/office/drawing/2014/main" id="{94411E23-3BA5-4919-9BC0-EE6AF804C4A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0" name="Text Box 16">
          <a:extLst>
            <a:ext uri="{FF2B5EF4-FFF2-40B4-BE49-F238E27FC236}">
              <a16:creationId xmlns:a16="http://schemas.microsoft.com/office/drawing/2014/main" id="{A02E4E68-ACA4-434C-88D0-FE5CC25D3F9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1" name="Text Box 17">
          <a:extLst>
            <a:ext uri="{FF2B5EF4-FFF2-40B4-BE49-F238E27FC236}">
              <a16:creationId xmlns:a16="http://schemas.microsoft.com/office/drawing/2014/main" id="{5875F569-8EC6-4EA7-A5A5-2661FE9101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2" name="Text Box 18">
          <a:extLst>
            <a:ext uri="{FF2B5EF4-FFF2-40B4-BE49-F238E27FC236}">
              <a16:creationId xmlns:a16="http://schemas.microsoft.com/office/drawing/2014/main" id="{5EEE75C1-1D31-4A0E-AA86-8A742CE1B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3" name="Text Box 19">
          <a:extLst>
            <a:ext uri="{FF2B5EF4-FFF2-40B4-BE49-F238E27FC236}">
              <a16:creationId xmlns:a16="http://schemas.microsoft.com/office/drawing/2014/main" id="{B91993C8-F740-4754-AFC4-E58365D482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4" name="Text Box 16">
          <a:extLst>
            <a:ext uri="{FF2B5EF4-FFF2-40B4-BE49-F238E27FC236}">
              <a16:creationId xmlns:a16="http://schemas.microsoft.com/office/drawing/2014/main" id="{E30506DF-8FEB-469C-9E43-B4BD97E2B1C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5" name="Text Box 17">
          <a:extLst>
            <a:ext uri="{FF2B5EF4-FFF2-40B4-BE49-F238E27FC236}">
              <a16:creationId xmlns:a16="http://schemas.microsoft.com/office/drawing/2014/main" id="{5F493839-9FE2-4FDA-BD45-1EF8C66732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6" name="Text Box 18">
          <a:extLst>
            <a:ext uri="{FF2B5EF4-FFF2-40B4-BE49-F238E27FC236}">
              <a16:creationId xmlns:a16="http://schemas.microsoft.com/office/drawing/2014/main" id="{EE525911-240F-438E-858F-47C7AEBD7B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797" name="Text Box 15">
          <a:extLst>
            <a:ext uri="{FF2B5EF4-FFF2-40B4-BE49-F238E27FC236}">
              <a16:creationId xmlns:a16="http://schemas.microsoft.com/office/drawing/2014/main" id="{F1FF388C-5DD0-4BBB-8C7D-6FA4E7D4DBF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8" name="Text Box 16">
          <a:extLst>
            <a:ext uri="{FF2B5EF4-FFF2-40B4-BE49-F238E27FC236}">
              <a16:creationId xmlns:a16="http://schemas.microsoft.com/office/drawing/2014/main" id="{4A34E2F8-D214-4240-AE61-EBBEBC98F9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9" name="Text Box 17">
          <a:extLst>
            <a:ext uri="{FF2B5EF4-FFF2-40B4-BE49-F238E27FC236}">
              <a16:creationId xmlns:a16="http://schemas.microsoft.com/office/drawing/2014/main" id="{9E14E4BF-0B25-4502-91E3-5C623F903F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0" name="Text Box 18">
          <a:extLst>
            <a:ext uri="{FF2B5EF4-FFF2-40B4-BE49-F238E27FC236}">
              <a16:creationId xmlns:a16="http://schemas.microsoft.com/office/drawing/2014/main" id="{168EC057-7625-4FE9-8926-E35F64AF63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1" name="Text Box 19">
          <a:extLst>
            <a:ext uri="{FF2B5EF4-FFF2-40B4-BE49-F238E27FC236}">
              <a16:creationId xmlns:a16="http://schemas.microsoft.com/office/drawing/2014/main" id="{CBAD791B-70B9-411F-B2C7-460D4485F2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2" name="Text Box 16">
          <a:extLst>
            <a:ext uri="{FF2B5EF4-FFF2-40B4-BE49-F238E27FC236}">
              <a16:creationId xmlns:a16="http://schemas.microsoft.com/office/drawing/2014/main" id="{B281F3E7-055D-4BCB-97A9-5223A53EDC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3" name="Text Box 17">
          <a:extLst>
            <a:ext uri="{FF2B5EF4-FFF2-40B4-BE49-F238E27FC236}">
              <a16:creationId xmlns:a16="http://schemas.microsoft.com/office/drawing/2014/main" id="{14096E28-E2F0-4F2F-BE4B-DACAC1C2E41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4" name="Text Box 18">
          <a:extLst>
            <a:ext uri="{FF2B5EF4-FFF2-40B4-BE49-F238E27FC236}">
              <a16:creationId xmlns:a16="http://schemas.microsoft.com/office/drawing/2014/main" id="{9BF93AAF-2F62-4B3A-8E7E-C28C9EB6E6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5" name="Text Box 19">
          <a:extLst>
            <a:ext uri="{FF2B5EF4-FFF2-40B4-BE49-F238E27FC236}">
              <a16:creationId xmlns:a16="http://schemas.microsoft.com/office/drawing/2014/main" id="{DC0D398A-840F-406B-8CA8-0C9F13CB271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6" name="Text Box 16">
          <a:extLst>
            <a:ext uri="{FF2B5EF4-FFF2-40B4-BE49-F238E27FC236}">
              <a16:creationId xmlns:a16="http://schemas.microsoft.com/office/drawing/2014/main" id="{C0392FA3-C6AD-415A-8808-BB2DE258324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7" name="Text Box 17">
          <a:extLst>
            <a:ext uri="{FF2B5EF4-FFF2-40B4-BE49-F238E27FC236}">
              <a16:creationId xmlns:a16="http://schemas.microsoft.com/office/drawing/2014/main" id="{7CAD8036-6234-447E-A11B-2712628C6C4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8" name="Text Box 18">
          <a:extLst>
            <a:ext uri="{FF2B5EF4-FFF2-40B4-BE49-F238E27FC236}">
              <a16:creationId xmlns:a16="http://schemas.microsoft.com/office/drawing/2014/main" id="{9498B1FE-BD10-4358-BF0C-81B3E449B16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9" name="Text Box 19">
          <a:extLst>
            <a:ext uri="{FF2B5EF4-FFF2-40B4-BE49-F238E27FC236}">
              <a16:creationId xmlns:a16="http://schemas.microsoft.com/office/drawing/2014/main" id="{BC4A458C-5E45-4FE7-B89C-823A4C86E6B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810" name="Text Box 15">
          <a:extLst>
            <a:ext uri="{FF2B5EF4-FFF2-40B4-BE49-F238E27FC236}">
              <a16:creationId xmlns:a16="http://schemas.microsoft.com/office/drawing/2014/main" id="{A59055BB-531D-4D98-8142-8D832FE3D3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1" name="Text Box 16">
          <a:extLst>
            <a:ext uri="{FF2B5EF4-FFF2-40B4-BE49-F238E27FC236}">
              <a16:creationId xmlns:a16="http://schemas.microsoft.com/office/drawing/2014/main" id="{B21ECFDC-58F7-4AFE-8B8F-7F82E3C323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2" name="Text Box 17">
          <a:extLst>
            <a:ext uri="{FF2B5EF4-FFF2-40B4-BE49-F238E27FC236}">
              <a16:creationId xmlns:a16="http://schemas.microsoft.com/office/drawing/2014/main" id="{9536C1DB-CC1D-4916-87A1-3B0FABCEC5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3" name="Text Box 18">
          <a:extLst>
            <a:ext uri="{FF2B5EF4-FFF2-40B4-BE49-F238E27FC236}">
              <a16:creationId xmlns:a16="http://schemas.microsoft.com/office/drawing/2014/main" id="{061F371B-3FC1-4C8E-AD24-361E1928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4" name="Text Box 19">
          <a:extLst>
            <a:ext uri="{FF2B5EF4-FFF2-40B4-BE49-F238E27FC236}">
              <a16:creationId xmlns:a16="http://schemas.microsoft.com/office/drawing/2014/main" id="{BC6BA8E5-3732-478B-8D7F-F3898D1A4E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5" name="Text Box 16">
          <a:extLst>
            <a:ext uri="{FF2B5EF4-FFF2-40B4-BE49-F238E27FC236}">
              <a16:creationId xmlns:a16="http://schemas.microsoft.com/office/drawing/2014/main" id="{663860BD-DD52-4BFB-B58C-AE0E660E6E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6" name="Text Box 17">
          <a:extLst>
            <a:ext uri="{FF2B5EF4-FFF2-40B4-BE49-F238E27FC236}">
              <a16:creationId xmlns:a16="http://schemas.microsoft.com/office/drawing/2014/main" id="{3E88D071-DE2A-4A02-B1A8-A53409213A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182</xdr:row>
      <xdr:rowOff>15875</xdr:rowOff>
    </xdr:from>
    <xdr:ext cx="95250" cy="171450"/>
    <xdr:sp macro="" textlink="">
      <xdr:nvSpPr>
        <xdr:cNvPr id="7817" name="Text Box 18">
          <a:extLst>
            <a:ext uri="{FF2B5EF4-FFF2-40B4-BE49-F238E27FC236}">
              <a16:creationId xmlns:a16="http://schemas.microsoft.com/office/drawing/2014/main" id="{D9D875A0-17D2-4AAD-B280-78C5E2D91EA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8" name="Text Box 16">
          <a:extLst>
            <a:ext uri="{FF2B5EF4-FFF2-40B4-BE49-F238E27FC236}">
              <a16:creationId xmlns:a16="http://schemas.microsoft.com/office/drawing/2014/main" id="{7E98393B-4485-4A82-8A52-BE30938EC5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9" name="Text Box 17">
          <a:extLst>
            <a:ext uri="{FF2B5EF4-FFF2-40B4-BE49-F238E27FC236}">
              <a16:creationId xmlns:a16="http://schemas.microsoft.com/office/drawing/2014/main" id="{19CE38AD-5789-404B-923F-F4B242F7D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0" name="Text Box 18">
          <a:extLst>
            <a:ext uri="{FF2B5EF4-FFF2-40B4-BE49-F238E27FC236}">
              <a16:creationId xmlns:a16="http://schemas.microsoft.com/office/drawing/2014/main" id="{693C40BB-945F-46E7-88F5-96328CE3D5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1" name="Text Box 19">
          <a:extLst>
            <a:ext uri="{FF2B5EF4-FFF2-40B4-BE49-F238E27FC236}">
              <a16:creationId xmlns:a16="http://schemas.microsoft.com/office/drawing/2014/main" id="{F8140924-74F6-4DAD-AB84-0961EAF350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2" name="Text Box 16">
          <a:extLst>
            <a:ext uri="{FF2B5EF4-FFF2-40B4-BE49-F238E27FC236}">
              <a16:creationId xmlns:a16="http://schemas.microsoft.com/office/drawing/2014/main" id="{282A8C34-67EE-43D9-9B2A-C12D26E8CD6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3" name="Text Box 15">
          <a:extLst>
            <a:ext uri="{FF2B5EF4-FFF2-40B4-BE49-F238E27FC236}">
              <a16:creationId xmlns:a16="http://schemas.microsoft.com/office/drawing/2014/main" id="{AAF826CB-1F55-4353-AC51-8E10862FBF0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4" name="Text Box 15">
          <a:extLst>
            <a:ext uri="{FF2B5EF4-FFF2-40B4-BE49-F238E27FC236}">
              <a16:creationId xmlns:a16="http://schemas.microsoft.com/office/drawing/2014/main" id="{9E331E44-1DB0-45E6-9F96-84B17C6D8BA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5" name="Text Box 15">
          <a:extLst>
            <a:ext uri="{FF2B5EF4-FFF2-40B4-BE49-F238E27FC236}">
              <a16:creationId xmlns:a16="http://schemas.microsoft.com/office/drawing/2014/main" id="{5926316E-A29E-4966-89B9-72AC9390BA51}"/>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6" name="Text Box 15">
          <a:extLst>
            <a:ext uri="{FF2B5EF4-FFF2-40B4-BE49-F238E27FC236}">
              <a16:creationId xmlns:a16="http://schemas.microsoft.com/office/drawing/2014/main" id="{E649D6EA-BD82-432A-9D70-0D66EE07C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27" name="Text Box 15">
          <a:extLst>
            <a:ext uri="{FF2B5EF4-FFF2-40B4-BE49-F238E27FC236}">
              <a16:creationId xmlns:a16="http://schemas.microsoft.com/office/drawing/2014/main" id="{458EB980-3087-4B7D-A298-2BD11BD7636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8" name="Text Box 15">
          <a:extLst>
            <a:ext uri="{FF2B5EF4-FFF2-40B4-BE49-F238E27FC236}">
              <a16:creationId xmlns:a16="http://schemas.microsoft.com/office/drawing/2014/main" id="{4FE0EEBF-5F48-4EC6-8655-7E68AA57302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9" name="Text Box 15">
          <a:extLst>
            <a:ext uri="{FF2B5EF4-FFF2-40B4-BE49-F238E27FC236}">
              <a16:creationId xmlns:a16="http://schemas.microsoft.com/office/drawing/2014/main" id="{2849F09E-0B3E-482C-A02D-A8F9EC75D57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0" name="Text Box 15">
          <a:extLst>
            <a:ext uri="{FF2B5EF4-FFF2-40B4-BE49-F238E27FC236}">
              <a16:creationId xmlns:a16="http://schemas.microsoft.com/office/drawing/2014/main" id="{608C500B-0465-4188-BF02-8479AF3ACF3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1" name="Text Box 15">
          <a:extLst>
            <a:ext uri="{FF2B5EF4-FFF2-40B4-BE49-F238E27FC236}">
              <a16:creationId xmlns:a16="http://schemas.microsoft.com/office/drawing/2014/main" id="{4620389A-9409-4EF9-9B5B-8BA4FF45CF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2" name="Text Box 15">
          <a:extLst>
            <a:ext uri="{FF2B5EF4-FFF2-40B4-BE49-F238E27FC236}">
              <a16:creationId xmlns:a16="http://schemas.microsoft.com/office/drawing/2014/main" id="{336EF623-7F49-4040-8C88-3D57605690F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3" name="Text Box 15">
          <a:extLst>
            <a:ext uri="{FF2B5EF4-FFF2-40B4-BE49-F238E27FC236}">
              <a16:creationId xmlns:a16="http://schemas.microsoft.com/office/drawing/2014/main" id="{A87F8707-9EB6-40EA-9033-CF421B1AE51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8496"/>
    <xdr:sp macro="" textlink="">
      <xdr:nvSpPr>
        <xdr:cNvPr id="7834" name="Text Box 15">
          <a:extLst>
            <a:ext uri="{FF2B5EF4-FFF2-40B4-BE49-F238E27FC236}">
              <a16:creationId xmlns:a16="http://schemas.microsoft.com/office/drawing/2014/main" id="{CD130CD9-3466-4C3C-A115-903C3C62C68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5" name="Text Box 15">
          <a:extLst>
            <a:ext uri="{FF2B5EF4-FFF2-40B4-BE49-F238E27FC236}">
              <a16:creationId xmlns:a16="http://schemas.microsoft.com/office/drawing/2014/main" id="{078D8FBC-F043-4645-8F40-1741278677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6" name="Text Box 15">
          <a:extLst>
            <a:ext uri="{FF2B5EF4-FFF2-40B4-BE49-F238E27FC236}">
              <a16:creationId xmlns:a16="http://schemas.microsoft.com/office/drawing/2014/main" id="{85637FA3-2151-43F9-8C29-0B77FCCD542D}"/>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56743"/>
    <xdr:sp macro="" textlink="">
      <xdr:nvSpPr>
        <xdr:cNvPr id="7837" name="Text Box 15">
          <a:extLst>
            <a:ext uri="{FF2B5EF4-FFF2-40B4-BE49-F238E27FC236}">
              <a16:creationId xmlns:a16="http://schemas.microsoft.com/office/drawing/2014/main" id="{B892A500-DBE9-43FE-9401-D1F5954AF420}"/>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8" name="Text Box 15">
          <a:extLst>
            <a:ext uri="{FF2B5EF4-FFF2-40B4-BE49-F238E27FC236}">
              <a16:creationId xmlns:a16="http://schemas.microsoft.com/office/drawing/2014/main" id="{130C011C-C1CB-4F03-BADB-2529A4B41E5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9" name="Text Box 15">
          <a:extLst>
            <a:ext uri="{FF2B5EF4-FFF2-40B4-BE49-F238E27FC236}">
              <a16:creationId xmlns:a16="http://schemas.microsoft.com/office/drawing/2014/main" id="{444CAE06-9551-49F7-A40C-8A95E1F5CA4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0" name="Text Box 15">
          <a:extLst>
            <a:ext uri="{FF2B5EF4-FFF2-40B4-BE49-F238E27FC236}">
              <a16:creationId xmlns:a16="http://schemas.microsoft.com/office/drawing/2014/main" id="{89AADFA4-E864-4470-A31E-A32B7E5BDBE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1" name="Text Box 15">
          <a:extLst>
            <a:ext uri="{FF2B5EF4-FFF2-40B4-BE49-F238E27FC236}">
              <a16:creationId xmlns:a16="http://schemas.microsoft.com/office/drawing/2014/main" id="{AD0EB999-3DBB-4498-854E-A054A7A71FF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2" name="Text Box 15">
          <a:extLst>
            <a:ext uri="{FF2B5EF4-FFF2-40B4-BE49-F238E27FC236}">
              <a16:creationId xmlns:a16="http://schemas.microsoft.com/office/drawing/2014/main" id="{BF7B288D-B8ED-4E29-9978-5C753187CD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3" name="Text Box 15">
          <a:extLst>
            <a:ext uri="{FF2B5EF4-FFF2-40B4-BE49-F238E27FC236}">
              <a16:creationId xmlns:a16="http://schemas.microsoft.com/office/drawing/2014/main" id="{630E204C-4F35-43A8-B84B-A9887AD3A9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4" name="Text Box 15">
          <a:extLst>
            <a:ext uri="{FF2B5EF4-FFF2-40B4-BE49-F238E27FC236}">
              <a16:creationId xmlns:a16="http://schemas.microsoft.com/office/drawing/2014/main" id="{5224F4CB-8C3C-4B98-B84C-ACABD66EC28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5" name="Text Box 15">
          <a:extLst>
            <a:ext uri="{FF2B5EF4-FFF2-40B4-BE49-F238E27FC236}">
              <a16:creationId xmlns:a16="http://schemas.microsoft.com/office/drawing/2014/main" id="{4AC3EED4-6FEA-400B-8E0A-E5147A8FFF5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8496"/>
    <xdr:sp macro="" textlink="">
      <xdr:nvSpPr>
        <xdr:cNvPr id="7846" name="Text Box 15">
          <a:extLst>
            <a:ext uri="{FF2B5EF4-FFF2-40B4-BE49-F238E27FC236}">
              <a16:creationId xmlns:a16="http://schemas.microsoft.com/office/drawing/2014/main" id="{A56DEEC6-3840-4C23-B41F-8CF3B73E084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47" name="Text Box 15">
          <a:extLst>
            <a:ext uri="{FF2B5EF4-FFF2-40B4-BE49-F238E27FC236}">
              <a16:creationId xmlns:a16="http://schemas.microsoft.com/office/drawing/2014/main" id="{63B8BE5C-E8D7-4C63-A179-693668EA8A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48" name="Text Box 15">
          <a:extLst>
            <a:ext uri="{FF2B5EF4-FFF2-40B4-BE49-F238E27FC236}">
              <a16:creationId xmlns:a16="http://schemas.microsoft.com/office/drawing/2014/main" id="{3B4BA055-D388-4A4F-B321-F25D56637CEE}"/>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56743"/>
    <xdr:sp macro="" textlink="">
      <xdr:nvSpPr>
        <xdr:cNvPr id="7849" name="Text Box 15">
          <a:extLst>
            <a:ext uri="{FF2B5EF4-FFF2-40B4-BE49-F238E27FC236}">
              <a16:creationId xmlns:a16="http://schemas.microsoft.com/office/drawing/2014/main" id="{517A349C-3EF4-415E-8D60-FDA33050AA24}"/>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0" name="Text Box 15">
          <a:extLst>
            <a:ext uri="{FF2B5EF4-FFF2-40B4-BE49-F238E27FC236}">
              <a16:creationId xmlns:a16="http://schemas.microsoft.com/office/drawing/2014/main" id="{82181FFE-6282-481B-B44A-3C9CE5C9355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51" name="Text Box 15">
          <a:extLst>
            <a:ext uri="{FF2B5EF4-FFF2-40B4-BE49-F238E27FC236}">
              <a16:creationId xmlns:a16="http://schemas.microsoft.com/office/drawing/2014/main" id="{B74E7C63-129A-4ED9-92E2-EAA5E830E9E9}"/>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2" name="Text Box 15">
          <a:extLst>
            <a:ext uri="{FF2B5EF4-FFF2-40B4-BE49-F238E27FC236}">
              <a16:creationId xmlns:a16="http://schemas.microsoft.com/office/drawing/2014/main" id="{1C61E67B-86B6-4004-AB0A-DC685462011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3" name="Text Box 15">
          <a:extLst>
            <a:ext uri="{FF2B5EF4-FFF2-40B4-BE49-F238E27FC236}">
              <a16:creationId xmlns:a16="http://schemas.microsoft.com/office/drawing/2014/main" id="{F74399DD-C6A4-4182-AD7B-88FA1EB6C5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4" name="Text Box 15">
          <a:extLst>
            <a:ext uri="{FF2B5EF4-FFF2-40B4-BE49-F238E27FC236}">
              <a16:creationId xmlns:a16="http://schemas.microsoft.com/office/drawing/2014/main" id="{85AA3D32-3F09-4231-A386-7E5B8933D07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5" name="Text Box 15">
          <a:extLst>
            <a:ext uri="{FF2B5EF4-FFF2-40B4-BE49-F238E27FC236}">
              <a16:creationId xmlns:a16="http://schemas.microsoft.com/office/drawing/2014/main" id="{74C96A22-CFAB-474C-8023-FB11A2DCE5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6" name="Text Box 15">
          <a:extLst>
            <a:ext uri="{FF2B5EF4-FFF2-40B4-BE49-F238E27FC236}">
              <a16:creationId xmlns:a16="http://schemas.microsoft.com/office/drawing/2014/main" id="{C6986C88-47D2-4D9C-90F3-70F40ED50B4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7" name="Text Box 15">
          <a:extLst>
            <a:ext uri="{FF2B5EF4-FFF2-40B4-BE49-F238E27FC236}">
              <a16:creationId xmlns:a16="http://schemas.microsoft.com/office/drawing/2014/main" id="{362B5A4F-9F6F-42FC-9922-C2F73B855CE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8" name="Text Box 15">
          <a:extLst>
            <a:ext uri="{FF2B5EF4-FFF2-40B4-BE49-F238E27FC236}">
              <a16:creationId xmlns:a16="http://schemas.microsoft.com/office/drawing/2014/main" id="{F13AA95D-2816-4427-9F32-207FBAD8B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9" name="Text Box 15">
          <a:extLst>
            <a:ext uri="{FF2B5EF4-FFF2-40B4-BE49-F238E27FC236}">
              <a16:creationId xmlns:a16="http://schemas.microsoft.com/office/drawing/2014/main" id="{F7BD14B8-8154-453D-A6A4-662EF8AC48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0" name="Text Box 15">
          <a:extLst>
            <a:ext uri="{FF2B5EF4-FFF2-40B4-BE49-F238E27FC236}">
              <a16:creationId xmlns:a16="http://schemas.microsoft.com/office/drawing/2014/main" id="{E35CC817-3342-42C0-8D7E-ED69463B846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1" name="Text Box 15">
          <a:extLst>
            <a:ext uri="{FF2B5EF4-FFF2-40B4-BE49-F238E27FC236}">
              <a16:creationId xmlns:a16="http://schemas.microsoft.com/office/drawing/2014/main" id="{02D25C9C-600B-4931-9DAB-5540F8BD2D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2" name="Text Box 15">
          <a:extLst>
            <a:ext uri="{FF2B5EF4-FFF2-40B4-BE49-F238E27FC236}">
              <a16:creationId xmlns:a16="http://schemas.microsoft.com/office/drawing/2014/main" id="{A12482D1-D505-4160-87BE-7F5F8726D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3" name="Text Box 15">
          <a:extLst>
            <a:ext uri="{FF2B5EF4-FFF2-40B4-BE49-F238E27FC236}">
              <a16:creationId xmlns:a16="http://schemas.microsoft.com/office/drawing/2014/main" id="{05F66010-EF24-4AEE-AD69-8EB91BD189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4" name="Text Box 15">
          <a:extLst>
            <a:ext uri="{FF2B5EF4-FFF2-40B4-BE49-F238E27FC236}">
              <a16:creationId xmlns:a16="http://schemas.microsoft.com/office/drawing/2014/main" id="{A4AF07F1-CCF8-4DC7-AF29-A41A03299E1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5" name="Text Box 15">
          <a:extLst>
            <a:ext uri="{FF2B5EF4-FFF2-40B4-BE49-F238E27FC236}">
              <a16:creationId xmlns:a16="http://schemas.microsoft.com/office/drawing/2014/main" id="{0924DA4E-64FC-476E-80CD-C22A22F262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6" name="Text Box 15">
          <a:extLst>
            <a:ext uri="{FF2B5EF4-FFF2-40B4-BE49-F238E27FC236}">
              <a16:creationId xmlns:a16="http://schemas.microsoft.com/office/drawing/2014/main" id="{B50BF3EF-B300-431B-82C8-5A98C18B291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7" name="Text Box 15">
          <a:extLst>
            <a:ext uri="{FF2B5EF4-FFF2-40B4-BE49-F238E27FC236}">
              <a16:creationId xmlns:a16="http://schemas.microsoft.com/office/drawing/2014/main" id="{B27F4F27-5DAD-406C-85D6-9D0E445DCC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8" name="Text Box 15">
          <a:extLst>
            <a:ext uri="{FF2B5EF4-FFF2-40B4-BE49-F238E27FC236}">
              <a16:creationId xmlns:a16="http://schemas.microsoft.com/office/drawing/2014/main" id="{2C8F9F8C-7BA1-49F4-8B59-E6B433E6CB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9" name="Text Box 15">
          <a:extLst>
            <a:ext uri="{FF2B5EF4-FFF2-40B4-BE49-F238E27FC236}">
              <a16:creationId xmlns:a16="http://schemas.microsoft.com/office/drawing/2014/main" id="{546E2060-4F2E-46C1-A14B-1B660CA3100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0" name="Text Box 15">
          <a:extLst>
            <a:ext uri="{FF2B5EF4-FFF2-40B4-BE49-F238E27FC236}">
              <a16:creationId xmlns:a16="http://schemas.microsoft.com/office/drawing/2014/main" id="{6FA80CEC-0B9B-4BDB-8A21-7501B54B1E9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71" name="Text Box 15">
          <a:extLst>
            <a:ext uri="{FF2B5EF4-FFF2-40B4-BE49-F238E27FC236}">
              <a16:creationId xmlns:a16="http://schemas.microsoft.com/office/drawing/2014/main" id="{FB392739-3CA8-4135-9386-6304C6C83A7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2" name="Text Box 15">
          <a:extLst>
            <a:ext uri="{FF2B5EF4-FFF2-40B4-BE49-F238E27FC236}">
              <a16:creationId xmlns:a16="http://schemas.microsoft.com/office/drawing/2014/main" id="{BCF50586-9C30-4135-AC5D-4D1FA1D3B50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3" name="Text Box 15">
          <a:extLst>
            <a:ext uri="{FF2B5EF4-FFF2-40B4-BE49-F238E27FC236}">
              <a16:creationId xmlns:a16="http://schemas.microsoft.com/office/drawing/2014/main" id="{31B6EC45-686F-4194-AD15-5772B95A58D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4" name="Text Box 15">
          <a:extLst>
            <a:ext uri="{FF2B5EF4-FFF2-40B4-BE49-F238E27FC236}">
              <a16:creationId xmlns:a16="http://schemas.microsoft.com/office/drawing/2014/main" id="{6AC57A43-1F5E-4786-93B0-FAB2200AC31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5" name="Text Box 15">
          <a:extLst>
            <a:ext uri="{FF2B5EF4-FFF2-40B4-BE49-F238E27FC236}">
              <a16:creationId xmlns:a16="http://schemas.microsoft.com/office/drawing/2014/main" id="{33B03EA0-18E9-4115-8CB2-137C0AF5CA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6" name="Text Box 15">
          <a:extLst>
            <a:ext uri="{FF2B5EF4-FFF2-40B4-BE49-F238E27FC236}">
              <a16:creationId xmlns:a16="http://schemas.microsoft.com/office/drawing/2014/main" id="{6E6FD478-448F-4CAB-A442-BDE5DA727E8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7" name="Text Box 15">
          <a:extLst>
            <a:ext uri="{FF2B5EF4-FFF2-40B4-BE49-F238E27FC236}">
              <a16:creationId xmlns:a16="http://schemas.microsoft.com/office/drawing/2014/main" id="{D86E3E47-E1AE-4495-A222-A0AEDE5B5E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171450</xdr:colOff>
      <xdr:row>0</xdr:row>
      <xdr:rowOff>12700</xdr:rowOff>
    </xdr:from>
    <xdr:to>
      <xdr:col>0</xdr:col>
      <xdr:colOff>900731</xdr:colOff>
      <xdr:row>2</xdr:row>
      <xdr:rowOff>124637</xdr:rowOff>
    </xdr:to>
    <xdr:pic>
      <xdr:nvPicPr>
        <xdr:cNvPr id="7878" name="Imagen 7877">
          <a:extLst>
            <a:ext uri="{FF2B5EF4-FFF2-40B4-BE49-F238E27FC236}">
              <a16:creationId xmlns:a16="http://schemas.microsoft.com/office/drawing/2014/main" id="{E8FD90FC-1001-4485-B86C-39754CDBF2E5}"/>
            </a:ext>
          </a:extLst>
        </xdr:cNvPr>
        <xdr:cNvPicPr>
          <a:picLocks noChangeAspect="1"/>
        </xdr:cNvPicPr>
      </xdr:nvPicPr>
      <xdr:blipFill>
        <a:blip xmlns:r="http://schemas.openxmlformats.org/officeDocument/2006/relationships" r:embed="rId1"/>
        <a:stretch>
          <a:fillRect/>
        </a:stretch>
      </xdr:blipFill>
      <xdr:spPr>
        <a:xfrm>
          <a:off x="171450" y="12700"/>
          <a:ext cx="729281" cy="6199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25</xdr:col>
      <xdr:colOff>0</xdr:colOff>
      <xdr:row>27</xdr:row>
      <xdr:rowOff>128588</xdr:rowOff>
    </xdr:from>
    <xdr:to>
      <xdr:col>25</xdr:col>
      <xdr:colOff>0</xdr:colOff>
      <xdr:row>1048576</xdr:row>
      <xdr:rowOff>159404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42</xdr:row>
      <xdr:rowOff>0</xdr:rowOff>
    </xdr:from>
    <xdr:to>
      <xdr:col>25</xdr:col>
      <xdr:colOff>0</xdr:colOff>
      <xdr:row>42</xdr:row>
      <xdr:rowOff>186764</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twoCellAnchor editAs="oneCell">
    <xdr:from>
      <xdr:col>0</xdr:col>
      <xdr:colOff>29883</xdr:colOff>
      <xdr:row>0</xdr:row>
      <xdr:rowOff>29883</xdr:rowOff>
    </xdr:from>
    <xdr:to>
      <xdr:col>0</xdr:col>
      <xdr:colOff>759164</xdr:colOff>
      <xdr:row>2</xdr:row>
      <xdr:rowOff>141820</xdr:rowOff>
    </xdr:to>
    <xdr:pic>
      <xdr:nvPicPr>
        <xdr:cNvPr id="5" name="Imagen 4">
          <a:extLst>
            <a:ext uri="{FF2B5EF4-FFF2-40B4-BE49-F238E27FC236}">
              <a16:creationId xmlns:a16="http://schemas.microsoft.com/office/drawing/2014/main" id="{7AB04B87-BD45-423E-B5F1-8E19F95C749D}"/>
            </a:ext>
          </a:extLst>
        </xdr:cNvPr>
        <xdr:cNvPicPr>
          <a:picLocks noChangeAspect="1"/>
        </xdr:cNvPicPr>
      </xdr:nvPicPr>
      <xdr:blipFill>
        <a:blip xmlns:r="http://schemas.openxmlformats.org/officeDocument/2006/relationships" r:embed="rId3"/>
        <a:stretch>
          <a:fillRect/>
        </a:stretch>
      </xdr:blipFill>
      <xdr:spPr>
        <a:xfrm>
          <a:off x="29883" y="29883"/>
          <a:ext cx="729281" cy="619937"/>
        </a:xfrm>
        <a:prstGeom prst="rect">
          <a:avLst/>
        </a:prstGeom>
      </xdr:spPr>
    </xdr:pic>
    <xdr:clientData/>
  </xdr:twoCellAnchor>
  <xdr:twoCellAnchor editAs="oneCell">
    <xdr:from>
      <xdr:col>4</xdr:col>
      <xdr:colOff>0</xdr:colOff>
      <xdr:row>39</xdr:row>
      <xdr:rowOff>0</xdr:rowOff>
    </xdr:from>
    <xdr:to>
      <xdr:col>4</xdr:col>
      <xdr:colOff>90438</xdr:colOff>
      <xdr:row>42</xdr:row>
      <xdr:rowOff>342523</xdr:rowOff>
    </xdr:to>
    <xdr:sp macro="" textlink="">
      <xdr:nvSpPr>
        <xdr:cNvPr id="844" name="Text Box 15">
          <a:extLst>
            <a:ext uri="{FF2B5EF4-FFF2-40B4-BE49-F238E27FC236}">
              <a16:creationId xmlns:a16="http://schemas.microsoft.com/office/drawing/2014/main" id="{FD1A3BB9-F905-4DCE-A6D3-A78FF53E1C60}"/>
            </a:ext>
          </a:extLst>
        </xdr:cNvPr>
        <xdr:cNvSpPr txBox="1">
          <a:spLocks noChangeArrowheads="1"/>
        </xdr:cNvSpPr>
      </xdr:nvSpPr>
      <xdr:spPr bwMode="auto">
        <a:xfrm>
          <a:off x="4972050" y="71183500"/>
          <a:ext cx="90438" cy="9304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39</xdr:row>
      <xdr:rowOff>0</xdr:rowOff>
    </xdr:from>
    <xdr:ext cx="95250" cy="213632"/>
    <xdr:sp macro="" textlink="">
      <xdr:nvSpPr>
        <xdr:cNvPr id="845" name="Text Box 15">
          <a:extLst>
            <a:ext uri="{FF2B5EF4-FFF2-40B4-BE49-F238E27FC236}">
              <a16:creationId xmlns:a16="http://schemas.microsoft.com/office/drawing/2014/main" id="{57779C93-617C-40FA-BCE2-5EA68E619D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6" name="Text Box 15">
          <a:extLst>
            <a:ext uri="{FF2B5EF4-FFF2-40B4-BE49-F238E27FC236}">
              <a16:creationId xmlns:a16="http://schemas.microsoft.com/office/drawing/2014/main" id="{FD1A284A-27B1-47DA-B516-60375B38D8F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7" name="Text Box 15">
          <a:extLst>
            <a:ext uri="{FF2B5EF4-FFF2-40B4-BE49-F238E27FC236}">
              <a16:creationId xmlns:a16="http://schemas.microsoft.com/office/drawing/2014/main" id="{A54772D9-C17B-4DA3-8134-1FDCAFB541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8" name="Text Box 15">
          <a:extLst>
            <a:ext uri="{FF2B5EF4-FFF2-40B4-BE49-F238E27FC236}">
              <a16:creationId xmlns:a16="http://schemas.microsoft.com/office/drawing/2014/main" id="{335BC840-3753-4727-AB2C-48562FEEB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9" name="Text Box 15">
          <a:extLst>
            <a:ext uri="{FF2B5EF4-FFF2-40B4-BE49-F238E27FC236}">
              <a16:creationId xmlns:a16="http://schemas.microsoft.com/office/drawing/2014/main" id="{A97C5D61-007F-4A93-98C0-9FB802CFCA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0" name="Text Box 15">
          <a:extLst>
            <a:ext uri="{FF2B5EF4-FFF2-40B4-BE49-F238E27FC236}">
              <a16:creationId xmlns:a16="http://schemas.microsoft.com/office/drawing/2014/main" id="{4FDD1732-7B75-4A55-B286-A8B94F289E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1" name="Text Box 15">
          <a:extLst>
            <a:ext uri="{FF2B5EF4-FFF2-40B4-BE49-F238E27FC236}">
              <a16:creationId xmlns:a16="http://schemas.microsoft.com/office/drawing/2014/main" id="{B18861B1-D366-4008-8098-0CE2DC12C81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2" name="Text Box 15">
          <a:extLst>
            <a:ext uri="{FF2B5EF4-FFF2-40B4-BE49-F238E27FC236}">
              <a16:creationId xmlns:a16="http://schemas.microsoft.com/office/drawing/2014/main" id="{F0C88AA0-8AA4-42E7-B105-F64AFBC98A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3" name="Text Box 15">
          <a:extLst>
            <a:ext uri="{FF2B5EF4-FFF2-40B4-BE49-F238E27FC236}">
              <a16:creationId xmlns:a16="http://schemas.microsoft.com/office/drawing/2014/main" id="{89223E3B-1805-451B-B241-580A36EB6FE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4" name="Text Box 15">
          <a:extLst>
            <a:ext uri="{FF2B5EF4-FFF2-40B4-BE49-F238E27FC236}">
              <a16:creationId xmlns:a16="http://schemas.microsoft.com/office/drawing/2014/main" id="{104BB93D-01D3-475C-92FA-3943D102047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5" name="Text Box 15">
          <a:extLst>
            <a:ext uri="{FF2B5EF4-FFF2-40B4-BE49-F238E27FC236}">
              <a16:creationId xmlns:a16="http://schemas.microsoft.com/office/drawing/2014/main" id="{FB6338BE-0D60-496B-ADC4-25C8D257CD4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6" name="Text Box 15">
          <a:extLst>
            <a:ext uri="{FF2B5EF4-FFF2-40B4-BE49-F238E27FC236}">
              <a16:creationId xmlns:a16="http://schemas.microsoft.com/office/drawing/2014/main" id="{5EA70E6E-39AB-4BB0-B0AE-4AEEDE04B14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7" name="Text Box 15">
          <a:extLst>
            <a:ext uri="{FF2B5EF4-FFF2-40B4-BE49-F238E27FC236}">
              <a16:creationId xmlns:a16="http://schemas.microsoft.com/office/drawing/2014/main" id="{0846F3A6-2574-46E2-840E-D3045E2AAA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8" name="Text Box 15">
          <a:extLst>
            <a:ext uri="{FF2B5EF4-FFF2-40B4-BE49-F238E27FC236}">
              <a16:creationId xmlns:a16="http://schemas.microsoft.com/office/drawing/2014/main" id="{FFF603C4-9D09-4B2F-BD92-93992DE7C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859" name="Text Box 15">
          <a:extLst>
            <a:ext uri="{FF2B5EF4-FFF2-40B4-BE49-F238E27FC236}">
              <a16:creationId xmlns:a16="http://schemas.microsoft.com/office/drawing/2014/main" id="{7D117334-5347-4F14-B8A1-41762D26E3D7}"/>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0" name="Text Box 15">
          <a:extLst>
            <a:ext uri="{FF2B5EF4-FFF2-40B4-BE49-F238E27FC236}">
              <a16:creationId xmlns:a16="http://schemas.microsoft.com/office/drawing/2014/main" id="{D9CCBE9B-4EDB-4DAC-8F9A-765BA324CE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1" name="Text Box 15">
          <a:extLst>
            <a:ext uri="{FF2B5EF4-FFF2-40B4-BE49-F238E27FC236}">
              <a16:creationId xmlns:a16="http://schemas.microsoft.com/office/drawing/2014/main" id="{CFD4EFC0-D51D-4356-9315-A0C90010BB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2" name="Text Box 15">
          <a:extLst>
            <a:ext uri="{FF2B5EF4-FFF2-40B4-BE49-F238E27FC236}">
              <a16:creationId xmlns:a16="http://schemas.microsoft.com/office/drawing/2014/main" id="{D6C10C5F-BBA1-4668-B0CA-E5CBF60D609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3" name="Text Box 15">
          <a:extLst>
            <a:ext uri="{FF2B5EF4-FFF2-40B4-BE49-F238E27FC236}">
              <a16:creationId xmlns:a16="http://schemas.microsoft.com/office/drawing/2014/main" id="{165EEE3E-A1C5-4287-B8B7-A1E36A9BE4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4" name="Text Box 15">
          <a:extLst>
            <a:ext uri="{FF2B5EF4-FFF2-40B4-BE49-F238E27FC236}">
              <a16:creationId xmlns:a16="http://schemas.microsoft.com/office/drawing/2014/main" id="{1F05419C-47D0-41D9-90B6-0D3F180797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5" name="Text Box 15">
          <a:extLst>
            <a:ext uri="{FF2B5EF4-FFF2-40B4-BE49-F238E27FC236}">
              <a16:creationId xmlns:a16="http://schemas.microsoft.com/office/drawing/2014/main" id="{841916BA-B9EC-4E3B-8260-252847432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6" name="Text Box 15">
          <a:extLst>
            <a:ext uri="{FF2B5EF4-FFF2-40B4-BE49-F238E27FC236}">
              <a16:creationId xmlns:a16="http://schemas.microsoft.com/office/drawing/2014/main" id="{B90CF522-2CDD-4082-B6B1-99EFC6B8FD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7" name="Text Box 15">
          <a:extLst>
            <a:ext uri="{FF2B5EF4-FFF2-40B4-BE49-F238E27FC236}">
              <a16:creationId xmlns:a16="http://schemas.microsoft.com/office/drawing/2014/main" id="{472E81AA-47E3-4BA1-9F67-67D6A713F5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8" name="Text Box 15">
          <a:extLst>
            <a:ext uri="{FF2B5EF4-FFF2-40B4-BE49-F238E27FC236}">
              <a16:creationId xmlns:a16="http://schemas.microsoft.com/office/drawing/2014/main" id="{BEF80A2A-FD39-45D9-B2F3-EAF828589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9" name="Text Box 15">
          <a:extLst>
            <a:ext uri="{FF2B5EF4-FFF2-40B4-BE49-F238E27FC236}">
              <a16:creationId xmlns:a16="http://schemas.microsoft.com/office/drawing/2014/main" id="{5F03FDA4-11FA-4F60-9E03-8F00E922E7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0" name="Text Box 15">
          <a:extLst>
            <a:ext uri="{FF2B5EF4-FFF2-40B4-BE49-F238E27FC236}">
              <a16:creationId xmlns:a16="http://schemas.microsoft.com/office/drawing/2014/main" id="{D1294201-C8DF-4DD5-AE75-2E144A8A6F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1" name="Text Box 15">
          <a:extLst>
            <a:ext uri="{FF2B5EF4-FFF2-40B4-BE49-F238E27FC236}">
              <a16:creationId xmlns:a16="http://schemas.microsoft.com/office/drawing/2014/main" id="{E7033362-6419-46CD-A0FE-1128E492F3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2" name="Text Box 15">
          <a:extLst>
            <a:ext uri="{FF2B5EF4-FFF2-40B4-BE49-F238E27FC236}">
              <a16:creationId xmlns:a16="http://schemas.microsoft.com/office/drawing/2014/main" id="{F8FB4039-EE08-4D25-8B25-395421F695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3" name="Text Box 15">
          <a:extLst>
            <a:ext uri="{FF2B5EF4-FFF2-40B4-BE49-F238E27FC236}">
              <a16:creationId xmlns:a16="http://schemas.microsoft.com/office/drawing/2014/main" id="{BBE43A86-F223-4D9A-BD1C-2DBDF77E0C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4" name="Text Box 15">
          <a:extLst>
            <a:ext uri="{FF2B5EF4-FFF2-40B4-BE49-F238E27FC236}">
              <a16:creationId xmlns:a16="http://schemas.microsoft.com/office/drawing/2014/main" id="{42BD174F-BB6E-41C5-83C6-F63191B3E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5" name="Text Box 15">
          <a:extLst>
            <a:ext uri="{FF2B5EF4-FFF2-40B4-BE49-F238E27FC236}">
              <a16:creationId xmlns:a16="http://schemas.microsoft.com/office/drawing/2014/main" id="{7B824257-4280-4F41-ACE6-1ADCCE8AD9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6" name="Text Box 15">
          <a:extLst>
            <a:ext uri="{FF2B5EF4-FFF2-40B4-BE49-F238E27FC236}">
              <a16:creationId xmlns:a16="http://schemas.microsoft.com/office/drawing/2014/main" id="{EB30631A-7799-4E67-9DD4-B7F3A197EA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7" name="Text Box 15">
          <a:extLst>
            <a:ext uri="{FF2B5EF4-FFF2-40B4-BE49-F238E27FC236}">
              <a16:creationId xmlns:a16="http://schemas.microsoft.com/office/drawing/2014/main" id="{7A66BA76-E268-4025-8D40-3A56B0CA3CB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8" name="Text Box 15">
          <a:extLst>
            <a:ext uri="{FF2B5EF4-FFF2-40B4-BE49-F238E27FC236}">
              <a16:creationId xmlns:a16="http://schemas.microsoft.com/office/drawing/2014/main" id="{ECF5B2C3-38A7-4C6F-87F7-1B34F75753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9" name="Text Box 15">
          <a:extLst>
            <a:ext uri="{FF2B5EF4-FFF2-40B4-BE49-F238E27FC236}">
              <a16:creationId xmlns:a16="http://schemas.microsoft.com/office/drawing/2014/main" id="{1D506DA2-8477-4896-A1E0-6773D48BCD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0" name="Text Box 15">
          <a:extLst>
            <a:ext uri="{FF2B5EF4-FFF2-40B4-BE49-F238E27FC236}">
              <a16:creationId xmlns:a16="http://schemas.microsoft.com/office/drawing/2014/main" id="{8FDBC35D-D6E5-4A6E-9027-0D0F4B82C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1" name="Text Box 15">
          <a:extLst>
            <a:ext uri="{FF2B5EF4-FFF2-40B4-BE49-F238E27FC236}">
              <a16:creationId xmlns:a16="http://schemas.microsoft.com/office/drawing/2014/main" id="{4B2032AE-6BDE-4D2B-AD8D-5DAAF34D33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2" name="Text Box 15">
          <a:extLst>
            <a:ext uri="{FF2B5EF4-FFF2-40B4-BE49-F238E27FC236}">
              <a16:creationId xmlns:a16="http://schemas.microsoft.com/office/drawing/2014/main" id="{F67F5DBC-6AF8-4503-95F6-EBD5C9A2C9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3" name="Text Box 15">
          <a:extLst>
            <a:ext uri="{FF2B5EF4-FFF2-40B4-BE49-F238E27FC236}">
              <a16:creationId xmlns:a16="http://schemas.microsoft.com/office/drawing/2014/main" id="{8E6040CC-6A81-406E-A3AB-7B794BA7A6A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4" name="Text Box 15">
          <a:extLst>
            <a:ext uri="{FF2B5EF4-FFF2-40B4-BE49-F238E27FC236}">
              <a16:creationId xmlns:a16="http://schemas.microsoft.com/office/drawing/2014/main" id="{C19FF0DF-2B46-4288-8AD9-7E212F522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5" name="Text Box 15">
          <a:extLst>
            <a:ext uri="{FF2B5EF4-FFF2-40B4-BE49-F238E27FC236}">
              <a16:creationId xmlns:a16="http://schemas.microsoft.com/office/drawing/2014/main" id="{662DF051-8344-4719-8AEB-7F1A106842B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6" name="Text Box 15">
          <a:extLst>
            <a:ext uri="{FF2B5EF4-FFF2-40B4-BE49-F238E27FC236}">
              <a16:creationId xmlns:a16="http://schemas.microsoft.com/office/drawing/2014/main" id="{78D2EE8E-B3E3-48BD-8046-9F7BDF2D26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7" name="Text Box 15">
          <a:extLst>
            <a:ext uri="{FF2B5EF4-FFF2-40B4-BE49-F238E27FC236}">
              <a16:creationId xmlns:a16="http://schemas.microsoft.com/office/drawing/2014/main" id="{1168FB59-2007-4241-A26B-FC6ED201B6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8" name="Text Box 15">
          <a:extLst>
            <a:ext uri="{FF2B5EF4-FFF2-40B4-BE49-F238E27FC236}">
              <a16:creationId xmlns:a16="http://schemas.microsoft.com/office/drawing/2014/main" id="{421639D4-FAB7-40C9-AE64-AE5C23E75A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9" name="Text Box 15">
          <a:extLst>
            <a:ext uri="{FF2B5EF4-FFF2-40B4-BE49-F238E27FC236}">
              <a16:creationId xmlns:a16="http://schemas.microsoft.com/office/drawing/2014/main" id="{A2F03678-BD35-4660-89BF-1571B531172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0" name="Text Box 15">
          <a:extLst>
            <a:ext uri="{FF2B5EF4-FFF2-40B4-BE49-F238E27FC236}">
              <a16:creationId xmlns:a16="http://schemas.microsoft.com/office/drawing/2014/main" id="{8339D636-A84B-420E-8F18-64F9B485CD5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1" name="Text Box 15">
          <a:extLst>
            <a:ext uri="{FF2B5EF4-FFF2-40B4-BE49-F238E27FC236}">
              <a16:creationId xmlns:a16="http://schemas.microsoft.com/office/drawing/2014/main" id="{F36395F1-3EA4-4BEA-8544-49560CA305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2" name="Text Box 15">
          <a:extLst>
            <a:ext uri="{FF2B5EF4-FFF2-40B4-BE49-F238E27FC236}">
              <a16:creationId xmlns:a16="http://schemas.microsoft.com/office/drawing/2014/main" id="{63867802-96CF-4A39-9D0D-DFE9948F7F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3" name="Text Box 15">
          <a:extLst>
            <a:ext uri="{FF2B5EF4-FFF2-40B4-BE49-F238E27FC236}">
              <a16:creationId xmlns:a16="http://schemas.microsoft.com/office/drawing/2014/main" id="{8C9C1099-F4ED-40D6-A262-FA41476A73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4" name="Text Box 15">
          <a:extLst>
            <a:ext uri="{FF2B5EF4-FFF2-40B4-BE49-F238E27FC236}">
              <a16:creationId xmlns:a16="http://schemas.microsoft.com/office/drawing/2014/main" id="{6560AE4B-375C-4742-ACF2-231CE56264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5" name="Text Box 15">
          <a:extLst>
            <a:ext uri="{FF2B5EF4-FFF2-40B4-BE49-F238E27FC236}">
              <a16:creationId xmlns:a16="http://schemas.microsoft.com/office/drawing/2014/main" id="{430B27F0-FA82-495D-BC5E-CEA6445C58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6" name="Text Box 15">
          <a:extLst>
            <a:ext uri="{FF2B5EF4-FFF2-40B4-BE49-F238E27FC236}">
              <a16:creationId xmlns:a16="http://schemas.microsoft.com/office/drawing/2014/main" id="{92A1052A-9454-435F-8059-510F49D39F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7" name="Text Box 15">
          <a:extLst>
            <a:ext uri="{FF2B5EF4-FFF2-40B4-BE49-F238E27FC236}">
              <a16:creationId xmlns:a16="http://schemas.microsoft.com/office/drawing/2014/main" id="{1DF65D22-966C-4E29-BC29-5829F1FB11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8" name="Text Box 15">
          <a:extLst>
            <a:ext uri="{FF2B5EF4-FFF2-40B4-BE49-F238E27FC236}">
              <a16:creationId xmlns:a16="http://schemas.microsoft.com/office/drawing/2014/main" id="{23D8CD76-8268-4894-B61A-83C2D04FEF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9" name="Text Box 15">
          <a:extLst>
            <a:ext uri="{FF2B5EF4-FFF2-40B4-BE49-F238E27FC236}">
              <a16:creationId xmlns:a16="http://schemas.microsoft.com/office/drawing/2014/main" id="{007D06E2-77CC-47C2-AA04-5CC66D82D49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0" name="Text Box 15">
          <a:extLst>
            <a:ext uri="{FF2B5EF4-FFF2-40B4-BE49-F238E27FC236}">
              <a16:creationId xmlns:a16="http://schemas.microsoft.com/office/drawing/2014/main" id="{CB29FA17-A736-4B4A-B61B-43A740C646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1" name="Text Box 15">
          <a:extLst>
            <a:ext uri="{FF2B5EF4-FFF2-40B4-BE49-F238E27FC236}">
              <a16:creationId xmlns:a16="http://schemas.microsoft.com/office/drawing/2014/main" id="{A6BC6B8C-6A86-4B32-BC44-2F95941B54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2" name="Text Box 15">
          <a:extLst>
            <a:ext uri="{FF2B5EF4-FFF2-40B4-BE49-F238E27FC236}">
              <a16:creationId xmlns:a16="http://schemas.microsoft.com/office/drawing/2014/main" id="{FBD06EE6-7D8A-4727-9D29-D880631FA2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3" name="Text Box 15">
          <a:extLst>
            <a:ext uri="{FF2B5EF4-FFF2-40B4-BE49-F238E27FC236}">
              <a16:creationId xmlns:a16="http://schemas.microsoft.com/office/drawing/2014/main" id="{47532B68-9B5F-4B9C-AF92-4314DC6259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4" name="Text Box 15">
          <a:extLst>
            <a:ext uri="{FF2B5EF4-FFF2-40B4-BE49-F238E27FC236}">
              <a16:creationId xmlns:a16="http://schemas.microsoft.com/office/drawing/2014/main" id="{A5B3F01D-FDDB-405C-9282-09C522206F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5" name="Text Box 15">
          <a:extLst>
            <a:ext uri="{FF2B5EF4-FFF2-40B4-BE49-F238E27FC236}">
              <a16:creationId xmlns:a16="http://schemas.microsoft.com/office/drawing/2014/main" id="{D6187EA6-0876-41B9-AEF4-E179E20F08C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6" name="Text Box 15">
          <a:extLst>
            <a:ext uri="{FF2B5EF4-FFF2-40B4-BE49-F238E27FC236}">
              <a16:creationId xmlns:a16="http://schemas.microsoft.com/office/drawing/2014/main" id="{12691CB7-B463-43DA-A43E-17A1E2621F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7" name="Text Box 15">
          <a:extLst>
            <a:ext uri="{FF2B5EF4-FFF2-40B4-BE49-F238E27FC236}">
              <a16:creationId xmlns:a16="http://schemas.microsoft.com/office/drawing/2014/main" id="{9E3BC68D-DC13-4699-B2AF-56073EFDEC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8" name="Text Box 15">
          <a:extLst>
            <a:ext uri="{FF2B5EF4-FFF2-40B4-BE49-F238E27FC236}">
              <a16:creationId xmlns:a16="http://schemas.microsoft.com/office/drawing/2014/main" id="{67394917-DAAB-4FED-9E0C-CDAB289020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9" name="Text Box 15">
          <a:extLst>
            <a:ext uri="{FF2B5EF4-FFF2-40B4-BE49-F238E27FC236}">
              <a16:creationId xmlns:a16="http://schemas.microsoft.com/office/drawing/2014/main" id="{29EFE047-3F4F-46AA-B777-9F34DFAE3F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0" name="Text Box 15">
          <a:extLst>
            <a:ext uri="{FF2B5EF4-FFF2-40B4-BE49-F238E27FC236}">
              <a16:creationId xmlns:a16="http://schemas.microsoft.com/office/drawing/2014/main" id="{27A355AE-4B14-4C62-A46D-3A57813F5B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1" name="Text Box 15">
          <a:extLst>
            <a:ext uri="{FF2B5EF4-FFF2-40B4-BE49-F238E27FC236}">
              <a16:creationId xmlns:a16="http://schemas.microsoft.com/office/drawing/2014/main" id="{40B1504F-BEE2-4CA6-8318-02167B8CED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2" name="Text Box 15">
          <a:extLst>
            <a:ext uri="{FF2B5EF4-FFF2-40B4-BE49-F238E27FC236}">
              <a16:creationId xmlns:a16="http://schemas.microsoft.com/office/drawing/2014/main" id="{B7C1BF58-80DE-4A70-8DC1-B91C279768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3" name="Text Box 15">
          <a:extLst>
            <a:ext uri="{FF2B5EF4-FFF2-40B4-BE49-F238E27FC236}">
              <a16:creationId xmlns:a16="http://schemas.microsoft.com/office/drawing/2014/main" id="{B2A509A4-A715-4ACD-B243-1F96BEF016D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4" name="Text Box 15">
          <a:extLst>
            <a:ext uri="{FF2B5EF4-FFF2-40B4-BE49-F238E27FC236}">
              <a16:creationId xmlns:a16="http://schemas.microsoft.com/office/drawing/2014/main" id="{C9F5CB86-49CC-496D-94E0-FE2BB9100A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5" name="Text Box 15">
          <a:extLst>
            <a:ext uri="{FF2B5EF4-FFF2-40B4-BE49-F238E27FC236}">
              <a16:creationId xmlns:a16="http://schemas.microsoft.com/office/drawing/2014/main" id="{E1AEA5B2-6183-451E-8285-05E819FDED8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6" name="Text Box 15">
          <a:extLst>
            <a:ext uri="{FF2B5EF4-FFF2-40B4-BE49-F238E27FC236}">
              <a16:creationId xmlns:a16="http://schemas.microsoft.com/office/drawing/2014/main" id="{16F0F2B8-6BD4-4233-A885-E3D645A6C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7" name="Text Box 15">
          <a:extLst>
            <a:ext uri="{FF2B5EF4-FFF2-40B4-BE49-F238E27FC236}">
              <a16:creationId xmlns:a16="http://schemas.microsoft.com/office/drawing/2014/main" id="{C32E3033-68CE-4305-B729-ADE48A63BF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8" name="Text Box 15">
          <a:extLst>
            <a:ext uri="{FF2B5EF4-FFF2-40B4-BE49-F238E27FC236}">
              <a16:creationId xmlns:a16="http://schemas.microsoft.com/office/drawing/2014/main" id="{F5B4B165-1B79-46D5-8DE4-38E9994178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9" name="Text Box 15">
          <a:extLst>
            <a:ext uri="{FF2B5EF4-FFF2-40B4-BE49-F238E27FC236}">
              <a16:creationId xmlns:a16="http://schemas.microsoft.com/office/drawing/2014/main" id="{4109FAB4-2C52-488D-8118-D24E20D8624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0" name="Text Box 15">
          <a:extLst>
            <a:ext uri="{FF2B5EF4-FFF2-40B4-BE49-F238E27FC236}">
              <a16:creationId xmlns:a16="http://schemas.microsoft.com/office/drawing/2014/main" id="{25817F6A-7036-44AB-B8F5-DDB7B52377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1" name="Text Box 15">
          <a:extLst>
            <a:ext uri="{FF2B5EF4-FFF2-40B4-BE49-F238E27FC236}">
              <a16:creationId xmlns:a16="http://schemas.microsoft.com/office/drawing/2014/main" id="{BE8BB711-2E7B-46B3-8B9E-E425DA6280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2" name="Text Box 15">
          <a:extLst>
            <a:ext uri="{FF2B5EF4-FFF2-40B4-BE49-F238E27FC236}">
              <a16:creationId xmlns:a16="http://schemas.microsoft.com/office/drawing/2014/main" id="{D7A62074-2659-452F-A541-2315E4BD4E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3" name="Text Box 15">
          <a:extLst>
            <a:ext uri="{FF2B5EF4-FFF2-40B4-BE49-F238E27FC236}">
              <a16:creationId xmlns:a16="http://schemas.microsoft.com/office/drawing/2014/main" id="{26E471FF-6763-43BD-8412-3000280107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4" name="Text Box 15">
          <a:extLst>
            <a:ext uri="{FF2B5EF4-FFF2-40B4-BE49-F238E27FC236}">
              <a16:creationId xmlns:a16="http://schemas.microsoft.com/office/drawing/2014/main" id="{94C8DC93-DF92-4502-8911-A8C3CF9F5A4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5" name="Text Box 15">
          <a:extLst>
            <a:ext uri="{FF2B5EF4-FFF2-40B4-BE49-F238E27FC236}">
              <a16:creationId xmlns:a16="http://schemas.microsoft.com/office/drawing/2014/main" id="{91AD7DDE-8532-4CE2-98E4-9CE09C32F3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6" name="Text Box 15">
          <a:extLst>
            <a:ext uri="{FF2B5EF4-FFF2-40B4-BE49-F238E27FC236}">
              <a16:creationId xmlns:a16="http://schemas.microsoft.com/office/drawing/2014/main" id="{4E185158-0703-4EA3-B602-E584C28046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7" name="Text Box 15">
          <a:extLst>
            <a:ext uri="{FF2B5EF4-FFF2-40B4-BE49-F238E27FC236}">
              <a16:creationId xmlns:a16="http://schemas.microsoft.com/office/drawing/2014/main" id="{C198776B-3124-4520-B7A5-F8CAF9FA0F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8" name="Text Box 15">
          <a:extLst>
            <a:ext uri="{FF2B5EF4-FFF2-40B4-BE49-F238E27FC236}">
              <a16:creationId xmlns:a16="http://schemas.microsoft.com/office/drawing/2014/main" id="{A8236899-40C3-45DF-B25A-6359A66D6D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9" name="Text Box 15">
          <a:extLst>
            <a:ext uri="{FF2B5EF4-FFF2-40B4-BE49-F238E27FC236}">
              <a16:creationId xmlns:a16="http://schemas.microsoft.com/office/drawing/2014/main" id="{86ED8B05-4232-4568-AE5A-8ABC1CA9B4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0" name="Text Box 15">
          <a:extLst>
            <a:ext uri="{FF2B5EF4-FFF2-40B4-BE49-F238E27FC236}">
              <a16:creationId xmlns:a16="http://schemas.microsoft.com/office/drawing/2014/main" id="{1304E501-4353-4916-98F9-7C3E6F7655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1" name="Text Box 15">
          <a:extLst>
            <a:ext uri="{FF2B5EF4-FFF2-40B4-BE49-F238E27FC236}">
              <a16:creationId xmlns:a16="http://schemas.microsoft.com/office/drawing/2014/main" id="{CCCADFB0-88ED-4A65-AB13-DD6C213D8C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2" name="Text Box 15">
          <a:extLst>
            <a:ext uri="{FF2B5EF4-FFF2-40B4-BE49-F238E27FC236}">
              <a16:creationId xmlns:a16="http://schemas.microsoft.com/office/drawing/2014/main" id="{F20C0BED-66FC-4F7E-A3C7-662CB8D87F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3" name="Text Box 15">
          <a:extLst>
            <a:ext uri="{FF2B5EF4-FFF2-40B4-BE49-F238E27FC236}">
              <a16:creationId xmlns:a16="http://schemas.microsoft.com/office/drawing/2014/main" id="{F27A3211-852B-4B9A-9862-0C9BE0362B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4" name="Text Box 15">
          <a:extLst>
            <a:ext uri="{FF2B5EF4-FFF2-40B4-BE49-F238E27FC236}">
              <a16:creationId xmlns:a16="http://schemas.microsoft.com/office/drawing/2014/main" id="{50ED9EA1-2739-4326-8F81-F28EEECC13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5" name="Text Box 15">
          <a:extLst>
            <a:ext uri="{FF2B5EF4-FFF2-40B4-BE49-F238E27FC236}">
              <a16:creationId xmlns:a16="http://schemas.microsoft.com/office/drawing/2014/main" id="{9EA9848D-BB38-4B11-9FD3-A17991CACE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6" name="Text Box 15">
          <a:extLst>
            <a:ext uri="{FF2B5EF4-FFF2-40B4-BE49-F238E27FC236}">
              <a16:creationId xmlns:a16="http://schemas.microsoft.com/office/drawing/2014/main" id="{96DFF0BD-B852-42BB-868C-9D461250B6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7" name="Text Box 15">
          <a:extLst>
            <a:ext uri="{FF2B5EF4-FFF2-40B4-BE49-F238E27FC236}">
              <a16:creationId xmlns:a16="http://schemas.microsoft.com/office/drawing/2014/main" id="{27F4DA6C-1DAB-4390-A933-923C36E9EA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8" name="Text Box 15">
          <a:extLst>
            <a:ext uri="{FF2B5EF4-FFF2-40B4-BE49-F238E27FC236}">
              <a16:creationId xmlns:a16="http://schemas.microsoft.com/office/drawing/2014/main" id="{4A3B7923-D9CA-4011-973D-4021CDD4B8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9" name="Text Box 15">
          <a:extLst>
            <a:ext uri="{FF2B5EF4-FFF2-40B4-BE49-F238E27FC236}">
              <a16:creationId xmlns:a16="http://schemas.microsoft.com/office/drawing/2014/main" id="{BE869D1B-59E3-4FCF-8D7F-95C7B90A77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0" name="Text Box 15">
          <a:extLst>
            <a:ext uri="{FF2B5EF4-FFF2-40B4-BE49-F238E27FC236}">
              <a16:creationId xmlns:a16="http://schemas.microsoft.com/office/drawing/2014/main" id="{1B76A5FC-3F0C-48B0-8EFA-735A564889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1" name="Text Box 15">
          <a:extLst>
            <a:ext uri="{FF2B5EF4-FFF2-40B4-BE49-F238E27FC236}">
              <a16:creationId xmlns:a16="http://schemas.microsoft.com/office/drawing/2014/main" id="{FF9B1610-E447-4E02-9E2B-A68ACFED16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2" name="Text Box 15">
          <a:extLst>
            <a:ext uri="{FF2B5EF4-FFF2-40B4-BE49-F238E27FC236}">
              <a16:creationId xmlns:a16="http://schemas.microsoft.com/office/drawing/2014/main" id="{053C6EF0-3F90-4A2A-9F80-B99F0A8BACA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3" name="Text Box 15">
          <a:extLst>
            <a:ext uri="{FF2B5EF4-FFF2-40B4-BE49-F238E27FC236}">
              <a16:creationId xmlns:a16="http://schemas.microsoft.com/office/drawing/2014/main" id="{272F2CFF-5F25-47FA-98B1-B47D48EB59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4" name="Text Box 15">
          <a:extLst>
            <a:ext uri="{FF2B5EF4-FFF2-40B4-BE49-F238E27FC236}">
              <a16:creationId xmlns:a16="http://schemas.microsoft.com/office/drawing/2014/main" id="{DC3561E8-8BB1-41A9-A98A-0447D0F4A7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5" name="Text Box 15">
          <a:extLst>
            <a:ext uri="{FF2B5EF4-FFF2-40B4-BE49-F238E27FC236}">
              <a16:creationId xmlns:a16="http://schemas.microsoft.com/office/drawing/2014/main" id="{65BEA708-A704-4F77-9880-4715C98726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6" name="Text Box 15">
          <a:extLst>
            <a:ext uri="{FF2B5EF4-FFF2-40B4-BE49-F238E27FC236}">
              <a16:creationId xmlns:a16="http://schemas.microsoft.com/office/drawing/2014/main" id="{41629930-4596-4284-901C-F632CFFC5E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7" name="Text Box 15">
          <a:extLst>
            <a:ext uri="{FF2B5EF4-FFF2-40B4-BE49-F238E27FC236}">
              <a16:creationId xmlns:a16="http://schemas.microsoft.com/office/drawing/2014/main" id="{78E7ABEB-6D6C-4080-91DE-F87A4E597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8" name="Text Box 15">
          <a:extLst>
            <a:ext uri="{FF2B5EF4-FFF2-40B4-BE49-F238E27FC236}">
              <a16:creationId xmlns:a16="http://schemas.microsoft.com/office/drawing/2014/main" id="{C218A493-B9D3-4D5A-BDFE-0C2A69D33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9" name="Text Box 15">
          <a:extLst>
            <a:ext uri="{FF2B5EF4-FFF2-40B4-BE49-F238E27FC236}">
              <a16:creationId xmlns:a16="http://schemas.microsoft.com/office/drawing/2014/main" id="{7C7D62C6-FE6D-4BBF-A219-514FE45A77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0" name="Text Box 15">
          <a:extLst>
            <a:ext uri="{FF2B5EF4-FFF2-40B4-BE49-F238E27FC236}">
              <a16:creationId xmlns:a16="http://schemas.microsoft.com/office/drawing/2014/main" id="{FB7DA211-0F5E-42D1-BEB9-828BE7CE77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1" name="Text Box 15">
          <a:extLst>
            <a:ext uri="{FF2B5EF4-FFF2-40B4-BE49-F238E27FC236}">
              <a16:creationId xmlns:a16="http://schemas.microsoft.com/office/drawing/2014/main" id="{758A6180-CD9F-4AF0-AF84-039CCD3404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2" name="Text Box 15">
          <a:extLst>
            <a:ext uri="{FF2B5EF4-FFF2-40B4-BE49-F238E27FC236}">
              <a16:creationId xmlns:a16="http://schemas.microsoft.com/office/drawing/2014/main" id="{BDFDB4B1-7452-44D2-AC36-32877FF575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3" name="Text Box 15">
          <a:extLst>
            <a:ext uri="{FF2B5EF4-FFF2-40B4-BE49-F238E27FC236}">
              <a16:creationId xmlns:a16="http://schemas.microsoft.com/office/drawing/2014/main" id="{13A67780-8B67-4419-A3B4-94AF64012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4" name="Text Box 15">
          <a:extLst>
            <a:ext uri="{FF2B5EF4-FFF2-40B4-BE49-F238E27FC236}">
              <a16:creationId xmlns:a16="http://schemas.microsoft.com/office/drawing/2014/main" id="{EEA8EA5D-F8FD-4BA0-AE74-297472072E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5" name="Text Box 15">
          <a:extLst>
            <a:ext uri="{FF2B5EF4-FFF2-40B4-BE49-F238E27FC236}">
              <a16:creationId xmlns:a16="http://schemas.microsoft.com/office/drawing/2014/main" id="{EC0731C9-0CA4-43C2-AD55-89D178DC19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6" name="Text Box 15">
          <a:extLst>
            <a:ext uri="{FF2B5EF4-FFF2-40B4-BE49-F238E27FC236}">
              <a16:creationId xmlns:a16="http://schemas.microsoft.com/office/drawing/2014/main" id="{D25E2B33-D3A4-4F98-962C-119AD775FA2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7" name="Text Box 15">
          <a:extLst>
            <a:ext uri="{FF2B5EF4-FFF2-40B4-BE49-F238E27FC236}">
              <a16:creationId xmlns:a16="http://schemas.microsoft.com/office/drawing/2014/main" id="{63BE9A9F-9576-4023-A10A-66BE3AFE0D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8" name="Text Box 15">
          <a:extLst>
            <a:ext uri="{FF2B5EF4-FFF2-40B4-BE49-F238E27FC236}">
              <a16:creationId xmlns:a16="http://schemas.microsoft.com/office/drawing/2014/main" id="{F395666F-6394-4E3F-B239-E4FB164411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9" name="Text Box 15">
          <a:extLst>
            <a:ext uri="{FF2B5EF4-FFF2-40B4-BE49-F238E27FC236}">
              <a16:creationId xmlns:a16="http://schemas.microsoft.com/office/drawing/2014/main" id="{FBEE6A21-CECF-4F13-9EFE-E47AB540CAD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0" name="Text Box 15">
          <a:extLst>
            <a:ext uri="{FF2B5EF4-FFF2-40B4-BE49-F238E27FC236}">
              <a16:creationId xmlns:a16="http://schemas.microsoft.com/office/drawing/2014/main" id="{6C3A85B4-3BC5-42BD-B430-9A87A4FC9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1" name="Text Box 15">
          <a:extLst>
            <a:ext uri="{FF2B5EF4-FFF2-40B4-BE49-F238E27FC236}">
              <a16:creationId xmlns:a16="http://schemas.microsoft.com/office/drawing/2014/main" id="{6A4DE7C6-C413-46D6-8A15-E2BFFDCB2B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2" name="Text Box 15">
          <a:extLst>
            <a:ext uri="{FF2B5EF4-FFF2-40B4-BE49-F238E27FC236}">
              <a16:creationId xmlns:a16="http://schemas.microsoft.com/office/drawing/2014/main" id="{0297F486-01C3-421A-894E-FA0F4D9CED3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3" name="Text Box 15">
          <a:extLst>
            <a:ext uri="{FF2B5EF4-FFF2-40B4-BE49-F238E27FC236}">
              <a16:creationId xmlns:a16="http://schemas.microsoft.com/office/drawing/2014/main" id="{E0BD37F5-6EA4-4676-B1F1-40E27135BC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4" name="Text Box 15">
          <a:extLst>
            <a:ext uri="{FF2B5EF4-FFF2-40B4-BE49-F238E27FC236}">
              <a16:creationId xmlns:a16="http://schemas.microsoft.com/office/drawing/2014/main" id="{B83E57A7-92CF-4B76-9ED8-D19DDB570A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5" name="Text Box 15">
          <a:extLst>
            <a:ext uri="{FF2B5EF4-FFF2-40B4-BE49-F238E27FC236}">
              <a16:creationId xmlns:a16="http://schemas.microsoft.com/office/drawing/2014/main" id="{1ED172C0-65A7-4E82-A898-E4B7C7E189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6" name="Text Box 15">
          <a:extLst>
            <a:ext uri="{FF2B5EF4-FFF2-40B4-BE49-F238E27FC236}">
              <a16:creationId xmlns:a16="http://schemas.microsoft.com/office/drawing/2014/main" id="{6C6E88D3-1D9E-44C7-8D41-37EF7309A1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7" name="Text Box 15">
          <a:extLst>
            <a:ext uri="{FF2B5EF4-FFF2-40B4-BE49-F238E27FC236}">
              <a16:creationId xmlns:a16="http://schemas.microsoft.com/office/drawing/2014/main" id="{1EEBBA5B-E5BE-48EF-9422-6BFB1852891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8" name="Text Box 15">
          <a:extLst>
            <a:ext uri="{FF2B5EF4-FFF2-40B4-BE49-F238E27FC236}">
              <a16:creationId xmlns:a16="http://schemas.microsoft.com/office/drawing/2014/main" id="{E61F9486-BAFB-4312-869E-5F0353CC6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9" name="Text Box 15">
          <a:extLst>
            <a:ext uri="{FF2B5EF4-FFF2-40B4-BE49-F238E27FC236}">
              <a16:creationId xmlns:a16="http://schemas.microsoft.com/office/drawing/2014/main" id="{F69DF7E5-DE2D-46B8-87BB-8244CAB61D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0" name="Text Box 15">
          <a:extLst>
            <a:ext uri="{FF2B5EF4-FFF2-40B4-BE49-F238E27FC236}">
              <a16:creationId xmlns:a16="http://schemas.microsoft.com/office/drawing/2014/main" id="{E9144857-256F-4646-98D5-793B8112A2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1" name="Text Box 15">
          <a:extLst>
            <a:ext uri="{FF2B5EF4-FFF2-40B4-BE49-F238E27FC236}">
              <a16:creationId xmlns:a16="http://schemas.microsoft.com/office/drawing/2014/main" id="{458995BC-DEBE-41C7-9EAC-200C6429A3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2" name="Text Box 15">
          <a:extLst>
            <a:ext uri="{FF2B5EF4-FFF2-40B4-BE49-F238E27FC236}">
              <a16:creationId xmlns:a16="http://schemas.microsoft.com/office/drawing/2014/main" id="{73C27F6C-85CA-4603-B891-7FB817B049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3" name="Text Box 15">
          <a:extLst>
            <a:ext uri="{FF2B5EF4-FFF2-40B4-BE49-F238E27FC236}">
              <a16:creationId xmlns:a16="http://schemas.microsoft.com/office/drawing/2014/main" id="{29AED93D-2FB4-4929-96FF-91AE18BAE0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4" name="Text Box 15">
          <a:extLst>
            <a:ext uri="{FF2B5EF4-FFF2-40B4-BE49-F238E27FC236}">
              <a16:creationId xmlns:a16="http://schemas.microsoft.com/office/drawing/2014/main" id="{A078AB48-D923-4F61-BEBF-46C8270C65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5" name="Text Box 15">
          <a:extLst>
            <a:ext uri="{FF2B5EF4-FFF2-40B4-BE49-F238E27FC236}">
              <a16:creationId xmlns:a16="http://schemas.microsoft.com/office/drawing/2014/main" id="{C42B78FE-04AB-4E83-9FD8-F749ADE9A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6" name="Text Box 15">
          <a:extLst>
            <a:ext uri="{FF2B5EF4-FFF2-40B4-BE49-F238E27FC236}">
              <a16:creationId xmlns:a16="http://schemas.microsoft.com/office/drawing/2014/main" id="{0A1C4688-AF5A-4202-9A7B-671C186162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7" name="Text Box 15">
          <a:extLst>
            <a:ext uri="{FF2B5EF4-FFF2-40B4-BE49-F238E27FC236}">
              <a16:creationId xmlns:a16="http://schemas.microsoft.com/office/drawing/2014/main" id="{CEA094FF-C5FE-4D23-8161-3BCCCCFF64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8" name="Text Box 15">
          <a:extLst>
            <a:ext uri="{FF2B5EF4-FFF2-40B4-BE49-F238E27FC236}">
              <a16:creationId xmlns:a16="http://schemas.microsoft.com/office/drawing/2014/main" id="{26DFB66E-D9DC-4D1F-A8BC-581A14A366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9" name="Text Box 15">
          <a:extLst>
            <a:ext uri="{FF2B5EF4-FFF2-40B4-BE49-F238E27FC236}">
              <a16:creationId xmlns:a16="http://schemas.microsoft.com/office/drawing/2014/main" id="{209872CE-0FC0-497D-A18E-DE881F57F91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0" name="Text Box 15">
          <a:extLst>
            <a:ext uri="{FF2B5EF4-FFF2-40B4-BE49-F238E27FC236}">
              <a16:creationId xmlns:a16="http://schemas.microsoft.com/office/drawing/2014/main" id="{546CCC0C-951B-4DF9-A0A2-852D5D0DAB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1" name="Text Box 15">
          <a:extLst>
            <a:ext uri="{FF2B5EF4-FFF2-40B4-BE49-F238E27FC236}">
              <a16:creationId xmlns:a16="http://schemas.microsoft.com/office/drawing/2014/main" id="{ED571D5B-D852-48F4-8759-9F7427FDF53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2" name="Text Box 15">
          <a:extLst>
            <a:ext uri="{FF2B5EF4-FFF2-40B4-BE49-F238E27FC236}">
              <a16:creationId xmlns:a16="http://schemas.microsoft.com/office/drawing/2014/main" id="{E4C0FAE3-77DA-41EC-BC81-DA334751D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3" name="Text Box 15">
          <a:extLst>
            <a:ext uri="{FF2B5EF4-FFF2-40B4-BE49-F238E27FC236}">
              <a16:creationId xmlns:a16="http://schemas.microsoft.com/office/drawing/2014/main" id="{7C3CB029-AC7F-4B21-8BF1-38B604650A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4" name="Text Box 15">
          <a:extLst>
            <a:ext uri="{FF2B5EF4-FFF2-40B4-BE49-F238E27FC236}">
              <a16:creationId xmlns:a16="http://schemas.microsoft.com/office/drawing/2014/main" id="{2073DD62-36CA-43B4-8AB8-77CEE1DB87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5" name="Text Box 15">
          <a:extLst>
            <a:ext uri="{FF2B5EF4-FFF2-40B4-BE49-F238E27FC236}">
              <a16:creationId xmlns:a16="http://schemas.microsoft.com/office/drawing/2014/main" id="{AD08F3BE-DF7C-4C81-A169-E6633B36F9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6" name="Text Box 15">
          <a:extLst>
            <a:ext uri="{FF2B5EF4-FFF2-40B4-BE49-F238E27FC236}">
              <a16:creationId xmlns:a16="http://schemas.microsoft.com/office/drawing/2014/main" id="{CECAC358-711C-488B-AD81-F03DD175C9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7" name="Text Box 15">
          <a:extLst>
            <a:ext uri="{FF2B5EF4-FFF2-40B4-BE49-F238E27FC236}">
              <a16:creationId xmlns:a16="http://schemas.microsoft.com/office/drawing/2014/main" id="{68AF436D-FCF1-4B19-892B-9EB6EA975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8" name="Text Box 15">
          <a:extLst>
            <a:ext uri="{FF2B5EF4-FFF2-40B4-BE49-F238E27FC236}">
              <a16:creationId xmlns:a16="http://schemas.microsoft.com/office/drawing/2014/main" id="{3455E76A-E56F-40BF-843D-EFA5F38657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9" name="Text Box 15">
          <a:extLst>
            <a:ext uri="{FF2B5EF4-FFF2-40B4-BE49-F238E27FC236}">
              <a16:creationId xmlns:a16="http://schemas.microsoft.com/office/drawing/2014/main" id="{270A1A62-0886-44BD-B900-AA8CBDCC31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0" name="Text Box 15">
          <a:extLst>
            <a:ext uri="{FF2B5EF4-FFF2-40B4-BE49-F238E27FC236}">
              <a16:creationId xmlns:a16="http://schemas.microsoft.com/office/drawing/2014/main" id="{96BD9E76-7717-47E7-B969-DA8CE76F33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1" name="Text Box 15">
          <a:extLst>
            <a:ext uri="{FF2B5EF4-FFF2-40B4-BE49-F238E27FC236}">
              <a16:creationId xmlns:a16="http://schemas.microsoft.com/office/drawing/2014/main" id="{BC3D18BB-C61F-4355-92FA-3D954B4EBD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2" name="Text Box 15">
          <a:extLst>
            <a:ext uri="{FF2B5EF4-FFF2-40B4-BE49-F238E27FC236}">
              <a16:creationId xmlns:a16="http://schemas.microsoft.com/office/drawing/2014/main" id="{5471AFAA-2478-4B86-8AD4-27E77CAC3F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3" name="Text Box 15">
          <a:extLst>
            <a:ext uri="{FF2B5EF4-FFF2-40B4-BE49-F238E27FC236}">
              <a16:creationId xmlns:a16="http://schemas.microsoft.com/office/drawing/2014/main" id="{B32ADCD1-9CDF-47F4-A9E0-0CC5A409EB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4" name="Text Box 15">
          <a:extLst>
            <a:ext uri="{FF2B5EF4-FFF2-40B4-BE49-F238E27FC236}">
              <a16:creationId xmlns:a16="http://schemas.microsoft.com/office/drawing/2014/main" id="{59190B79-167A-48A8-B74B-7757D4FFA76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5" name="Text Box 15">
          <a:extLst>
            <a:ext uri="{FF2B5EF4-FFF2-40B4-BE49-F238E27FC236}">
              <a16:creationId xmlns:a16="http://schemas.microsoft.com/office/drawing/2014/main" id="{762A4385-460A-4F36-9240-27786BC3BBE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6" name="Text Box 15">
          <a:extLst>
            <a:ext uri="{FF2B5EF4-FFF2-40B4-BE49-F238E27FC236}">
              <a16:creationId xmlns:a16="http://schemas.microsoft.com/office/drawing/2014/main" id="{55061674-BD20-46FB-AF02-1B9A72C6E6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7" name="Text Box 15">
          <a:extLst>
            <a:ext uri="{FF2B5EF4-FFF2-40B4-BE49-F238E27FC236}">
              <a16:creationId xmlns:a16="http://schemas.microsoft.com/office/drawing/2014/main" id="{EAF1377C-A237-4405-88EA-40BA323FC69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8" name="Text Box 15">
          <a:extLst>
            <a:ext uri="{FF2B5EF4-FFF2-40B4-BE49-F238E27FC236}">
              <a16:creationId xmlns:a16="http://schemas.microsoft.com/office/drawing/2014/main" id="{403E0795-15FB-4C9A-BBE9-CC5568738ED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9" name="Text Box 15">
          <a:extLst>
            <a:ext uri="{FF2B5EF4-FFF2-40B4-BE49-F238E27FC236}">
              <a16:creationId xmlns:a16="http://schemas.microsoft.com/office/drawing/2014/main" id="{86D8E413-C748-4F39-8E67-770FD01942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0" name="Text Box 15">
          <a:extLst>
            <a:ext uri="{FF2B5EF4-FFF2-40B4-BE49-F238E27FC236}">
              <a16:creationId xmlns:a16="http://schemas.microsoft.com/office/drawing/2014/main" id="{C2469D93-2483-4056-8B22-32BA6640D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1" name="Text Box 15">
          <a:extLst>
            <a:ext uri="{FF2B5EF4-FFF2-40B4-BE49-F238E27FC236}">
              <a16:creationId xmlns:a16="http://schemas.microsoft.com/office/drawing/2014/main" id="{105ABC50-5300-47F8-9BAF-D2BCDDEC3D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2" name="Text Box 15">
          <a:extLst>
            <a:ext uri="{FF2B5EF4-FFF2-40B4-BE49-F238E27FC236}">
              <a16:creationId xmlns:a16="http://schemas.microsoft.com/office/drawing/2014/main" id="{527FD80B-49AE-4A84-95E3-9CF8FA2422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3" name="Text Box 15">
          <a:extLst>
            <a:ext uri="{FF2B5EF4-FFF2-40B4-BE49-F238E27FC236}">
              <a16:creationId xmlns:a16="http://schemas.microsoft.com/office/drawing/2014/main" id="{7E4B38EF-4BB0-4573-870A-954629D620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4" name="Text Box 15">
          <a:extLst>
            <a:ext uri="{FF2B5EF4-FFF2-40B4-BE49-F238E27FC236}">
              <a16:creationId xmlns:a16="http://schemas.microsoft.com/office/drawing/2014/main" id="{56540F5F-D6B7-4BF3-91B3-985983C22C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5" name="Text Box 15">
          <a:extLst>
            <a:ext uri="{FF2B5EF4-FFF2-40B4-BE49-F238E27FC236}">
              <a16:creationId xmlns:a16="http://schemas.microsoft.com/office/drawing/2014/main" id="{78C1C8E3-41E9-4471-A9CB-97B694DE17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6" name="Text Box 15">
          <a:extLst>
            <a:ext uri="{FF2B5EF4-FFF2-40B4-BE49-F238E27FC236}">
              <a16:creationId xmlns:a16="http://schemas.microsoft.com/office/drawing/2014/main" id="{E7E88F2C-B941-4677-9DE8-A154D26085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7" name="Text Box 15">
          <a:extLst>
            <a:ext uri="{FF2B5EF4-FFF2-40B4-BE49-F238E27FC236}">
              <a16:creationId xmlns:a16="http://schemas.microsoft.com/office/drawing/2014/main" id="{18304D0F-4C27-4AA1-B7F3-585E41C76A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8" name="Text Box 15">
          <a:extLst>
            <a:ext uri="{FF2B5EF4-FFF2-40B4-BE49-F238E27FC236}">
              <a16:creationId xmlns:a16="http://schemas.microsoft.com/office/drawing/2014/main" id="{7F54588D-7AC0-4164-A4BB-C7232DE5E6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9" name="Text Box 15">
          <a:extLst>
            <a:ext uri="{FF2B5EF4-FFF2-40B4-BE49-F238E27FC236}">
              <a16:creationId xmlns:a16="http://schemas.microsoft.com/office/drawing/2014/main" id="{0F0AC934-8E6E-486C-BE7D-3FF5A7526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0" name="Text Box 15">
          <a:extLst>
            <a:ext uri="{FF2B5EF4-FFF2-40B4-BE49-F238E27FC236}">
              <a16:creationId xmlns:a16="http://schemas.microsoft.com/office/drawing/2014/main" id="{A019D97F-303F-4DA5-B8E6-FA762075FB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1" name="Text Box 15">
          <a:extLst>
            <a:ext uri="{FF2B5EF4-FFF2-40B4-BE49-F238E27FC236}">
              <a16:creationId xmlns:a16="http://schemas.microsoft.com/office/drawing/2014/main" id="{E892E59C-FAC5-47D3-A778-709D848A333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2" name="Text Box 15">
          <a:extLst>
            <a:ext uri="{FF2B5EF4-FFF2-40B4-BE49-F238E27FC236}">
              <a16:creationId xmlns:a16="http://schemas.microsoft.com/office/drawing/2014/main" id="{48789FD9-8033-4C25-B4D7-0F62B3F85D9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3" name="Text Box 15">
          <a:extLst>
            <a:ext uri="{FF2B5EF4-FFF2-40B4-BE49-F238E27FC236}">
              <a16:creationId xmlns:a16="http://schemas.microsoft.com/office/drawing/2014/main" id="{D81A5855-ECC8-4F35-AF91-210F262A3C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4" name="Text Box 15">
          <a:extLst>
            <a:ext uri="{FF2B5EF4-FFF2-40B4-BE49-F238E27FC236}">
              <a16:creationId xmlns:a16="http://schemas.microsoft.com/office/drawing/2014/main" id="{92311016-7322-4530-BDBC-A37505C207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5" name="Text Box 15">
          <a:extLst>
            <a:ext uri="{FF2B5EF4-FFF2-40B4-BE49-F238E27FC236}">
              <a16:creationId xmlns:a16="http://schemas.microsoft.com/office/drawing/2014/main" id="{4AD540C6-4919-4A94-9A82-9EBF904CCC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6" name="Text Box 15">
          <a:extLst>
            <a:ext uri="{FF2B5EF4-FFF2-40B4-BE49-F238E27FC236}">
              <a16:creationId xmlns:a16="http://schemas.microsoft.com/office/drawing/2014/main" id="{58D9ED6A-5388-4002-BF2D-A0C5C2DED5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7" name="Text Box 15">
          <a:extLst>
            <a:ext uri="{FF2B5EF4-FFF2-40B4-BE49-F238E27FC236}">
              <a16:creationId xmlns:a16="http://schemas.microsoft.com/office/drawing/2014/main" id="{B3C98DAE-69E6-4BB0-9D6B-A15EAD310C5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8" name="Text Box 15">
          <a:extLst>
            <a:ext uri="{FF2B5EF4-FFF2-40B4-BE49-F238E27FC236}">
              <a16:creationId xmlns:a16="http://schemas.microsoft.com/office/drawing/2014/main" id="{23E8FE03-9D71-44CB-897F-DACD843F00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9" name="Text Box 15">
          <a:extLst>
            <a:ext uri="{FF2B5EF4-FFF2-40B4-BE49-F238E27FC236}">
              <a16:creationId xmlns:a16="http://schemas.microsoft.com/office/drawing/2014/main" id="{9CE22A3D-8A37-43DC-B401-9FBC114D8C0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0" name="Text Box 15">
          <a:extLst>
            <a:ext uri="{FF2B5EF4-FFF2-40B4-BE49-F238E27FC236}">
              <a16:creationId xmlns:a16="http://schemas.microsoft.com/office/drawing/2014/main" id="{419146F2-52FE-4253-BC64-A18F055081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1" name="Text Box 15">
          <a:extLst>
            <a:ext uri="{FF2B5EF4-FFF2-40B4-BE49-F238E27FC236}">
              <a16:creationId xmlns:a16="http://schemas.microsoft.com/office/drawing/2014/main" id="{DBA8752F-A300-4384-9BDC-B094FC9E40B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2" name="Text Box 15">
          <a:extLst>
            <a:ext uri="{FF2B5EF4-FFF2-40B4-BE49-F238E27FC236}">
              <a16:creationId xmlns:a16="http://schemas.microsoft.com/office/drawing/2014/main" id="{A918CD1C-1FB3-428C-8EEA-05601BC4EFA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3" name="Text Box 15">
          <a:extLst>
            <a:ext uri="{FF2B5EF4-FFF2-40B4-BE49-F238E27FC236}">
              <a16:creationId xmlns:a16="http://schemas.microsoft.com/office/drawing/2014/main" id="{C8C318C9-1D0E-415E-BD20-4FAC74F5AD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4" name="Text Box 15">
          <a:extLst>
            <a:ext uri="{FF2B5EF4-FFF2-40B4-BE49-F238E27FC236}">
              <a16:creationId xmlns:a16="http://schemas.microsoft.com/office/drawing/2014/main" id="{FC8113F5-5ECF-45DD-940B-14098B7EE4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5" name="Text Box 15">
          <a:extLst>
            <a:ext uri="{FF2B5EF4-FFF2-40B4-BE49-F238E27FC236}">
              <a16:creationId xmlns:a16="http://schemas.microsoft.com/office/drawing/2014/main" id="{45D465F3-CA12-4EDF-ABE9-A8820C3E446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6" name="Text Box 15">
          <a:extLst>
            <a:ext uri="{FF2B5EF4-FFF2-40B4-BE49-F238E27FC236}">
              <a16:creationId xmlns:a16="http://schemas.microsoft.com/office/drawing/2014/main" id="{6906713D-28D7-4CAA-B894-E27CE5B93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7" name="Text Box 15">
          <a:extLst>
            <a:ext uri="{FF2B5EF4-FFF2-40B4-BE49-F238E27FC236}">
              <a16:creationId xmlns:a16="http://schemas.microsoft.com/office/drawing/2014/main" id="{DB681C2B-0F8F-463E-B8EF-FB0500C41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8" name="Text Box 15">
          <a:extLst>
            <a:ext uri="{FF2B5EF4-FFF2-40B4-BE49-F238E27FC236}">
              <a16:creationId xmlns:a16="http://schemas.microsoft.com/office/drawing/2014/main" id="{744D5051-E31C-4952-9C81-4B50EB2C56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9" name="Text Box 15">
          <a:extLst>
            <a:ext uri="{FF2B5EF4-FFF2-40B4-BE49-F238E27FC236}">
              <a16:creationId xmlns:a16="http://schemas.microsoft.com/office/drawing/2014/main" id="{20179445-50BE-44B7-AB03-1360B1DCB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0" name="Text Box 15">
          <a:extLst>
            <a:ext uri="{FF2B5EF4-FFF2-40B4-BE49-F238E27FC236}">
              <a16:creationId xmlns:a16="http://schemas.microsoft.com/office/drawing/2014/main" id="{4C6300D5-EB3B-425A-93E6-FD57A2710D6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1" name="Text Box 15">
          <a:extLst>
            <a:ext uri="{FF2B5EF4-FFF2-40B4-BE49-F238E27FC236}">
              <a16:creationId xmlns:a16="http://schemas.microsoft.com/office/drawing/2014/main" id="{42F9661F-7EF4-47A6-8A25-44665A641B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2" name="Text Box 15">
          <a:extLst>
            <a:ext uri="{FF2B5EF4-FFF2-40B4-BE49-F238E27FC236}">
              <a16:creationId xmlns:a16="http://schemas.microsoft.com/office/drawing/2014/main" id="{0336077C-000D-47E2-BB26-3B30EE012D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3" name="Text Box 15">
          <a:extLst>
            <a:ext uri="{FF2B5EF4-FFF2-40B4-BE49-F238E27FC236}">
              <a16:creationId xmlns:a16="http://schemas.microsoft.com/office/drawing/2014/main" id="{A6C313AF-1887-46B0-B792-30C331AEE8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4" name="Text Box 15">
          <a:extLst>
            <a:ext uri="{FF2B5EF4-FFF2-40B4-BE49-F238E27FC236}">
              <a16:creationId xmlns:a16="http://schemas.microsoft.com/office/drawing/2014/main" id="{8668004B-6B2F-4321-966E-3F00D6E088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5" name="Text Box 15">
          <a:extLst>
            <a:ext uri="{FF2B5EF4-FFF2-40B4-BE49-F238E27FC236}">
              <a16:creationId xmlns:a16="http://schemas.microsoft.com/office/drawing/2014/main" id="{ABC02411-C8B6-4E3B-B3B8-2CEE7DF876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6" name="Text Box 15">
          <a:extLst>
            <a:ext uri="{FF2B5EF4-FFF2-40B4-BE49-F238E27FC236}">
              <a16:creationId xmlns:a16="http://schemas.microsoft.com/office/drawing/2014/main" id="{73247016-F94A-4131-84C4-41C759E5C5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7" name="Text Box 15">
          <a:extLst>
            <a:ext uri="{FF2B5EF4-FFF2-40B4-BE49-F238E27FC236}">
              <a16:creationId xmlns:a16="http://schemas.microsoft.com/office/drawing/2014/main" id="{17A879C4-82F6-430A-B878-3566D7E02F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8" name="Text Box 15">
          <a:extLst>
            <a:ext uri="{FF2B5EF4-FFF2-40B4-BE49-F238E27FC236}">
              <a16:creationId xmlns:a16="http://schemas.microsoft.com/office/drawing/2014/main" id="{44AD2C0E-1EBE-4B5B-ADAF-7D55D13D99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9" name="Text Box 15">
          <a:extLst>
            <a:ext uri="{FF2B5EF4-FFF2-40B4-BE49-F238E27FC236}">
              <a16:creationId xmlns:a16="http://schemas.microsoft.com/office/drawing/2014/main" id="{0DB507C2-3801-4424-9545-1321ED4247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0" name="Text Box 15">
          <a:extLst>
            <a:ext uri="{FF2B5EF4-FFF2-40B4-BE49-F238E27FC236}">
              <a16:creationId xmlns:a16="http://schemas.microsoft.com/office/drawing/2014/main" id="{9B303A3E-3301-48D6-90F5-8126F3A6DB2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1" name="Text Box 15">
          <a:extLst>
            <a:ext uri="{FF2B5EF4-FFF2-40B4-BE49-F238E27FC236}">
              <a16:creationId xmlns:a16="http://schemas.microsoft.com/office/drawing/2014/main" id="{16A06832-1F20-4B4F-B2BD-F250D8C404F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2" name="Text Box 15">
          <a:extLst>
            <a:ext uri="{FF2B5EF4-FFF2-40B4-BE49-F238E27FC236}">
              <a16:creationId xmlns:a16="http://schemas.microsoft.com/office/drawing/2014/main" id="{0ECA664A-595E-410F-9767-0E16198CE4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3" name="Text Box 15">
          <a:extLst>
            <a:ext uri="{FF2B5EF4-FFF2-40B4-BE49-F238E27FC236}">
              <a16:creationId xmlns:a16="http://schemas.microsoft.com/office/drawing/2014/main" id="{794EF9EA-77B2-4F93-8ABA-C948E3EE217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4" name="Text Box 15">
          <a:extLst>
            <a:ext uri="{FF2B5EF4-FFF2-40B4-BE49-F238E27FC236}">
              <a16:creationId xmlns:a16="http://schemas.microsoft.com/office/drawing/2014/main" id="{14ED1418-7CEF-4F82-A7B2-F9B12851D1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5" name="Text Box 15">
          <a:extLst>
            <a:ext uri="{FF2B5EF4-FFF2-40B4-BE49-F238E27FC236}">
              <a16:creationId xmlns:a16="http://schemas.microsoft.com/office/drawing/2014/main" id="{9C88E25B-6D72-4B14-8A26-F575930F31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6" name="Text Box 15">
          <a:extLst>
            <a:ext uri="{FF2B5EF4-FFF2-40B4-BE49-F238E27FC236}">
              <a16:creationId xmlns:a16="http://schemas.microsoft.com/office/drawing/2014/main" id="{F5AE29F2-88A5-4152-90E1-A040801A38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7" name="Text Box 15">
          <a:extLst>
            <a:ext uri="{FF2B5EF4-FFF2-40B4-BE49-F238E27FC236}">
              <a16:creationId xmlns:a16="http://schemas.microsoft.com/office/drawing/2014/main" id="{0A932C5E-ED82-427A-AFB7-573A5D2134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8" name="Text Box 15">
          <a:extLst>
            <a:ext uri="{FF2B5EF4-FFF2-40B4-BE49-F238E27FC236}">
              <a16:creationId xmlns:a16="http://schemas.microsoft.com/office/drawing/2014/main" id="{A289A989-EAD3-45C2-A994-A1ECF366CA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9" name="Text Box 15">
          <a:extLst>
            <a:ext uri="{FF2B5EF4-FFF2-40B4-BE49-F238E27FC236}">
              <a16:creationId xmlns:a16="http://schemas.microsoft.com/office/drawing/2014/main" id="{917A4ACB-EE05-4F43-BABD-BBFAD6E1FC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0" name="Text Box 15">
          <a:extLst>
            <a:ext uri="{FF2B5EF4-FFF2-40B4-BE49-F238E27FC236}">
              <a16:creationId xmlns:a16="http://schemas.microsoft.com/office/drawing/2014/main" id="{394D83C0-EDDB-4E5D-83F3-A9EFC3DC02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1" name="Text Box 15">
          <a:extLst>
            <a:ext uri="{FF2B5EF4-FFF2-40B4-BE49-F238E27FC236}">
              <a16:creationId xmlns:a16="http://schemas.microsoft.com/office/drawing/2014/main" id="{C8E60033-F1D2-4B42-AA42-311E434B08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2" name="Text Box 15">
          <a:extLst>
            <a:ext uri="{FF2B5EF4-FFF2-40B4-BE49-F238E27FC236}">
              <a16:creationId xmlns:a16="http://schemas.microsoft.com/office/drawing/2014/main" id="{5DE68B44-E3AB-4363-B80D-70537B122B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3" name="Text Box 15">
          <a:extLst>
            <a:ext uri="{FF2B5EF4-FFF2-40B4-BE49-F238E27FC236}">
              <a16:creationId xmlns:a16="http://schemas.microsoft.com/office/drawing/2014/main" id="{4EEE53E6-EF3B-4798-830E-9E8242CE937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4" name="Text Box 15">
          <a:extLst>
            <a:ext uri="{FF2B5EF4-FFF2-40B4-BE49-F238E27FC236}">
              <a16:creationId xmlns:a16="http://schemas.microsoft.com/office/drawing/2014/main" id="{31E615DE-0BD9-4303-860E-C32478237D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5" name="Text Box 15">
          <a:extLst>
            <a:ext uri="{FF2B5EF4-FFF2-40B4-BE49-F238E27FC236}">
              <a16:creationId xmlns:a16="http://schemas.microsoft.com/office/drawing/2014/main" id="{EA24748E-7ADD-492B-9CEE-19BC491355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6" name="Text Box 15">
          <a:extLst>
            <a:ext uri="{FF2B5EF4-FFF2-40B4-BE49-F238E27FC236}">
              <a16:creationId xmlns:a16="http://schemas.microsoft.com/office/drawing/2014/main" id="{00913A48-F001-4B32-A155-A0CC8A1772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7" name="Text Box 15">
          <a:extLst>
            <a:ext uri="{FF2B5EF4-FFF2-40B4-BE49-F238E27FC236}">
              <a16:creationId xmlns:a16="http://schemas.microsoft.com/office/drawing/2014/main" id="{BFD32E8A-1990-4787-8B5B-850213F501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8" name="Text Box 15">
          <a:extLst>
            <a:ext uri="{FF2B5EF4-FFF2-40B4-BE49-F238E27FC236}">
              <a16:creationId xmlns:a16="http://schemas.microsoft.com/office/drawing/2014/main" id="{405CD626-3750-498E-85C7-845AAFD6E5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9" name="Text Box 15">
          <a:extLst>
            <a:ext uri="{FF2B5EF4-FFF2-40B4-BE49-F238E27FC236}">
              <a16:creationId xmlns:a16="http://schemas.microsoft.com/office/drawing/2014/main" id="{A1F92A4C-A8D9-45A2-B93F-780EBD734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0" name="Text Box 15">
          <a:extLst>
            <a:ext uri="{FF2B5EF4-FFF2-40B4-BE49-F238E27FC236}">
              <a16:creationId xmlns:a16="http://schemas.microsoft.com/office/drawing/2014/main" id="{005299E5-0230-45B0-A7A0-467506B9E8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1" name="Text Box 15">
          <a:extLst>
            <a:ext uri="{FF2B5EF4-FFF2-40B4-BE49-F238E27FC236}">
              <a16:creationId xmlns:a16="http://schemas.microsoft.com/office/drawing/2014/main" id="{18FA518D-9FDD-4374-A571-2DC9B9C599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2" name="Text Box 15">
          <a:extLst>
            <a:ext uri="{FF2B5EF4-FFF2-40B4-BE49-F238E27FC236}">
              <a16:creationId xmlns:a16="http://schemas.microsoft.com/office/drawing/2014/main" id="{6007029B-6EAD-4F0F-8FE4-73E497DF44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3" name="Text Box 15">
          <a:extLst>
            <a:ext uri="{FF2B5EF4-FFF2-40B4-BE49-F238E27FC236}">
              <a16:creationId xmlns:a16="http://schemas.microsoft.com/office/drawing/2014/main" id="{5136F3BF-4AB8-4743-A745-5C4508C2B51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4" name="Text Box 15">
          <a:extLst>
            <a:ext uri="{FF2B5EF4-FFF2-40B4-BE49-F238E27FC236}">
              <a16:creationId xmlns:a16="http://schemas.microsoft.com/office/drawing/2014/main" id="{89F91279-1A7A-42D5-9F66-C3FD471D57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5" name="Text Box 15">
          <a:extLst>
            <a:ext uri="{FF2B5EF4-FFF2-40B4-BE49-F238E27FC236}">
              <a16:creationId xmlns:a16="http://schemas.microsoft.com/office/drawing/2014/main" id="{B5404643-60FD-4301-9280-5F011B220D9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6" name="Text Box 15">
          <a:extLst>
            <a:ext uri="{FF2B5EF4-FFF2-40B4-BE49-F238E27FC236}">
              <a16:creationId xmlns:a16="http://schemas.microsoft.com/office/drawing/2014/main" id="{3F12E5C3-6408-4CF6-8110-2D0A175791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7" name="Text Box 15">
          <a:extLst>
            <a:ext uri="{FF2B5EF4-FFF2-40B4-BE49-F238E27FC236}">
              <a16:creationId xmlns:a16="http://schemas.microsoft.com/office/drawing/2014/main" id="{3670855E-EDB9-42C4-B033-4D7F370559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8" name="Text Box 15">
          <a:extLst>
            <a:ext uri="{FF2B5EF4-FFF2-40B4-BE49-F238E27FC236}">
              <a16:creationId xmlns:a16="http://schemas.microsoft.com/office/drawing/2014/main" id="{9EFB79DE-C5EA-44D2-907C-E024EA31B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9" name="Text Box 15">
          <a:extLst>
            <a:ext uri="{FF2B5EF4-FFF2-40B4-BE49-F238E27FC236}">
              <a16:creationId xmlns:a16="http://schemas.microsoft.com/office/drawing/2014/main" id="{0071957A-4991-4266-B18B-4159BBA12B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0" name="Text Box 15">
          <a:extLst>
            <a:ext uri="{FF2B5EF4-FFF2-40B4-BE49-F238E27FC236}">
              <a16:creationId xmlns:a16="http://schemas.microsoft.com/office/drawing/2014/main" id="{6B370839-D509-4B51-8E2A-1DE7C37F9A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1" name="Text Box 15">
          <a:extLst>
            <a:ext uri="{FF2B5EF4-FFF2-40B4-BE49-F238E27FC236}">
              <a16:creationId xmlns:a16="http://schemas.microsoft.com/office/drawing/2014/main" id="{D2A56CEB-3556-4643-9B4C-08D0F019E1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2" name="Text Box 15">
          <a:extLst>
            <a:ext uri="{FF2B5EF4-FFF2-40B4-BE49-F238E27FC236}">
              <a16:creationId xmlns:a16="http://schemas.microsoft.com/office/drawing/2014/main" id="{CE09DDB0-2BD7-49E8-B426-FF6A9F9F8BB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3" name="Text Box 15">
          <a:extLst>
            <a:ext uri="{FF2B5EF4-FFF2-40B4-BE49-F238E27FC236}">
              <a16:creationId xmlns:a16="http://schemas.microsoft.com/office/drawing/2014/main" id="{5869862F-55C4-4071-81A1-BA5D1A9B33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4" name="Text Box 15">
          <a:extLst>
            <a:ext uri="{FF2B5EF4-FFF2-40B4-BE49-F238E27FC236}">
              <a16:creationId xmlns:a16="http://schemas.microsoft.com/office/drawing/2014/main" id="{160BF5F9-CBC8-46C3-9A08-368B23ECB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5" name="Text Box 15">
          <a:extLst>
            <a:ext uri="{FF2B5EF4-FFF2-40B4-BE49-F238E27FC236}">
              <a16:creationId xmlns:a16="http://schemas.microsoft.com/office/drawing/2014/main" id="{D61D9EFB-7B97-4B20-8D18-E8B837209B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6" name="Text Box 15">
          <a:extLst>
            <a:ext uri="{FF2B5EF4-FFF2-40B4-BE49-F238E27FC236}">
              <a16:creationId xmlns:a16="http://schemas.microsoft.com/office/drawing/2014/main" id="{42581ABA-8A54-4FDF-B473-1C39B716BC3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7" name="Text Box 15">
          <a:extLst>
            <a:ext uri="{FF2B5EF4-FFF2-40B4-BE49-F238E27FC236}">
              <a16:creationId xmlns:a16="http://schemas.microsoft.com/office/drawing/2014/main" id="{E93CD379-6136-493E-8935-B83DD61420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8" name="Text Box 15">
          <a:extLst>
            <a:ext uri="{FF2B5EF4-FFF2-40B4-BE49-F238E27FC236}">
              <a16:creationId xmlns:a16="http://schemas.microsoft.com/office/drawing/2014/main" id="{AE7333E0-D312-49B6-A422-6037C092F2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9" name="Text Box 15">
          <a:extLst>
            <a:ext uri="{FF2B5EF4-FFF2-40B4-BE49-F238E27FC236}">
              <a16:creationId xmlns:a16="http://schemas.microsoft.com/office/drawing/2014/main" id="{F7910C7C-C1E6-4EEE-9B58-7C41E33C4B3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0" name="Text Box 15">
          <a:extLst>
            <a:ext uri="{FF2B5EF4-FFF2-40B4-BE49-F238E27FC236}">
              <a16:creationId xmlns:a16="http://schemas.microsoft.com/office/drawing/2014/main" id="{917A8808-324E-42D0-8F20-88BB057A12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1" name="Text Box 15">
          <a:extLst>
            <a:ext uri="{FF2B5EF4-FFF2-40B4-BE49-F238E27FC236}">
              <a16:creationId xmlns:a16="http://schemas.microsoft.com/office/drawing/2014/main" id="{DF464855-0C92-4B84-86A4-3BB0CD6F82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2" name="Text Box 15">
          <a:extLst>
            <a:ext uri="{FF2B5EF4-FFF2-40B4-BE49-F238E27FC236}">
              <a16:creationId xmlns:a16="http://schemas.microsoft.com/office/drawing/2014/main" id="{E6672E3F-CE7F-4E8A-8C5F-502FECE9C7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3" name="Text Box 15">
          <a:extLst>
            <a:ext uri="{FF2B5EF4-FFF2-40B4-BE49-F238E27FC236}">
              <a16:creationId xmlns:a16="http://schemas.microsoft.com/office/drawing/2014/main" id="{9DEBD3F4-746C-41F7-AE70-B0F3DEBC5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4" name="Text Box 15">
          <a:extLst>
            <a:ext uri="{FF2B5EF4-FFF2-40B4-BE49-F238E27FC236}">
              <a16:creationId xmlns:a16="http://schemas.microsoft.com/office/drawing/2014/main" id="{21DEDB8B-5364-46E0-866C-FB0BC747FF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5" name="Text Box 15">
          <a:extLst>
            <a:ext uri="{FF2B5EF4-FFF2-40B4-BE49-F238E27FC236}">
              <a16:creationId xmlns:a16="http://schemas.microsoft.com/office/drawing/2014/main" id="{E71EDC3F-54B0-4448-91C0-8763D59437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6" name="Text Box 15">
          <a:extLst>
            <a:ext uri="{FF2B5EF4-FFF2-40B4-BE49-F238E27FC236}">
              <a16:creationId xmlns:a16="http://schemas.microsoft.com/office/drawing/2014/main" id="{DFFFE9E1-CFFC-4343-BF3B-90731A0387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7" name="Text Box 15">
          <a:extLst>
            <a:ext uri="{FF2B5EF4-FFF2-40B4-BE49-F238E27FC236}">
              <a16:creationId xmlns:a16="http://schemas.microsoft.com/office/drawing/2014/main" id="{0462336A-12E0-4973-AE3E-5A729387A7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8" name="Text Box 15">
          <a:extLst>
            <a:ext uri="{FF2B5EF4-FFF2-40B4-BE49-F238E27FC236}">
              <a16:creationId xmlns:a16="http://schemas.microsoft.com/office/drawing/2014/main" id="{B7418451-A9D7-4A43-A785-4EF776C932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9" name="Text Box 15">
          <a:extLst>
            <a:ext uri="{FF2B5EF4-FFF2-40B4-BE49-F238E27FC236}">
              <a16:creationId xmlns:a16="http://schemas.microsoft.com/office/drawing/2014/main" id="{0F341EDB-3A25-471E-B92D-7E6F0E943C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0" name="Text Box 15">
          <a:extLst>
            <a:ext uri="{FF2B5EF4-FFF2-40B4-BE49-F238E27FC236}">
              <a16:creationId xmlns:a16="http://schemas.microsoft.com/office/drawing/2014/main" id="{0B078A94-6AAC-4C3F-959F-929F323928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1" name="Text Box 15">
          <a:extLst>
            <a:ext uri="{FF2B5EF4-FFF2-40B4-BE49-F238E27FC236}">
              <a16:creationId xmlns:a16="http://schemas.microsoft.com/office/drawing/2014/main" id="{BA8BB492-B9C3-403B-9F0F-0E87AC2756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2" name="Text Box 15">
          <a:extLst>
            <a:ext uri="{FF2B5EF4-FFF2-40B4-BE49-F238E27FC236}">
              <a16:creationId xmlns:a16="http://schemas.microsoft.com/office/drawing/2014/main" id="{7DEA1305-E05B-4378-9758-A95A9CCCA4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3" name="Text Box 15">
          <a:extLst>
            <a:ext uri="{FF2B5EF4-FFF2-40B4-BE49-F238E27FC236}">
              <a16:creationId xmlns:a16="http://schemas.microsoft.com/office/drawing/2014/main" id="{11FA437F-04DA-467A-BDAF-7171CFC3DF9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4" name="Text Box 15">
          <a:extLst>
            <a:ext uri="{FF2B5EF4-FFF2-40B4-BE49-F238E27FC236}">
              <a16:creationId xmlns:a16="http://schemas.microsoft.com/office/drawing/2014/main" id="{EAE22AD6-DCDD-4F00-9235-B19227E6C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5" name="Text Box 15">
          <a:extLst>
            <a:ext uri="{FF2B5EF4-FFF2-40B4-BE49-F238E27FC236}">
              <a16:creationId xmlns:a16="http://schemas.microsoft.com/office/drawing/2014/main" id="{B70D63C7-5007-48CC-9C31-3D5A2E1978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6" name="Text Box 15">
          <a:extLst>
            <a:ext uri="{FF2B5EF4-FFF2-40B4-BE49-F238E27FC236}">
              <a16:creationId xmlns:a16="http://schemas.microsoft.com/office/drawing/2014/main" id="{46063290-5455-4957-94BC-DA1F10B344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7" name="Text Box 15">
          <a:extLst>
            <a:ext uri="{FF2B5EF4-FFF2-40B4-BE49-F238E27FC236}">
              <a16:creationId xmlns:a16="http://schemas.microsoft.com/office/drawing/2014/main" id="{A5B07E5A-34DF-4FB7-BFB2-FCFF10680D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8" name="Text Box 15">
          <a:extLst>
            <a:ext uri="{FF2B5EF4-FFF2-40B4-BE49-F238E27FC236}">
              <a16:creationId xmlns:a16="http://schemas.microsoft.com/office/drawing/2014/main" id="{DDA173EA-15B6-4C87-A89C-523D20CD0B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9" name="Text Box 15">
          <a:extLst>
            <a:ext uri="{FF2B5EF4-FFF2-40B4-BE49-F238E27FC236}">
              <a16:creationId xmlns:a16="http://schemas.microsoft.com/office/drawing/2014/main" id="{CCA75E20-DDBB-4A53-978B-313A10B4A1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0" name="Text Box 15">
          <a:extLst>
            <a:ext uri="{FF2B5EF4-FFF2-40B4-BE49-F238E27FC236}">
              <a16:creationId xmlns:a16="http://schemas.microsoft.com/office/drawing/2014/main" id="{EC23B517-C2F8-447D-88ED-8753352F9D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1" name="Text Box 15">
          <a:extLst>
            <a:ext uri="{FF2B5EF4-FFF2-40B4-BE49-F238E27FC236}">
              <a16:creationId xmlns:a16="http://schemas.microsoft.com/office/drawing/2014/main" id="{A00ABD45-C91A-4F0F-997D-17788F1C288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2" name="Text Box 15">
          <a:extLst>
            <a:ext uri="{FF2B5EF4-FFF2-40B4-BE49-F238E27FC236}">
              <a16:creationId xmlns:a16="http://schemas.microsoft.com/office/drawing/2014/main" id="{03D7B730-9566-43A6-899F-A68055EE64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3" name="Text Box 15">
          <a:extLst>
            <a:ext uri="{FF2B5EF4-FFF2-40B4-BE49-F238E27FC236}">
              <a16:creationId xmlns:a16="http://schemas.microsoft.com/office/drawing/2014/main" id="{C1E0F5A9-7484-4021-BE0A-A044314B3C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4" name="Text Box 15">
          <a:extLst>
            <a:ext uri="{FF2B5EF4-FFF2-40B4-BE49-F238E27FC236}">
              <a16:creationId xmlns:a16="http://schemas.microsoft.com/office/drawing/2014/main" id="{26D0C76C-AF13-457D-A99F-468F88D4C84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5" name="Text Box 15">
          <a:extLst>
            <a:ext uri="{FF2B5EF4-FFF2-40B4-BE49-F238E27FC236}">
              <a16:creationId xmlns:a16="http://schemas.microsoft.com/office/drawing/2014/main" id="{D6DD4DC7-FF9F-4F22-BE5E-FC8E7A97FD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6" name="Text Box 15">
          <a:extLst>
            <a:ext uri="{FF2B5EF4-FFF2-40B4-BE49-F238E27FC236}">
              <a16:creationId xmlns:a16="http://schemas.microsoft.com/office/drawing/2014/main" id="{6970FE17-1143-4A98-9B85-AC52395B2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7" name="Text Box 15">
          <a:extLst>
            <a:ext uri="{FF2B5EF4-FFF2-40B4-BE49-F238E27FC236}">
              <a16:creationId xmlns:a16="http://schemas.microsoft.com/office/drawing/2014/main" id="{618856D0-D891-43CC-8191-4DE1358A05C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8" name="Text Box 15">
          <a:extLst>
            <a:ext uri="{FF2B5EF4-FFF2-40B4-BE49-F238E27FC236}">
              <a16:creationId xmlns:a16="http://schemas.microsoft.com/office/drawing/2014/main" id="{81391954-CD44-4C4A-A66F-7B516FC5F1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9" name="Text Box 15">
          <a:extLst>
            <a:ext uri="{FF2B5EF4-FFF2-40B4-BE49-F238E27FC236}">
              <a16:creationId xmlns:a16="http://schemas.microsoft.com/office/drawing/2014/main" id="{EF4B76A8-522A-4A1F-8478-4C8EC1B104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0" name="Text Box 15">
          <a:extLst>
            <a:ext uri="{FF2B5EF4-FFF2-40B4-BE49-F238E27FC236}">
              <a16:creationId xmlns:a16="http://schemas.microsoft.com/office/drawing/2014/main" id="{B61E7749-7909-4ABF-A1ED-90C1201A6F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1" name="Text Box 15">
          <a:extLst>
            <a:ext uri="{FF2B5EF4-FFF2-40B4-BE49-F238E27FC236}">
              <a16:creationId xmlns:a16="http://schemas.microsoft.com/office/drawing/2014/main" id="{99718B1B-C077-4E64-90CB-21478A63FF8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2" name="Text Box 15">
          <a:extLst>
            <a:ext uri="{FF2B5EF4-FFF2-40B4-BE49-F238E27FC236}">
              <a16:creationId xmlns:a16="http://schemas.microsoft.com/office/drawing/2014/main" id="{A559391D-EDB1-4DC9-A678-D24E6A15FD9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3" name="Text Box 15">
          <a:extLst>
            <a:ext uri="{FF2B5EF4-FFF2-40B4-BE49-F238E27FC236}">
              <a16:creationId xmlns:a16="http://schemas.microsoft.com/office/drawing/2014/main" id="{45CF7AD6-959D-4178-A113-56310211F6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4" name="Text Box 15">
          <a:extLst>
            <a:ext uri="{FF2B5EF4-FFF2-40B4-BE49-F238E27FC236}">
              <a16:creationId xmlns:a16="http://schemas.microsoft.com/office/drawing/2014/main" id="{81324E79-E97A-4551-A4FA-FB33845340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5" name="Text Box 15">
          <a:extLst>
            <a:ext uri="{FF2B5EF4-FFF2-40B4-BE49-F238E27FC236}">
              <a16:creationId xmlns:a16="http://schemas.microsoft.com/office/drawing/2014/main" id="{B0A0B72E-7CAC-40EF-B9EC-2A029A94D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6" name="Text Box 15">
          <a:extLst>
            <a:ext uri="{FF2B5EF4-FFF2-40B4-BE49-F238E27FC236}">
              <a16:creationId xmlns:a16="http://schemas.microsoft.com/office/drawing/2014/main" id="{535B7189-3E05-4AE1-ADEC-98258DA02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7" name="Text Box 15">
          <a:extLst>
            <a:ext uri="{FF2B5EF4-FFF2-40B4-BE49-F238E27FC236}">
              <a16:creationId xmlns:a16="http://schemas.microsoft.com/office/drawing/2014/main" id="{D1F78676-7F90-40C8-96E8-78336A6C22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8" name="Text Box 15">
          <a:extLst>
            <a:ext uri="{FF2B5EF4-FFF2-40B4-BE49-F238E27FC236}">
              <a16:creationId xmlns:a16="http://schemas.microsoft.com/office/drawing/2014/main" id="{DE754CF6-D27F-45CB-90F6-658C611106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9" name="Text Box 15">
          <a:extLst>
            <a:ext uri="{FF2B5EF4-FFF2-40B4-BE49-F238E27FC236}">
              <a16:creationId xmlns:a16="http://schemas.microsoft.com/office/drawing/2014/main" id="{EC94984A-92BF-4442-95FE-3B0D68DD78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0" name="Text Box 15">
          <a:extLst>
            <a:ext uri="{FF2B5EF4-FFF2-40B4-BE49-F238E27FC236}">
              <a16:creationId xmlns:a16="http://schemas.microsoft.com/office/drawing/2014/main" id="{1FF6669A-CC51-4966-AA5D-8EA37F77B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1" name="Text Box 15">
          <a:extLst>
            <a:ext uri="{FF2B5EF4-FFF2-40B4-BE49-F238E27FC236}">
              <a16:creationId xmlns:a16="http://schemas.microsoft.com/office/drawing/2014/main" id="{921B7105-B4FB-4F19-BCFB-D8DD35A8E52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2" name="Text Box 15">
          <a:extLst>
            <a:ext uri="{FF2B5EF4-FFF2-40B4-BE49-F238E27FC236}">
              <a16:creationId xmlns:a16="http://schemas.microsoft.com/office/drawing/2014/main" id="{0445AEBE-26FC-4963-A334-1DE1F9470A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3" name="Text Box 15">
          <a:extLst>
            <a:ext uri="{FF2B5EF4-FFF2-40B4-BE49-F238E27FC236}">
              <a16:creationId xmlns:a16="http://schemas.microsoft.com/office/drawing/2014/main" id="{2FC83D6C-B002-4134-8ECA-A9003A5A45B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4" name="Text Box 15">
          <a:extLst>
            <a:ext uri="{FF2B5EF4-FFF2-40B4-BE49-F238E27FC236}">
              <a16:creationId xmlns:a16="http://schemas.microsoft.com/office/drawing/2014/main" id="{1535FEA5-D96E-4B43-A74E-9B74C0B828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5" name="Text Box 15">
          <a:extLst>
            <a:ext uri="{FF2B5EF4-FFF2-40B4-BE49-F238E27FC236}">
              <a16:creationId xmlns:a16="http://schemas.microsoft.com/office/drawing/2014/main" id="{4C22BB41-D80B-4875-B3CA-9E179D84C1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6" name="Text Box 15">
          <a:extLst>
            <a:ext uri="{FF2B5EF4-FFF2-40B4-BE49-F238E27FC236}">
              <a16:creationId xmlns:a16="http://schemas.microsoft.com/office/drawing/2014/main" id="{730F1826-A037-49FA-BDAD-5CAD7DE04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7" name="Text Box 15">
          <a:extLst>
            <a:ext uri="{FF2B5EF4-FFF2-40B4-BE49-F238E27FC236}">
              <a16:creationId xmlns:a16="http://schemas.microsoft.com/office/drawing/2014/main" id="{096AA1DB-8710-4370-8094-D7B8B249E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8" name="Text Box 15">
          <a:extLst>
            <a:ext uri="{FF2B5EF4-FFF2-40B4-BE49-F238E27FC236}">
              <a16:creationId xmlns:a16="http://schemas.microsoft.com/office/drawing/2014/main" id="{A7A75829-04E2-4532-8D57-3951A877F4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9" name="Text Box 15">
          <a:extLst>
            <a:ext uri="{FF2B5EF4-FFF2-40B4-BE49-F238E27FC236}">
              <a16:creationId xmlns:a16="http://schemas.microsoft.com/office/drawing/2014/main" id="{436C9262-E9B5-40D5-8005-46EEB97AC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0" name="Text Box 15">
          <a:extLst>
            <a:ext uri="{FF2B5EF4-FFF2-40B4-BE49-F238E27FC236}">
              <a16:creationId xmlns:a16="http://schemas.microsoft.com/office/drawing/2014/main" id="{D54353FB-261E-467E-8276-95C8455073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1" name="Text Box 15">
          <a:extLst>
            <a:ext uri="{FF2B5EF4-FFF2-40B4-BE49-F238E27FC236}">
              <a16:creationId xmlns:a16="http://schemas.microsoft.com/office/drawing/2014/main" id="{D2F8878B-0C5D-413D-9BC1-502266DF0A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2" name="Text Box 15">
          <a:extLst>
            <a:ext uri="{FF2B5EF4-FFF2-40B4-BE49-F238E27FC236}">
              <a16:creationId xmlns:a16="http://schemas.microsoft.com/office/drawing/2014/main" id="{92BF3BF3-508E-4F45-9E96-4B74371FE6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3" name="Text Box 15">
          <a:extLst>
            <a:ext uri="{FF2B5EF4-FFF2-40B4-BE49-F238E27FC236}">
              <a16:creationId xmlns:a16="http://schemas.microsoft.com/office/drawing/2014/main" id="{985ED5B2-C71B-44D2-962A-01F37C6FE4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4" name="Text Box 15">
          <a:extLst>
            <a:ext uri="{FF2B5EF4-FFF2-40B4-BE49-F238E27FC236}">
              <a16:creationId xmlns:a16="http://schemas.microsoft.com/office/drawing/2014/main" id="{33EF3796-60AC-4782-8A1A-D789ACA112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5" name="Text Box 15">
          <a:extLst>
            <a:ext uri="{FF2B5EF4-FFF2-40B4-BE49-F238E27FC236}">
              <a16:creationId xmlns:a16="http://schemas.microsoft.com/office/drawing/2014/main" id="{1C151A6E-AD8F-45FD-A5B4-5C4EAF89B9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6" name="Text Box 15">
          <a:extLst>
            <a:ext uri="{FF2B5EF4-FFF2-40B4-BE49-F238E27FC236}">
              <a16:creationId xmlns:a16="http://schemas.microsoft.com/office/drawing/2014/main" id="{8363F4B7-B72F-47E7-B4A2-63306F6B46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7" name="Text Box 15">
          <a:extLst>
            <a:ext uri="{FF2B5EF4-FFF2-40B4-BE49-F238E27FC236}">
              <a16:creationId xmlns:a16="http://schemas.microsoft.com/office/drawing/2014/main" id="{4C3CE6E3-84A7-407B-B8E9-72E561731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8" name="Text Box 15">
          <a:extLst>
            <a:ext uri="{FF2B5EF4-FFF2-40B4-BE49-F238E27FC236}">
              <a16:creationId xmlns:a16="http://schemas.microsoft.com/office/drawing/2014/main" id="{5A927983-E09C-4C87-86B3-4257280A54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9" name="Text Box 15">
          <a:extLst>
            <a:ext uri="{FF2B5EF4-FFF2-40B4-BE49-F238E27FC236}">
              <a16:creationId xmlns:a16="http://schemas.microsoft.com/office/drawing/2014/main" id="{5F65C100-95CB-4332-B190-6F9D1ADD0B0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0" name="Text Box 15">
          <a:extLst>
            <a:ext uri="{FF2B5EF4-FFF2-40B4-BE49-F238E27FC236}">
              <a16:creationId xmlns:a16="http://schemas.microsoft.com/office/drawing/2014/main" id="{3A760D64-9E3B-407B-8F0B-C978292347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1" name="Text Box 15">
          <a:extLst>
            <a:ext uri="{FF2B5EF4-FFF2-40B4-BE49-F238E27FC236}">
              <a16:creationId xmlns:a16="http://schemas.microsoft.com/office/drawing/2014/main" id="{12258EDA-375D-4AE9-BDE4-C530001015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2" name="Text Box 15">
          <a:extLst>
            <a:ext uri="{FF2B5EF4-FFF2-40B4-BE49-F238E27FC236}">
              <a16:creationId xmlns:a16="http://schemas.microsoft.com/office/drawing/2014/main" id="{71C1C0D2-84B5-4373-B994-CAA59AFC88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3" name="Text Box 15">
          <a:extLst>
            <a:ext uri="{FF2B5EF4-FFF2-40B4-BE49-F238E27FC236}">
              <a16:creationId xmlns:a16="http://schemas.microsoft.com/office/drawing/2014/main" id="{8562C7AB-25C2-4FA5-AE0B-516833ECB0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4" name="Text Box 15">
          <a:extLst>
            <a:ext uri="{FF2B5EF4-FFF2-40B4-BE49-F238E27FC236}">
              <a16:creationId xmlns:a16="http://schemas.microsoft.com/office/drawing/2014/main" id="{DAAFB389-B471-440D-A6BB-F8B8331697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5" name="Text Box 15">
          <a:extLst>
            <a:ext uri="{FF2B5EF4-FFF2-40B4-BE49-F238E27FC236}">
              <a16:creationId xmlns:a16="http://schemas.microsoft.com/office/drawing/2014/main" id="{C69F9520-7407-4C8C-A661-5E53BD9F1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6" name="Text Box 15">
          <a:extLst>
            <a:ext uri="{FF2B5EF4-FFF2-40B4-BE49-F238E27FC236}">
              <a16:creationId xmlns:a16="http://schemas.microsoft.com/office/drawing/2014/main" id="{31CEE411-E5D0-45C3-B47B-02833848467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7" name="Text Box 15">
          <a:extLst>
            <a:ext uri="{FF2B5EF4-FFF2-40B4-BE49-F238E27FC236}">
              <a16:creationId xmlns:a16="http://schemas.microsoft.com/office/drawing/2014/main" id="{D39B5E46-8455-4F7E-AB87-B7022A1BCFD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8" name="Text Box 15">
          <a:extLst>
            <a:ext uri="{FF2B5EF4-FFF2-40B4-BE49-F238E27FC236}">
              <a16:creationId xmlns:a16="http://schemas.microsoft.com/office/drawing/2014/main" id="{C7F55D3C-01B0-48ED-93FC-7E880FF387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9" name="Text Box 15">
          <a:extLst>
            <a:ext uri="{FF2B5EF4-FFF2-40B4-BE49-F238E27FC236}">
              <a16:creationId xmlns:a16="http://schemas.microsoft.com/office/drawing/2014/main" id="{6A68367F-3F58-4E08-873D-95F74F64F2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0" name="Text Box 15">
          <a:extLst>
            <a:ext uri="{FF2B5EF4-FFF2-40B4-BE49-F238E27FC236}">
              <a16:creationId xmlns:a16="http://schemas.microsoft.com/office/drawing/2014/main" id="{8D365F53-F2B0-45DE-A150-C27A75E8D8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1" name="Text Box 15">
          <a:extLst>
            <a:ext uri="{FF2B5EF4-FFF2-40B4-BE49-F238E27FC236}">
              <a16:creationId xmlns:a16="http://schemas.microsoft.com/office/drawing/2014/main" id="{C13AC2D2-8890-4943-93C9-7744333166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2" name="Text Box 15">
          <a:extLst>
            <a:ext uri="{FF2B5EF4-FFF2-40B4-BE49-F238E27FC236}">
              <a16:creationId xmlns:a16="http://schemas.microsoft.com/office/drawing/2014/main" id="{816337F7-44AD-4689-A8F8-E6C3089844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3" name="Text Box 15">
          <a:extLst>
            <a:ext uri="{FF2B5EF4-FFF2-40B4-BE49-F238E27FC236}">
              <a16:creationId xmlns:a16="http://schemas.microsoft.com/office/drawing/2014/main" id="{6756AF57-6066-4590-9AEF-2AABA6C95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4" name="Text Box 15">
          <a:extLst>
            <a:ext uri="{FF2B5EF4-FFF2-40B4-BE49-F238E27FC236}">
              <a16:creationId xmlns:a16="http://schemas.microsoft.com/office/drawing/2014/main" id="{ADD8CA2C-8B74-4FFC-85BC-C62220AE9D1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5" name="Text Box 15">
          <a:extLst>
            <a:ext uri="{FF2B5EF4-FFF2-40B4-BE49-F238E27FC236}">
              <a16:creationId xmlns:a16="http://schemas.microsoft.com/office/drawing/2014/main" id="{8B011237-9491-475E-A6CD-506FA6F4F5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6" name="Text Box 15">
          <a:extLst>
            <a:ext uri="{FF2B5EF4-FFF2-40B4-BE49-F238E27FC236}">
              <a16:creationId xmlns:a16="http://schemas.microsoft.com/office/drawing/2014/main" id="{926FE182-6993-4822-9D1F-3A11D7D2BC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7" name="Text Box 15">
          <a:extLst>
            <a:ext uri="{FF2B5EF4-FFF2-40B4-BE49-F238E27FC236}">
              <a16:creationId xmlns:a16="http://schemas.microsoft.com/office/drawing/2014/main" id="{037DC4A8-E76A-4C37-8911-285FA858F3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8" name="Text Box 15">
          <a:extLst>
            <a:ext uri="{FF2B5EF4-FFF2-40B4-BE49-F238E27FC236}">
              <a16:creationId xmlns:a16="http://schemas.microsoft.com/office/drawing/2014/main" id="{A8378CD3-5EA6-4716-B476-E27F1F8DF3A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159" name="Text Box 15">
          <a:extLst>
            <a:ext uri="{FF2B5EF4-FFF2-40B4-BE49-F238E27FC236}">
              <a16:creationId xmlns:a16="http://schemas.microsoft.com/office/drawing/2014/main" id="{65E3EE2F-5D28-4C49-8208-65BB62C11E66}"/>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0" name="Text Box 15">
          <a:extLst>
            <a:ext uri="{FF2B5EF4-FFF2-40B4-BE49-F238E27FC236}">
              <a16:creationId xmlns:a16="http://schemas.microsoft.com/office/drawing/2014/main" id="{3C6FD820-6F53-4FC4-A63F-43E88F1636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1" name="Text Box 15">
          <a:extLst>
            <a:ext uri="{FF2B5EF4-FFF2-40B4-BE49-F238E27FC236}">
              <a16:creationId xmlns:a16="http://schemas.microsoft.com/office/drawing/2014/main" id="{FFE88B40-ECCA-4793-99B6-B1E8AD9F90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2" name="Text Box 15">
          <a:extLst>
            <a:ext uri="{FF2B5EF4-FFF2-40B4-BE49-F238E27FC236}">
              <a16:creationId xmlns:a16="http://schemas.microsoft.com/office/drawing/2014/main" id="{7B2FE9FC-6BE4-43A9-B31B-B6D5F5F7A0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3" name="Text Box 15">
          <a:extLst>
            <a:ext uri="{FF2B5EF4-FFF2-40B4-BE49-F238E27FC236}">
              <a16:creationId xmlns:a16="http://schemas.microsoft.com/office/drawing/2014/main" id="{C54D7575-50EF-49AD-BF31-47569B80E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4" name="Text Box 15">
          <a:extLst>
            <a:ext uri="{FF2B5EF4-FFF2-40B4-BE49-F238E27FC236}">
              <a16:creationId xmlns:a16="http://schemas.microsoft.com/office/drawing/2014/main" id="{013DE565-F341-4B2B-975D-1FB903D8C1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5" name="Text Box 15">
          <a:extLst>
            <a:ext uri="{FF2B5EF4-FFF2-40B4-BE49-F238E27FC236}">
              <a16:creationId xmlns:a16="http://schemas.microsoft.com/office/drawing/2014/main" id="{446F310F-4F3B-444A-B519-2D6C5C0260F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6" name="Text Box 15">
          <a:extLst>
            <a:ext uri="{FF2B5EF4-FFF2-40B4-BE49-F238E27FC236}">
              <a16:creationId xmlns:a16="http://schemas.microsoft.com/office/drawing/2014/main" id="{51E570A7-4C9D-4318-854B-A0D41F8F5FE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7" name="Text Box 15">
          <a:extLst>
            <a:ext uri="{FF2B5EF4-FFF2-40B4-BE49-F238E27FC236}">
              <a16:creationId xmlns:a16="http://schemas.microsoft.com/office/drawing/2014/main" id="{C8BB3A60-063C-4F5B-9B05-6C31607709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8" name="Text Box 15">
          <a:extLst>
            <a:ext uri="{FF2B5EF4-FFF2-40B4-BE49-F238E27FC236}">
              <a16:creationId xmlns:a16="http://schemas.microsoft.com/office/drawing/2014/main" id="{6461796A-D398-4A44-A54C-8A6B717F7D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9" name="Text Box 15">
          <a:extLst>
            <a:ext uri="{FF2B5EF4-FFF2-40B4-BE49-F238E27FC236}">
              <a16:creationId xmlns:a16="http://schemas.microsoft.com/office/drawing/2014/main" id="{A7D5438E-21A2-454D-9B00-2A81FF91588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0" name="Text Box 15">
          <a:extLst>
            <a:ext uri="{FF2B5EF4-FFF2-40B4-BE49-F238E27FC236}">
              <a16:creationId xmlns:a16="http://schemas.microsoft.com/office/drawing/2014/main" id="{06594373-D069-4048-B6D1-DEB83CF59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1" name="Text Box 15">
          <a:extLst>
            <a:ext uri="{FF2B5EF4-FFF2-40B4-BE49-F238E27FC236}">
              <a16:creationId xmlns:a16="http://schemas.microsoft.com/office/drawing/2014/main" id="{2ACAD0D1-F2A1-488F-B17C-321A10CF42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2" name="Text Box 15">
          <a:extLst>
            <a:ext uri="{FF2B5EF4-FFF2-40B4-BE49-F238E27FC236}">
              <a16:creationId xmlns:a16="http://schemas.microsoft.com/office/drawing/2014/main" id="{2412F053-E828-4B1E-BBB7-650A46249D5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3" name="Text Box 15">
          <a:extLst>
            <a:ext uri="{FF2B5EF4-FFF2-40B4-BE49-F238E27FC236}">
              <a16:creationId xmlns:a16="http://schemas.microsoft.com/office/drawing/2014/main" id="{6D091D71-3CF7-4668-AC0B-E61C532141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4" name="Text Box 15">
          <a:extLst>
            <a:ext uri="{FF2B5EF4-FFF2-40B4-BE49-F238E27FC236}">
              <a16:creationId xmlns:a16="http://schemas.microsoft.com/office/drawing/2014/main" id="{38952C32-FDD5-41C8-BC79-7747379D6F0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5" name="Text Box 15">
          <a:extLst>
            <a:ext uri="{FF2B5EF4-FFF2-40B4-BE49-F238E27FC236}">
              <a16:creationId xmlns:a16="http://schemas.microsoft.com/office/drawing/2014/main" id="{0B1B5480-23D9-4BEB-8C5B-1F612F30F5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6" name="Text Box 15">
          <a:extLst>
            <a:ext uri="{FF2B5EF4-FFF2-40B4-BE49-F238E27FC236}">
              <a16:creationId xmlns:a16="http://schemas.microsoft.com/office/drawing/2014/main" id="{23BFBEE2-6970-4BDD-AC18-D1B9262B34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7" name="Text Box 15">
          <a:extLst>
            <a:ext uri="{FF2B5EF4-FFF2-40B4-BE49-F238E27FC236}">
              <a16:creationId xmlns:a16="http://schemas.microsoft.com/office/drawing/2014/main" id="{BA1AA601-C857-4BC7-B4C3-4E9146639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8" name="Text Box 15">
          <a:extLst>
            <a:ext uri="{FF2B5EF4-FFF2-40B4-BE49-F238E27FC236}">
              <a16:creationId xmlns:a16="http://schemas.microsoft.com/office/drawing/2014/main" id="{B141F31B-A4C9-4D46-87F8-44E323372C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9" name="Text Box 15">
          <a:extLst>
            <a:ext uri="{FF2B5EF4-FFF2-40B4-BE49-F238E27FC236}">
              <a16:creationId xmlns:a16="http://schemas.microsoft.com/office/drawing/2014/main" id="{D92E968C-F053-4361-B30C-B4BC12A86ED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0" name="Text Box 15">
          <a:extLst>
            <a:ext uri="{FF2B5EF4-FFF2-40B4-BE49-F238E27FC236}">
              <a16:creationId xmlns:a16="http://schemas.microsoft.com/office/drawing/2014/main" id="{7BF1DBFE-2D51-4FE5-9F3A-42DE02C093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1" name="Text Box 15">
          <a:extLst>
            <a:ext uri="{FF2B5EF4-FFF2-40B4-BE49-F238E27FC236}">
              <a16:creationId xmlns:a16="http://schemas.microsoft.com/office/drawing/2014/main" id="{855EA0E1-A06B-4EF3-97B9-1F5172BDA9B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2" name="Text Box 15">
          <a:extLst>
            <a:ext uri="{FF2B5EF4-FFF2-40B4-BE49-F238E27FC236}">
              <a16:creationId xmlns:a16="http://schemas.microsoft.com/office/drawing/2014/main" id="{13E8B184-56BB-48C9-BA4D-1DE7A930B8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3" name="Text Box 15">
          <a:extLst>
            <a:ext uri="{FF2B5EF4-FFF2-40B4-BE49-F238E27FC236}">
              <a16:creationId xmlns:a16="http://schemas.microsoft.com/office/drawing/2014/main" id="{B366EA84-2DA2-4B61-8399-5EC2E357FCD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4" name="Text Box 15">
          <a:extLst>
            <a:ext uri="{FF2B5EF4-FFF2-40B4-BE49-F238E27FC236}">
              <a16:creationId xmlns:a16="http://schemas.microsoft.com/office/drawing/2014/main" id="{30E4AA83-C7CA-4AA7-9E67-E77A656B35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5" name="Text Box 15">
          <a:extLst>
            <a:ext uri="{FF2B5EF4-FFF2-40B4-BE49-F238E27FC236}">
              <a16:creationId xmlns:a16="http://schemas.microsoft.com/office/drawing/2014/main" id="{E95EC9C1-DB20-46B8-8330-4E7DAD09E4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6" name="Text Box 15">
          <a:extLst>
            <a:ext uri="{FF2B5EF4-FFF2-40B4-BE49-F238E27FC236}">
              <a16:creationId xmlns:a16="http://schemas.microsoft.com/office/drawing/2014/main" id="{CAC4F5E1-7552-455B-9E04-97B4246C44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7" name="Text Box 15">
          <a:extLst>
            <a:ext uri="{FF2B5EF4-FFF2-40B4-BE49-F238E27FC236}">
              <a16:creationId xmlns:a16="http://schemas.microsoft.com/office/drawing/2014/main" id="{CC5270A0-3E9A-4808-9998-B25D14227D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8" name="Text Box 15">
          <a:extLst>
            <a:ext uri="{FF2B5EF4-FFF2-40B4-BE49-F238E27FC236}">
              <a16:creationId xmlns:a16="http://schemas.microsoft.com/office/drawing/2014/main" id="{82C569D6-5424-4AC7-9484-C76AAFABD45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9" name="Text Box 15">
          <a:extLst>
            <a:ext uri="{FF2B5EF4-FFF2-40B4-BE49-F238E27FC236}">
              <a16:creationId xmlns:a16="http://schemas.microsoft.com/office/drawing/2014/main" id="{E111FB46-2F73-44F8-9BC4-5127C90C3B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0" name="Text Box 15">
          <a:extLst>
            <a:ext uri="{FF2B5EF4-FFF2-40B4-BE49-F238E27FC236}">
              <a16:creationId xmlns:a16="http://schemas.microsoft.com/office/drawing/2014/main" id="{7A096807-91F6-4005-91AC-B4E719177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1" name="Text Box 15">
          <a:extLst>
            <a:ext uri="{FF2B5EF4-FFF2-40B4-BE49-F238E27FC236}">
              <a16:creationId xmlns:a16="http://schemas.microsoft.com/office/drawing/2014/main" id="{938C1B42-134B-4DEF-80BF-34B54A9B5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2" name="Text Box 15">
          <a:extLst>
            <a:ext uri="{FF2B5EF4-FFF2-40B4-BE49-F238E27FC236}">
              <a16:creationId xmlns:a16="http://schemas.microsoft.com/office/drawing/2014/main" id="{B22333D1-7EC9-422E-8445-4AD6CE4DF9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3" name="Text Box 15">
          <a:extLst>
            <a:ext uri="{FF2B5EF4-FFF2-40B4-BE49-F238E27FC236}">
              <a16:creationId xmlns:a16="http://schemas.microsoft.com/office/drawing/2014/main" id="{D965F044-D62E-42AD-9C22-E94FCA85252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4" name="Text Box 15">
          <a:extLst>
            <a:ext uri="{FF2B5EF4-FFF2-40B4-BE49-F238E27FC236}">
              <a16:creationId xmlns:a16="http://schemas.microsoft.com/office/drawing/2014/main" id="{AC4D74B2-AE0D-4FCA-A1AE-1721ADD7C4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5" name="Text Box 15">
          <a:extLst>
            <a:ext uri="{FF2B5EF4-FFF2-40B4-BE49-F238E27FC236}">
              <a16:creationId xmlns:a16="http://schemas.microsoft.com/office/drawing/2014/main" id="{6B5E4A24-BE2D-4C64-9143-A99E758EB7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6" name="Text Box 15">
          <a:extLst>
            <a:ext uri="{FF2B5EF4-FFF2-40B4-BE49-F238E27FC236}">
              <a16:creationId xmlns:a16="http://schemas.microsoft.com/office/drawing/2014/main" id="{147FB110-3BEA-4FE4-BEA6-10F4D32789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7" name="Text Box 15">
          <a:extLst>
            <a:ext uri="{FF2B5EF4-FFF2-40B4-BE49-F238E27FC236}">
              <a16:creationId xmlns:a16="http://schemas.microsoft.com/office/drawing/2014/main" id="{9EC03B7F-8C7F-4313-A7D5-B9D83EC3A5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8" name="Text Box 15">
          <a:extLst>
            <a:ext uri="{FF2B5EF4-FFF2-40B4-BE49-F238E27FC236}">
              <a16:creationId xmlns:a16="http://schemas.microsoft.com/office/drawing/2014/main" id="{FB127DC8-F548-4D48-B974-86335434ED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9" name="Text Box 15">
          <a:extLst>
            <a:ext uri="{FF2B5EF4-FFF2-40B4-BE49-F238E27FC236}">
              <a16:creationId xmlns:a16="http://schemas.microsoft.com/office/drawing/2014/main" id="{3261A8AF-5258-4968-AC82-1AC80E8AD2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0" name="Text Box 15">
          <a:extLst>
            <a:ext uri="{FF2B5EF4-FFF2-40B4-BE49-F238E27FC236}">
              <a16:creationId xmlns:a16="http://schemas.microsoft.com/office/drawing/2014/main" id="{2C1F2FFF-B2CF-4083-B376-527AECD22E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1" name="Text Box 15">
          <a:extLst>
            <a:ext uri="{FF2B5EF4-FFF2-40B4-BE49-F238E27FC236}">
              <a16:creationId xmlns:a16="http://schemas.microsoft.com/office/drawing/2014/main" id="{664A2948-EADD-4A7F-9080-15E644651EF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2" name="Text Box 15">
          <a:extLst>
            <a:ext uri="{FF2B5EF4-FFF2-40B4-BE49-F238E27FC236}">
              <a16:creationId xmlns:a16="http://schemas.microsoft.com/office/drawing/2014/main" id="{27C7C978-19A9-4629-BC9F-5CFE2DA7D4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3" name="Text Box 15">
          <a:extLst>
            <a:ext uri="{FF2B5EF4-FFF2-40B4-BE49-F238E27FC236}">
              <a16:creationId xmlns:a16="http://schemas.microsoft.com/office/drawing/2014/main" id="{B3B04ACD-68B5-4612-BB39-A3B06A117F2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4" name="Text Box 15">
          <a:extLst>
            <a:ext uri="{FF2B5EF4-FFF2-40B4-BE49-F238E27FC236}">
              <a16:creationId xmlns:a16="http://schemas.microsoft.com/office/drawing/2014/main" id="{DC26E2B6-14C6-4BC5-8BEB-769CBE180C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5" name="Text Box 15">
          <a:extLst>
            <a:ext uri="{FF2B5EF4-FFF2-40B4-BE49-F238E27FC236}">
              <a16:creationId xmlns:a16="http://schemas.microsoft.com/office/drawing/2014/main" id="{A2F58222-550B-4855-B614-919C44FE40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6" name="Text Box 15">
          <a:extLst>
            <a:ext uri="{FF2B5EF4-FFF2-40B4-BE49-F238E27FC236}">
              <a16:creationId xmlns:a16="http://schemas.microsoft.com/office/drawing/2014/main" id="{D3371602-791A-4A22-B082-B77E59BBD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7" name="Text Box 15">
          <a:extLst>
            <a:ext uri="{FF2B5EF4-FFF2-40B4-BE49-F238E27FC236}">
              <a16:creationId xmlns:a16="http://schemas.microsoft.com/office/drawing/2014/main" id="{BBE34926-301C-43E7-A83A-E89D82327D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8" name="Text Box 15">
          <a:extLst>
            <a:ext uri="{FF2B5EF4-FFF2-40B4-BE49-F238E27FC236}">
              <a16:creationId xmlns:a16="http://schemas.microsoft.com/office/drawing/2014/main" id="{C41D2F11-4300-40FE-96A7-1AA6E91B1F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9" name="Text Box 15">
          <a:extLst>
            <a:ext uri="{FF2B5EF4-FFF2-40B4-BE49-F238E27FC236}">
              <a16:creationId xmlns:a16="http://schemas.microsoft.com/office/drawing/2014/main" id="{02C938CC-5FE2-4140-B815-35B1BB5BDE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0" name="Text Box 15">
          <a:extLst>
            <a:ext uri="{FF2B5EF4-FFF2-40B4-BE49-F238E27FC236}">
              <a16:creationId xmlns:a16="http://schemas.microsoft.com/office/drawing/2014/main" id="{910B8229-40E5-4686-BC79-F001BD2172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1" name="Text Box 15">
          <a:extLst>
            <a:ext uri="{FF2B5EF4-FFF2-40B4-BE49-F238E27FC236}">
              <a16:creationId xmlns:a16="http://schemas.microsoft.com/office/drawing/2014/main" id="{9F0B7051-5CBA-46E5-A206-EA1413909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2" name="Text Box 15">
          <a:extLst>
            <a:ext uri="{FF2B5EF4-FFF2-40B4-BE49-F238E27FC236}">
              <a16:creationId xmlns:a16="http://schemas.microsoft.com/office/drawing/2014/main" id="{D2BFECA6-1FB8-48D4-83F2-B0876D9EE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3" name="Text Box 15">
          <a:extLst>
            <a:ext uri="{FF2B5EF4-FFF2-40B4-BE49-F238E27FC236}">
              <a16:creationId xmlns:a16="http://schemas.microsoft.com/office/drawing/2014/main" id="{DBE76FF4-812C-4B43-B056-AE7136378F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4" name="Text Box 15">
          <a:extLst>
            <a:ext uri="{FF2B5EF4-FFF2-40B4-BE49-F238E27FC236}">
              <a16:creationId xmlns:a16="http://schemas.microsoft.com/office/drawing/2014/main" id="{840B58BD-1CD2-4504-B189-C2B202114F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5" name="Text Box 15">
          <a:extLst>
            <a:ext uri="{FF2B5EF4-FFF2-40B4-BE49-F238E27FC236}">
              <a16:creationId xmlns:a16="http://schemas.microsoft.com/office/drawing/2014/main" id="{CB6D076B-592B-4845-853D-F8B34FCA6B1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6" name="Text Box 15">
          <a:extLst>
            <a:ext uri="{FF2B5EF4-FFF2-40B4-BE49-F238E27FC236}">
              <a16:creationId xmlns:a16="http://schemas.microsoft.com/office/drawing/2014/main" id="{86454A59-7105-45E3-B7C4-5AF8D4B275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7" name="Text Box 15">
          <a:extLst>
            <a:ext uri="{FF2B5EF4-FFF2-40B4-BE49-F238E27FC236}">
              <a16:creationId xmlns:a16="http://schemas.microsoft.com/office/drawing/2014/main" id="{C990D53C-6215-4E7F-95E4-634B4ACBC7E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8" name="Text Box 15">
          <a:extLst>
            <a:ext uri="{FF2B5EF4-FFF2-40B4-BE49-F238E27FC236}">
              <a16:creationId xmlns:a16="http://schemas.microsoft.com/office/drawing/2014/main" id="{EC1E18B6-BC34-4993-9D66-622C100D89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9" name="Text Box 15">
          <a:extLst>
            <a:ext uri="{FF2B5EF4-FFF2-40B4-BE49-F238E27FC236}">
              <a16:creationId xmlns:a16="http://schemas.microsoft.com/office/drawing/2014/main" id="{A3ED6486-3824-46D0-8FB3-D2BBBD5E07E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0" name="Text Box 15">
          <a:extLst>
            <a:ext uri="{FF2B5EF4-FFF2-40B4-BE49-F238E27FC236}">
              <a16:creationId xmlns:a16="http://schemas.microsoft.com/office/drawing/2014/main" id="{7338ADB5-C026-4D80-8DBD-C0792A29A76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1" name="Text Box 15">
          <a:extLst>
            <a:ext uri="{FF2B5EF4-FFF2-40B4-BE49-F238E27FC236}">
              <a16:creationId xmlns:a16="http://schemas.microsoft.com/office/drawing/2014/main" id="{9A52EDF5-A075-4CB4-8C34-0363D26DF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2" name="Text Box 15">
          <a:extLst>
            <a:ext uri="{FF2B5EF4-FFF2-40B4-BE49-F238E27FC236}">
              <a16:creationId xmlns:a16="http://schemas.microsoft.com/office/drawing/2014/main" id="{6FE1CD53-87C4-4831-86C7-B4D8C2A851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3" name="Text Box 15">
          <a:extLst>
            <a:ext uri="{FF2B5EF4-FFF2-40B4-BE49-F238E27FC236}">
              <a16:creationId xmlns:a16="http://schemas.microsoft.com/office/drawing/2014/main" id="{CE52D23C-5661-4663-9125-6267CA70D76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4" name="Text Box 15">
          <a:extLst>
            <a:ext uri="{FF2B5EF4-FFF2-40B4-BE49-F238E27FC236}">
              <a16:creationId xmlns:a16="http://schemas.microsoft.com/office/drawing/2014/main" id="{85128877-BF31-4D85-9E9A-E447535F89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5" name="Text Box 15">
          <a:extLst>
            <a:ext uri="{FF2B5EF4-FFF2-40B4-BE49-F238E27FC236}">
              <a16:creationId xmlns:a16="http://schemas.microsoft.com/office/drawing/2014/main" id="{45015D7A-788B-47B9-A9E8-DFAED8C63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6" name="Text Box 15">
          <a:extLst>
            <a:ext uri="{FF2B5EF4-FFF2-40B4-BE49-F238E27FC236}">
              <a16:creationId xmlns:a16="http://schemas.microsoft.com/office/drawing/2014/main" id="{94A1AD1C-B327-4571-8D18-8E11FE9480D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7" name="Text Box 15">
          <a:extLst>
            <a:ext uri="{FF2B5EF4-FFF2-40B4-BE49-F238E27FC236}">
              <a16:creationId xmlns:a16="http://schemas.microsoft.com/office/drawing/2014/main" id="{125B9660-1910-443F-B472-ACAFEAF9E9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8" name="Text Box 15">
          <a:extLst>
            <a:ext uri="{FF2B5EF4-FFF2-40B4-BE49-F238E27FC236}">
              <a16:creationId xmlns:a16="http://schemas.microsoft.com/office/drawing/2014/main" id="{6E69C819-D9A7-4A50-8865-B1FCD5B529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9" name="Text Box 15">
          <a:extLst>
            <a:ext uri="{FF2B5EF4-FFF2-40B4-BE49-F238E27FC236}">
              <a16:creationId xmlns:a16="http://schemas.microsoft.com/office/drawing/2014/main" id="{CF2B9F22-5878-4BB7-9C60-6BAF5660A74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0" name="Text Box 15">
          <a:extLst>
            <a:ext uri="{FF2B5EF4-FFF2-40B4-BE49-F238E27FC236}">
              <a16:creationId xmlns:a16="http://schemas.microsoft.com/office/drawing/2014/main" id="{015A3514-A875-4031-921F-E5D48F0F183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1" name="Text Box 15">
          <a:extLst>
            <a:ext uri="{FF2B5EF4-FFF2-40B4-BE49-F238E27FC236}">
              <a16:creationId xmlns:a16="http://schemas.microsoft.com/office/drawing/2014/main" id="{274D5680-1F75-4462-B752-9BCACB8538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2" name="Text Box 15">
          <a:extLst>
            <a:ext uri="{FF2B5EF4-FFF2-40B4-BE49-F238E27FC236}">
              <a16:creationId xmlns:a16="http://schemas.microsoft.com/office/drawing/2014/main" id="{A01FB79A-E463-49D7-8F9A-21BE934D96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3" name="Text Box 15">
          <a:extLst>
            <a:ext uri="{FF2B5EF4-FFF2-40B4-BE49-F238E27FC236}">
              <a16:creationId xmlns:a16="http://schemas.microsoft.com/office/drawing/2014/main" id="{2CE591F3-FCC5-4D48-8B0E-97271C0449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4" name="Text Box 15">
          <a:extLst>
            <a:ext uri="{FF2B5EF4-FFF2-40B4-BE49-F238E27FC236}">
              <a16:creationId xmlns:a16="http://schemas.microsoft.com/office/drawing/2014/main" id="{899B3D0D-3AFC-426B-A241-753B0C0B39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5" name="Text Box 15">
          <a:extLst>
            <a:ext uri="{FF2B5EF4-FFF2-40B4-BE49-F238E27FC236}">
              <a16:creationId xmlns:a16="http://schemas.microsoft.com/office/drawing/2014/main" id="{9D8628E3-1819-4E81-A445-208A8D200C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6" name="Text Box 15">
          <a:extLst>
            <a:ext uri="{FF2B5EF4-FFF2-40B4-BE49-F238E27FC236}">
              <a16:creationId xmlns:a16="http://schemas.microsoft.com/office/drawing/2014/main" id="{E67AAE97-DF90-41B9-A84E-49B200A502C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7" name="Text Box 15">
          <a:extLst>
            <a:ext uri="{FF2B5EF4-FFF2-40B4-BE49-F238E27FC236}">
              <a16:creationId xmlns:a16="http://schemas.microsoft.com/office/drawing/2014/main" id="{2674B8E6-0B61-4A63-8C27-226ABA345E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8" name="Text Box 15">
          <a:extLst>
            <a:ext uri="{FF2B5EF4-FFF2-40B4-BE49-F238E27FC236}">
              <a16:creationId xmlns:a16="http://schemas.microsoft.com/office/drawing/2014/main" id="{950F296C-3EA3-45F1-9E63-D46D6D22CB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9" name="Text Box 15">
          <a:extLst>
            <a:ext uri="{FF2B5EF4-FFF2-40B4-BE49-F238E27FC236}">
              <a16:creationId xmlns:a16="http://schemas.microsoft.com/office/drawing/2014/main" id="{302F91CE-89C0-4704-A90A-0B0A5EA6CA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0" name="Text Box 15">
          <a:extLst>
            <a:ext uri="{FF2B5EF4-FFF2-40B4-BE49-F238E27FC236}">
              <a16:creationId xmlns:a16="http://schemas.microsoft.com/office/drawing/2014/main" id="{985B110F-442D-4990-BAF9-3673A3DE6A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1" name="Text Box 15">
          <a:extLst>
            <a:ext uri="{FF2B5EF4-FFF2-40B4-BE49-F238E27FC236}">
              <a16:creationId xmlns:a16="http://schemas.microsoft.com/office/drawing/2014/main" id="{DEB03636-B80E-44E6-9CED-106E3313D7C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2" name="Text Box 15">
          <a:extLst>
            <a:ext uri="{FF2B5EF4-FFF2-40B4-BE49-F238E27FC236}">
              <a16:creationId xmlns:a16="http://schemas.microsoft.com/office/drawing/2014/main" id="{92D0E773-BB4E-4D92-A107-623F68D78D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3" name="Text Box 15">
          <a:extLst>
            <a:ext uri="{FF2B5EF4-FFF2-40B4-BE49-F238E27FC236}">
              <a16:creationId xmlns:a16="http://schemas.microsoft.com/office/drawing/2014/main" id="{07AB2EA1-CA0F-44E8-B35E-7660F87FC6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4" name="Text Box 15">
          <a:extLst>
            <a:ext uri="{FF2B5EF4-FFF2-40B4-BE49-F238E27FC236}">
              <a16:creationId xmlns:a16="http://schemas.microsoft.com/office/drawing/2014/main" id="{EE4DCC5D-E261-4DFD-8008-5F9C40BF4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5" name="Text Box 15">
          <a:extLst>
            <a:ext uri="{FF2B5EF4-FFF2-40B4-BE49-F238E27FC236}">
              <a16:creationId xmlns:a16="http://schemas.microsoft.com/office/drawing/2014/main" id="{878FB4AA-86D3-4E85-83B5-64684B7C8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6" name="Text Box 15">
          <a:extLst>
            <a:ext uri="{FF2B5EF4-FFF2-40B4-BE49-F238E27FC236}">
              <a16:creationId xmlns:a16="http://schemas.microsoft.com/office/drawing/2014/main" id="{109B7191-3FF8-459F-92F1-CD6F621A49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7" name="Text Box 15">
          <a:extLst>
            <a:ext uri="{FF2B5EF4-FFF2-40B4-BE49-F238E27FC236}">
              <a16:creationId xmlns:a16="http://schemas.microsoft.com/office/drawing/2014/main" id="{E78A07EF-B877-49B7-AC85-0D281E2A1A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35713"/>
    <xdr:sp macro="" textlink="">
      <xdr:nvSpPr>
        <xdr:cNvPr id="1248" name="Text Box 15">
          <a:extLst>
            <a:ext uri="{FF2B5EF4-FFF2-40B4-BE49-F238E27FC236}">
              <a16:creationId xmlns:a16="http://schemas.microsoft.com/office/drawing/2014/main" id="{F7671474-2C34-4DEE-8D9A-8A23A2209596}"/>
            </a:ext>
          </a:extLst>
        </xdr:cNvPr>
        <xdr:cNvSpPr txBox="1">
          <a:spLocks noChangeArrowheads="1"/>
        </xdr:cNvSpPr>
      </xdr:nvSpPr>
      <xdr:spPr bwMode="auto">
        <a:xfrm>
          <a:off x="4972050" y="711835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1249" name="Text Box 15">
          <a:extLst>
            <a:ext uri="{FF2B5EF4-FFF2-40B4-BE49-F238E27FC236}">
              <a16:creationId xmlns:a16="http://schemas.microsoft.com/office/drawing/2014/main" id="{89D1EABD-2641-40E7-B4A9-7E805F68434F}"/>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0" name="Text Box 15">
          <a:extLst>
            <a:ext uri="{FF2B5EF4-FFF2-40B4-BE49-F238E27FC236}">
              <a16:creationId xmlns:a16="http://schemas.microsoft.com/office/drawing/2014/main" id="{FFCCA213-DF80-40DF-8DC4-EB639BCA7A7B}"/>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1" name="Text Box 15">
          <a:extLst>
            <a:ext uri="{FF2B5EF4-FFF2-40B4-BE49-F238E27FC236}">
              <a16:creationId xmlns:a16="http://schemas.microsoft.com/office/drawing/2014/main" id="{FCB6E829-7554-4B06-B2E1-F9F0DD824E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2" name="Text Box 15">
          <a:extLst>
            <a:ext uri="{FF2B5EF4-FFF2-40B4-BE49-F238E27FC236}">
              <a16:creationId xmlns:a16="http://schemas.microsoft.com/office/drawing/2014/main" id="{912F52DE-A664-4772-865E-701C1BA852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3" name="Text Box 15">
          <a:extLst>
            <a:ext uri="{FF2B5EF4-FFF2-40B4-BE49-F238E27FC236}">
              <a16:creationId xmlns:a16="http://schemas.microsoft.com/office/drawing/2014/main" id="{4B130007-9085-4CC1-892B-9C486B53F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254" name="Text Box 15">
          <a:extLst>
            <a:ext uri="{FF2B5EF4-FFF2-40B4-BE49-F238E27FC236}">
              <a16:creationId xmlns:a16="http://schemas.microsoft.com/office/drawing/2014/main" id="{A6658566-349F-441E-8394-6A8853FFDA23}"/>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5" name="Text Box 15">
          <a:extLst>
            <a:ext uri="{FF2B5EF4-FFF2-40B4-BE49-F238E27FC236}">
              <a16:creationId xmlns:a16="http://schemas.microsoft.com/office/drawing/2014/main" id="{08242FC6-88AA-4164-AD55-3522100490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6" name="Text Box 15">
          <a:extLst>
            <a:ext uri="{FF2B5EF4-FFF2-40B4-BE49-F238E27FC236}">
              <a16:creationId xmlns:a16="http://schemas.microsoft.com/office/drawing/2014/main" id="{7FD29ECB-A457-448B-8718-6A7D6DFB6FFF}"/>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7" name="Text Box 15">
          <a:extLst>
            <a:ext uri="{FF2B5EF4-FFF2-40B4-BE49-F238E27FC236}">
              <a16:creationId xmlns:a16="http://schemas.microsoft.com/office/drawing/2014/main" id="{E757D566-0C70-43A4-93F1-23E14E2F47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8" name="Text Box 15">
          <a:extLst>
            <a:ext uri="{FF2B5EF4-FFF2-40B4-BE49-F238E27FC236}">
              <a16:creationId xmlns:a16="http://schemas.microsoft.com/office/drawing/2014/main" id="{1CDF70BF-6C29-4485-9E5A-D3A04C4080F3}"/>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9" name="Text Box 15">
          <a:extLst>
            <a:ext uri="{FF2B5EF4-FFF2-40B4-BE49-F238E27FC236}">
              <a16:creationId xmlns:a16="http://schemas.microsoft.com/office/drawing/2014/main" id="{A61BF774-8089-42AE-94DD-9F1CD76F6D2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0" name="Text Box 15">
          <a:extLst>
            <a:ext uri="{FF2B5EF4-FFF2-40B4-BE49-F238E27FC236}">
              <a16:creationId xmlns:a16="http://schemas.microsoft.com/office/drawing/2014/main" id="{D066F436-3A97-42A1-9DE1-A60280D2B457}"/>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1" name="Text Box 15">
          <a:extLst>
            <a:ext uri="{FF2B5EF4-FFF2-40B4-BE49-F238E27FC236}">
              <a16:creationId xmlns:a16="http://schemas.microsoft.com/office/drawing/2014/main" id="{587DFD66-A404-4CA4-94DC-E4EFF30D09EE}"/>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2" name="Text Box 15">
          <a:extLst>
            <a:ext uri="{FF2B5EF4-FFF2-40B4-BE49-F238E27FC236}">
              <a16:creationId xmlns:a16="http://schemas.microsoft.com/office/drawing/2014/main" id="{1A8C083E-BFCC-4D08-8CB6-FBA74E68DC72}"/>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406738</xdr:colOff>
      <xdr:row>17</xdr:row>
      <xdr:rowOff>74160</xdr:rowOff>
    </xdr:from>
    <xdr:to>
      <xdr:col>8</xdr:col>
      <xdr:colOff>146912</xdr:colOff>
      <xdr:row>56</xdr:row>
      <xdr:rowOff>137557</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203179" y="6187380"/>
          <a:ext cx="8479496" cy="7145262"/>
        </a:xfrm>
        <a:prstGeom prst="rect">
          <a:avLst/>
        </a:prstGeom>
      </xdr:spPr>
    </xdr:pic>
    <xdr:clientData/>
  </xdr:twoCellAnchor>
  <xdr:twoCellAnchor editAs="oneCell">
    <xdr:from>
      <xdr:col>6</xdr:col>
      <xdr:colOff>421821</xdr:colOff>
      <xdr:row>33</xdr:row>
      <xdr:rowOff>177781</xdr:rowOff>
    </xdr:from>
    <xdr:to>
      <xdr:col>28</xdr:col>
      <xdr:colOff>430164</xdr:colOff>
      <xdr:row>68</xdr:row>
      <xdr:rowOff>24529</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6644821" y="9702781"/>
          <a:ext cx="15065376" cy="4672749"/>
        </a:xfrm>
        <a:prstGeom prst="rect">
          <a:avLst/>
        </a:prstGeom>
      </xdr:spPr>
    </xdr:pic>
    <xdr:clientData/>
  </xdr:twoCellAnchor>
  <xdr:twoCellAnchor editAs="oneCell">
    <xdr:from>
      <xdr:col>0</xdr:col>
      <xdr:colOff>21526</xdr:colOff>
      <xdr:row>0</xdr:row>
      <xdr:rowOff>21526</xdr:rowOff>
    </xdr:from>
    <xdr:to>
      <xdr:col>0</xdr:col>
      <xdr:colOff>750807</xdr:colOff>
      <xdr:row>2</xdr:row>
      <xdr:rowOff>124853</xdr:rowOff>
    </xdr:to>
    <xdr:pic>
      <xdr:nvPicPr>
        <xdr:cNvPr id="4" name="Imagen 3">
          <a:extLst>
            <a:ext uri="{FF2B5EF4-FFF2-40B4-BE49-F238E27FC236}">
              <a16:creationId xmlns:a16="http://schemas.microsoft.com/office/drawing/2014/main" id="{8A41EFE1-FD20-4498-9EBE-AC202C52EFFA}"/>
            </a:ext>
          </a:extLst>
        </xdr:cNvPr>
        <xdr:cNvPicPr>
          <a:picLocks noChangeAspect="1"/>
        </xdr:cNvPicPr>
      </xdr:nvPicPr>
      <xdr:blipFill>
        <a:blip xmlns:r="http://schemas.openxmlformats.org/officeDocument/2006/relationships" r:embed="rId3"/>
        <a:stretch>
          <a:fillRect/>
        </a:stretch>
      </xdr:blipFill>
      <xdr:spPr>
        <a:xfrm>
          <a:off x="21526" y="21526"/>
          <a:ext cx="729281" cy="619937"/>
        </a:xfrm>
        <a:prstGeom prst="rect">
          <a:avLst/>
        </a:prstGeom>
      </xdr:spPr>
    </xdr:pic>
    <xdr:clientData/>
  </xdr:twoCellAnchor>
  <xdr:twoCellAnchor editAs="oneCell">
    <xdr:from>
      <xdr:col>4</xdr:col>
      <xdr:colOff>0</xdr:colOff>
      <xdr:row>68</xdr:row>
      <xdr:rowOff>0</xdr:rowOff>
    </xdr:from>
    <xdr:to>
      <xdr:col>4</xdr:col>
      <xdr:colOff>90438</xdr:colOff>
      <xdr:row>71</xdr:row>
      <xdr:rowOff>330575</xdr:rowOff>
    </xdr:to>
    <xdr:sp macro="" textlink="">
      <xdr:nvSpPr>
        <xdr:cNvPr id="5" name="Text Box 15">
          <a:extLst>
            <a:ext uri="{FF2B5EF4-FFF2-40B4-BE49-F238E27FC236}">
              <a16:creationId xmlns:a16="http://schemas.microsoft.com/office/drawing/2014/main" id="{C0B6A711-85FD-4258-985E-C5D65A19F12C}"/>
            </a:ext>
          </a:extLst>
        </xdr:cNvPr>
        <xdr:cNvSpPr txBox="1">
          <a:spLocks noChangeArrowheads="1"/>
        </xdr:cNvSpPr>
      </xdr:nvSpPr>
      <xdr:spPr bwMode="auto">
        <a:xfrm>
          <a:off x="5200650" y="37731700"/>
          <a:ext cx="90438" cy="8632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68</xdr:row>
      <xdr:rowOff>0</xdr:rowOff>
    </xdr:from>
    <xdr:ext cx="95250" cy="213632"/>
    <xdr:sp macro="" textlink="">
      <xdr:nvSpPr>
        <xdr:cNvPr id="6" name="Text Box 15">
          <a:extLst>
            <a:ext uri="{FF2B5EF4-FFF2-40B4-BE49-F238E27FC236}">
              <a16:creationId xmlns:a16="http://schemas.microsoft.com/office/drawing/2014/main" id="{7677E544-9128-4CBF-8FB0-F91BA5F6887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 name="Text Box 15">
          <a:extLst>
            <a:ext uri="{FF2B5EF4-FFF2-40B4-BE49-F238E27FC236}">
              <a16:creationId xmlns:a16="http://schemas.microsoft.com/office/drawing/2014/main" id="{B00F9B0A-96D8-4A30-9D50-ADEE447950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 name="Text Box 15">
          <a:extLst>
            <a:ext uri="{FF2B5EF4-FFF2-40B4-BE49-F238E27FC236}">
              <a16:creationId xmlns:a16="http://schemas.microsoft.com/office/drawing/2014/main" id="{DF6365D4-45C8-42CE-9AD9-C56831B5A53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 name="Text Box 15">
          <a:extLst>
            <a:ext uri="{FF2B5EF4-FFF2-40B4-BE49-F238E27FC236}">
              <a16:creationId xmlns:a16="http://schemas.microsoft.com/office/drawing/2014/main" id="{AEFC38CA-FBBD-486D-8076-74C4ECF9CF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 name="Text Box 15">
          <a:extLst>
            <a:ext uri="{FF2B5EF4-FFF2-40B4-BE49-F238E27FC236}">
              <a16:creationId xmlns:a16="http://schemas.microsoft.com/office/drawing/2014/main" id="{9CE1F60B-52BE-4502-AFDA-B7348277207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 name="Text Box 15">
          <a:extLst>
            <a:ext uri="{FF2B5EF4-FFF2-40B4-BE49-F238E27FC236}">
              <a16:creationId xmlns:a16="http://schemas.microsoft.com/office/drawing/2014/main" id="{45BE82A1-EA9D-4DA5-9D43-B65CD1E069A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 name="Text Box 15">
          <a:extLst>
            <a:ext uri="{FF2B5EF4-FFF2-40B4-BE49-F238E27FC236}">
              <a16:creationId xmlns:a16="http://schemas.microsoft.com/office/drawing/2014/main" id="{6D9F1865-97D8-49DA-AD33-1A9CBFCA02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 name="Text Box 15">
          <a:extLst>
            <a:ext uri="{FF2B5EF4-FFF2-40B4-BE49-F238E27FC236}">
              <a16:creationId xmlns:a16="http://schemas.microsoft.com/office/drawing/2014/main" id="{3FA11AF5-8D88-46C2-9177-A7AB6EAEE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 name="Text Box 15">
          <a:extLst>
            <a:ext uri="{FF2B5EF4-FFF2-40B4-BE49-F238E27FC236}">
              <a16:creationId xmlns:a16="http://schemas.microsoft.com/office/drawing/2014/main" id="{D8A8EDD8-5B29-44E1-9AA6-E97F4B1CCCE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 name="Text Box 15">
          <a:extLst>
            <a:ext uri="{FF2B5EF4-FFF2-40B4-BE49-F238E27FC236}">
              <a16:creationId xmlns:a16="http://schemas.microsoft.com/office/drawing/2014/main" id="{6201A98C-18E0-4E15-9F58-3B2D33F798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 name="Text Box 15">
          <a:extLst>
            <a:ext uri="{FF2B5EF4-FFF2-40B4-BE49-F238E27FC236}">
              <a16:creationId xmlns:a16="http://schemas.microsoft.com/office/drawing/2014/main" id="{B127F805-4DB7-4569-B80B-07E8393188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 name="Text Box 15">
          <a:extLst>
            <a:ext uri="{FF2B5EF4-FFF2-40B4-BE49-F238E27FC236}">
              <a16:creationId xmlns:a16="http://schemas.microsoft.com/office/drawing/2014/main" id="{725C4651-365C-4FB5-B438-B19B5312A5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 name="Text Box 15">
          <a:extLst>
            <a:ext uri="{FF2B5EF4-FFF2-40B4-BE49-F238E27FC236}">
              <a16:creationId xmlns:a16="http://schemas.microsoft.com/office/drawing/2014/main" id="{0489A983-CA21-4EDC-BCE1-CF8673EB4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 name="Text Box 15">
          <a:extLst>
            <a:ext uri="{FF2B5EF4-FFF2-40B4-BE49-F238E27FC236}">
              <a16:creationId xmlns:a16="http://schemas.microsoft.com/office/drawing/2014/main" id="{2A95C8CD-C738-4DCF-A1E6-6600E54807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20" name="Text Box 15">
          <a:extLst>
            <a:ext uri="{FF2B5EF4-FFF2-40B4-BE49-F238E27FC236}">
              <a16:creationId xmlns:a16="http://schemas.microsoft.com/office/drawing/2014/main" id="{1A7AEDF8-28DD-4F20-80CF-60ABBE5AA3C9}"/>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 name="Text Box 15">
          <a:extLst>
            <a:ext uri="{FF2B5EF4-FFF2-40B4-BE49-F238E27FC236}">
              <a16:creationId xmlns:a16="http://schemas.microsoft.com/office/drawing/2014/main" id="{DF2F893D-56EB-4F66-BD79-AD21191FBF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 name="Text Box 15">
          <a:extLst>
            <a:ext uri="{FF2B5EF4-FFF2-40B4-BE49-F238E27FC236}">
              <a16:creationId xmlns:a16="http://schemas.microsoft.com/office/drawing/2014/main" id="{A32FFEDC-171F-4F73-9E98-1431225A26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 name="Text Box 15">
          <a:extLst>
            <a:ext uri="{FF2B5EF4-FFF2-40B4-BE49-F238E27FC236}">
              <a16:creationId xmlns:a16="http://schemas.microsoft.com/office/drawing/2014/main" id="{6B4B8CAD-496A-430E-A4FD-938E10D59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 name="Text Box 15">
          <a:extLst>
            <a:ext uri="{FF2B5EF4-FFF2-40B4-BE49-F238E27FC236}">
              <a16:creationId xmlns:a16="http://schemas.microsoft.com/office/drawing/2014/main" id="{C453DB9B-AC97-467A-9BBB-F7EC34610C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 name="Text Box 15">
          <a:extLst>
            <a:ext uri="{FF2B5EF4-FFF2-40B4-BE49-F238E27FC236}">
              <a16:creationId xmlns:a16="http://schemas.microsoft.com/office/drawing/2014/main" id="{2F133F05-1A51-4FA0-B53C-FE6D2E2A2A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 name="Text Box 15">
          <a:extLst>
            <a:ext uri="{FF2B5EF4-FFF2-40B4-BE49-F238E27FC236}">
              <a16:creationId xmlns:a16="http://schemas.microsoft.com/office/drawing/2014/main" id="{A75B2D95-CBBE-4A4B-A5A1-A5B272DA0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 name="Text Box 15">
          <a:extLst>
            <a:ext uri="{FF2B5EF4-FFF2-40B4-BE49-F238E27FC236}">
              <a16:creationId xmlns:a16="http://schemas.microsoft.com/office/drawing/2014/main" id="{90E45A75-1EA2-48BF-BAD5-0F5B8931F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 name="Text Box 15">
          <a:extLst>
            <a:ext uri="{FF2B5EF4-FFF2-40B4-BE49-F238E27FC236}">
              <a16:creationId xmlns:a16="http://schemas.microsoft.com/office/drawing/2014/main" id="{783B0301-568F-4E86-B0BD-52627EAC9F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 name="Text Box 15">
          <a:extLst>
            <a:ext uri="{FF2B5EF4-FFF2-40B4-BE49-F238E27FC236}">
              <a16:creationId xmlns:a16="http://schemas.microsoft.com/office/drawing/2014/main" id="{B63F68AD-4E34-45FF-86AB-6314BA9112D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 name="Text Box 15">
          <a:extLst>
            <a:ext uri="{FF2B5EF4-FFF2-40B4-BE49-F238E27FC236}">
              <a16:creationId xmlns:a16="http://schemas.microsoft.com/office/drawing/2014/main" id="{27380EE9-0ECA-4FF6-ACB6-F6713A57CF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 name="Text Box 15">
          <a:extLst>
            <a:ext uri="{FF2B5EF4-FFF2-40B4-BE49-F238E27FC236}">
              <a16:creationId xmlns:a16="http://schemas.microsoft.com/office/drawing/2014/main" id="{EBF627F6-5165-4C1A-9B4D-4D3D82B5B6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 name="Text Box 15">
          <a:extLst>
            <a:ext uri="{FF2B5EF4-FFF2-40B4-BE49-F238E27FC236}">
              <a16:creationId xmlns:a16="http://schemas.microsoft.com/office/drawing/2014/main" id="{C9DCE352-1BE4-4DE4-B4FE-3E60CD5DE5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 name="Text Box 15">
          <a:extLst>
            <a:ext uri="{FF2B5EF4-FFF2-40B4-BE49-F238E27FC236}">
              <a16:creationId xmlns:a16="http://schemas.microsoft.com/office/drawing/2014/main" id="{DFE2C5EA-3090-445C-BA39-44D6B168DF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 name="Text Box 15">
          <a:extLst>
            <a:ext uri="{FF2B5EF4-FFF2-40B4-BE49-F238E27FC236}">
              <a16:creationId xmlns:a16="http://schemas.microsoft.com/office/drawing/2014/main" id="{6D6AFCA1-868E-4498-A2B2-4D31440F27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 name="Text Box 15">
          <a:extLst>
            <a:ext uri="{FF2B5EF4-FFF2-40B4-BE49-F238E27FC236}">
              <a16:creationId xmlns:a16="http://schemas.microsoft.com/office/drawing/2014/main" id="{9F152546-011C-45C4-B773-4269894731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 name="Text Box 15">
          <a:extLst>
            <a:ext uri="{FF2B5EF4-FFF2-40B4-BE49-F238E27FC236}">
              <a16:creationId xmlns:a16="http://schemas.microsoft.com/office/drawing/2014/main" id="{4CB7DF81-1206-4C14-A1C8-FC2CF821074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 name="Text Box 15">
          <a:extLst>
            <a:ext uri="{FF2B5EF4-FFF2-40B4-BE49-F238E27FC236}">
              <a16:creationId xmlns:a16="http://schemas.microsoft.com/office/drawing/2014/main" id="{2D16146A-E053-4FD1-AB44-3126DFC95F8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 name="Text Box 15">
          <a:extLst>
            <a:ext uri="{FF2B5EF4-FFF2-40B4-BE49-F238E27FC236}">
              <a16:creationId xmlns:a16="http://schemas.microsoft.com/office/drawing/2014/main" id="{4AE7BF5F-3A13-4612-A5C2-F43D3660A0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 name="Text Box 15">
          <a:extLst>
            <a:ext uri="{FF2B5EF4-FFF2-40B4-BE49-F238E27FC236}">
              <a16:creationId xmlns:a16="http://schemas.microsoft.com/office/drawing/2014/main" id="{2ED3B0ED-2EBE-438C-9A30-8AA5236C3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 name="Text Box 15">
          <a:extLst>
            <a:ext uri="{FF2B5EF4-FFF2-40B4-BE49-F238E27FC236}">
              <a16:creationId xmlns:a16="http://schemas.microsoft.com/office/drawing/2014/main" id="{F94D73F7-1F98-451F-8779-1EBF754553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 name="Text Box 15">
          <a:extLst>
            <a:ext uri="{FF2B5EF4-FFF2-40B4-BE49-F238E27FC236}">
              <a16:creationId xmlns:a16="http://schemas.microsoft.com/office/drawing/2014/main" id="{84492F45-5C4C-4DE6-8071-E0A3895C6B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 name="Text Box 15">
          <a:extLst>
            <a:ext uri="{FF2B5EF4-FFF2-40B4-BE49-F238E27FC236}">
              <a16:creationId xmlns:a16="http://schemas.microsoft.com/office/drawing/2014/main" id="{A98E5F93-28C9-411A-9241-C6371A112B8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3" name="Text Box 15">
          <a:extLst>
            <a:ext uri="{FF2B5EF4-FFF2-40B4-BE49-F238E27FC236}">
              <a16:creationId xmlns:a16="http://schemas.microsoft.com/office/drawing/2014/main" id="{75F31A37-A920-4291-8954-13A3250F65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4" name="Text Box 15">
          <a:extLst>
            <a:ext uri="{FF2B5EF4-FFF2-40B4-BE49-F238E27FC236}">
              <a16:creationId xmlns:a16="http://schemas.microsoft.com/office/drawing/2014/main" id="{1B44A0C5-7FE0-4B17-83C8-BCCFE856830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5" name="Text Box 15">
          <a:extLst>
            <a:ext uri="{FF2B5EF4-FFF2-40B4-BE49-F238E27FC236}">
              <a16:creationId xmlns:a16="http://schemas.microsoft.com/office/drawing/2014/main" id="{B75C2655-26B7-4332-ACFA-5F7813A1D3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6" name="Text Box 15">
          <a:extLst>
            <a:ext uri="{FF2B5EF4-FFF2-40B4-BE49-F238E27FC236}">
              <a16:creationId xmlns:a16="http://schemas.microsoft.com/office/drawing/2014/main" id="{8FE2938E-45B3-4E65-A641-823977B03A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7" name="Text Box 15">
          <a:extLst>
            <a:ext uri="{FF2B5EF4-FFF2-40B4-BE49-F238E27FC236}">
              <a16:creationId xmlns:a16="http://schemas.microsoft.com/office/drawing/2014/main" id="{E4F8F28A-73D5-4315-AA31-DE254DAF0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8" name="Text Box 15">
          <a:extLst>
            <a:ext uri="{FF2B5EF4-FFF2-40B4-BE49-F238E27FC236}">
              <a16:creationId xmlns:a16="http://schemas.microsoft.com/office/drawing/2014/main" id="{F13CB2C4-A603-4D91-B245-EA8A276339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9" name="Text Box 15">
          <a:extLst>
            <a:ext uri="{FF2B5EF4-FFF2-40B4-BE49-F238E27FC236}">
              <a16:creationId xmlns:a16="http://schemas.microsoft.com/office/drawing/2014/main" id="{5B275103-31A3-4EC0-BA3A-818B7BC783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0" name="Text Box 15">
          <a:extLst>
            <a:ext uri="{FF2B5EF4-FFF2-40B4-BE49-F238E27FC236}">
              <a16:creationId xmlns:a16="http://schemas.microsoft.com/office/drawing/2014/main" id="{2B292750-D939-475A-A7EB-41A88A080C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1" name="Text Box 15">
          <a:extLst>
            <a:ext uri="{FF2B5EF4-FFF2-40B4-BE49-F238E27FC236}">
              <a16:creationId xmlns:a16="http://schemas.microsoft.com/office/drawing/2014/main" id="{A96F245D-5E0D-4EF8-8FEF-5C6E029BA2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2" name="Text Box 15">
          <a:extLst>
            <a:ext uri="{FF2B5EF4-FFF2-40B4-BE49-F238E27FC236}">
              <a16:creationId xmlns:a16="http://schemas.microsoft.com/office/drawing/2014/main" id="{83405897-82EB-482A-B30D-378721642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3" name="Text Box 15">
          <a:extLst>
            <a:ext uri="{FF2B5EF4-FFF2-40B4-BE49-F238E27FC236}">
              <a16:creationId xmlns:a16="http://schemas.microsoft.com/office/drawing/2014/main" id="{B869ACB0-449C-4BC0-94AC-221260A006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4" name="Text Box 15">
          <a:extLst>
            <a:ext uri="{FF2B5EF4-FFF2-40B4-BE49-F238E27FC236}">
              <a16:creationId xmlns:a16="http://schemas.microsoft.com/office/drawing/2014/main" id="{5879CAE4-39D0-4F73-A223-F802CAEFB1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5" name="Text Box 15">
          <a:extLst>
            <a:ext uri="{FF2B5EF4-FFF2-40B4-BE49-F238E27FC236}">
              <a16:creationId xmlns:a16="http://schemas.microsoft.com/office/drawing/2014/main" id="{5F84BDD3-38B3-4368-9527-98AAC17905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6" name="Text Box 15">
          <a:extLst>
            <a:ext uri="{FF2B5EF4-FFF2-40B4-BE49-F238E27FC236}">
              <a16:creationId xmlns:a16="http://schemas.microsoft.com/office/drawing/2014/main" id="{F9E91DED-FC23-4151-9D4E-040E5123C0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7" name="Text Box 15">
          <a:extLst>
            <a:ext uri="{FF2B5EF4-FFF2-40B4-BE49-F238E27FC236}">
              <a16:creationId xmlns:a16="http://schemas.microsoft.com/office/drawing/2014/main" id="{D7A76680-49BA-4C77-8E45-42627A2BAE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8" name="Text Box 15">
          <a:extLst>
            <a:ext uri="{FF2B5EF4-FFF2-40B4-BE49-F238E27FC236}">
              <a16:creationId xmlns:a16="http://schemas.microsoft.com/office/drawing/2014/main" id="{25A67BD7-A8EB-4C69-A530-176BEE97EA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9" name="Text Box 15">
          <a:extLst>
            <a:ext uri="{FF2B5EF4-FFF2-40B4-BE49-F238E27FC236}">
              <a16:creationId xmlns:a16="http://schemas.microsoft.com/office/drawing/2014/main" id="{DAE10A90-EAA6-41BC-A451-148E4407756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0" name="Text Box 15">
          <a:extLst>
            <a:ext uri="{FF2B5EF4-FFF2-40B4-BE49-F238E27FC236}">
              <a16:creationId xmlns:a16="http://schemas.microsoft.com/office/drawing/2014/main" id="{D84078A6-E2D9-4172-8810-4D673601EF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1" name="Text Box 15">
          <a:extLst>
            <a:ext uri="{FF2B5EF4-FFF2-40B4-BE49-F238E27FC236}">
              <a16:creationId xmlns:a16="http://schemas.microsoft.com/office/drawing/2014/main" id="{BD7438FE-F6C8-442E-A326-98DBA6521F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2" name="Text Box 15">
          <a:extLst>
            <a:ext uri="{FF2B5EF4-FFF2-40B4-BE49-F238E27FC236}">
              <a16:creationId xmlns:a16="http://schemas.microsoft.com/office/drawing/2014/main" id="{57A25EC6-D298-4923-9492-5442296709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3" name="Text Box 15">
          <a:extLst>
            <a:ext uri="{FF2B5EF4-FFF2-40B4-BE49-F238E27FC236}">
              <a16:creationId xmlns:a16="http://schemas.microsoft.com/office/drawing/2014/main" id="{9BF7AEEB-8C5A-4E4E-8D42-F0054285E2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4" name="Text Box 15">
          <a:extLst>
            <a:ext uri="{FF2B5EF4-FFF2-40B4-BE49-F238E27FC236}">
              <a16:creationId xmlns:a16="http://schemas.microsoft.com/office/drawing/2014/main" id="{99D0210D-DEC2-4BEB-BA9A-31C9B1FD84F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5" name="Text Box 15">
          <a:extLst>
            <a:ext uri="{FF2B5EF4-FFF2-40B4-BE49-F238E27FC236}">
              <a16:creationId xmlns:a16="http://schemas.microsoft.com/office/drawing/2014/main" id="{0345DF5A-486C-483F-A381-388C1D9B477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6" name="Text Box 15">
          <a:extLst>
            <a:ext uri="{FF2B5EF4-FFF2-40B4-BE49-F238E27FC236}">
              <a16:creationId xmlns:a16="http://schemas.microsoft.com/office/drawing/2014/main" id="{82527FBB-B3D6-42F2-ACC5-F91E0A2DCF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7" name="Text Box 15">
          <a:extLst>
            <a:ext uri="{FF2B5EF4-FFF2-40B4-BE49-F238E27FC236}">
              <a16:creationId xmlns:a16="http://schemas.microsoft.com/office/drawing/2014/main" id="{1DC97E43-66FB-429E-ADC1-4DCCDDBA43A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8" name="Text Box 15">
          <a:extLst>
            <a:ext uri="{FF2B5EF4-FFF2-40B4-BE49-F238E27FC236}">
              <a16:creationId xmlns:a16="http://schemas.microsoft.com/office/drawing/2014/main" id="{90D03529-13ED-4A2F-AFB0-ABFBE02EF4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9" name="Text Box 15">
          <a:extLst>
            <a:ext uri="{FF2B5EF4-FFF2-40B4-BE49-F238E27FC236}">
              <a16:creationId xmlns:a16="http://schemas.microsoft.com/office/drawing/2014/main" id="{2F7568B0-E197-4AB3-B19D-14B8A23F00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0" name="Text Box 15">
          <a:extLst>
            <a:ext uri="{FF2B5EF4-FFF2-40B4-BE49-F238E27FC236}">
              <a16:creationId xmlns:a16="http://schemas.microsoft.com/office/drawing/2014/main" id="{2ECA43AA-1F2B-4D55-AF46-CBC1EF29CE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1" name="Text Box 15">
          <a:extLst>
            <a:ext uri="{FF2B5EF4-FFF2-40B4-BE49-F238E27FC236}">
              <a16:creationId xmlns:a16="http://schemas.microsoft.com/office/drawing/2014/main" id="{808CABC1-2EEF-4D11-A7AB-3B13D375EB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2" name="Text Box 15">
          <a:extLst>
            <a:ext uri="{FF2B5EF4-FFF2-40B4-BE49-F238E27FC236}">
              <a16:creationId xmlns:a16="http://schemas.microsoft.com/office/drawing/2014/main" id="{29E86824-885C-44DD-B08E-EF5C614831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3" name="Text Box 15">
          <a:extLst>
            <a:ext uri="{FF2B5EF4-FFF2-40B4-BE49-F238E27FC236}">
              <a16:creationId xmlns:a16="http://schemas.microsoft.com/office/drawing/2014/main" id="{82E6AB51-7DF8-4148-8F1C-6CB351A4B6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4" name="Text Box 15">
          <a:extLst>
            <a:ext uri="{FF2B5EF4-FFF2-40B4-BE49-F238E27FC236}">
              <a16:creationId xmlns:a16="http://schemas.microsoft.com/office/drawing/2014/main" id="{3703DA0F-1661-4C8E-A5F6-503D48B03D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5" name="Text Box 15">
          <a:extLst>
            <a:ext uri="{FF2B5EF4-FFF2-40B4-BE49-F238E27FC236}">
              <a16:creationId xmlns:a16="http://schemas.microsoft.com/office/drawing/2014/main" id="{2BA294C3-0FE4-4BD8-A263-6540B1D2B6C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6" name="Text Box 15">
          <a:extLst>
            <a:ext uri="{FF2B5EF4-FFF2-40B4-BE49-F238E27FC236}">
              <a16:creationId xmlns:a16="http://schemas.microsoft.com/office/drawing/2014/main" id="{03BE84CC-B45D-4B8C-B6E2-314EF24FB0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7" name="Text Box 15">
          <a:extLst>
            <a:ext uri="{FF2B5EF4-FFF2-40B4-BE49-F238E27FC236}">
              <a16:creationId xmlns:a16="http://schemas.microsoft.com/office/drawing/2014/main" id="{DF0B74B4-A103-49B9-8ABE-08E6A2E392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8" name="Text Box 15">
          <a:extLst>
            <a:ext uri="{FF2B5EF4-FFF2-40B4-BE49-F238E27FC236}">
              <a16:creationId xmlns:a16="http://schemas.microsoft.com/office/drawing/2014/main" id="{590578F7-A484-4321-ABE5-FCB0D3B9FDD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9" name="Text Box 15">
          <a:extLst>
            <a:ext uri="{FF2B5EF4-FFF2-40B4-BE49-F238E27FC236}">
              <a16:creationId xmlns:a16="http://schemas.microsoft.com/office/drawing/2014/main" id="{B51A77D6-F592-4691-A175-4BFC9FCFFA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0" name="Text Box 15">
          <a:extLst>
            <a:ext uri="{FF2B5EF4-FFF2-40B4-BE49-F238E27FC236}">
              <a16:creationId xmlns:a16="http://schemas.microsoft.com/office/drawing/2014/main" id="{76AD2FBC-41A4-4ECF-AF25-0B4031CDA4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1" name="Text Box 15">
          <a:extLst>
            <a:ext uri="{FF2B5EF4-FFF2-40B4-BE49-F238E27FC236}">
              <a16:creationId xmlns:a16="http://schemas.microsoft.com/office/drawing/2014/main" id="{0E16D1E9-1C0A-47D5-B56C-C064BE75EF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2" name="Text Box 15">
          <a:extLst>
            <a:ext uri="{FF2B5EF4-FFF2-40B4-BE49-F238E27FC236}">
              <a16:creationId xmlns:a16="http://schemas.microsoft.com/office/drawing/2014/main" id="{672DFB4F-908C-4DE1-85BC-F3E69BB6F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3" name="Text Box 15">
          <a:extLst>
            <a:ext uri="{FF2B5EF4-FFF2-40B4-BE49-F238E27FC236}">
              <a16:creationId xmlns:a16="http://schemas.microsoft.com/office/drawing/2014/main" id="{DB8C9685-5431-4786-A924-B270384093B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4" name="Text Box 15">
          <a:extLst>
            <a:ext uri="{FF2B5EF4-FFF2-40B4-BE49-F238E27FC236}">
              <a16:creationId xmlns:a16="http://schemas.microsoft.com/office/drawing/2014/main" id="{C2A22CDC-4277-46CB-9E49-DABA448833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5" name="Text Box 15">
          <a:extLst>
            <a:ext uri="{FF2B5EF4-FFF2-40B4-BE49-F238E27FC236}">
              <a16:creationId xmlns:a16="http://schemas.microsoft.com/office/drawing/2014/main" id="{5F28036A-1969-4983-A036-3FF58B7698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6" name="Text Box 15">
          <a:extLst>
            <a:ext uri="{FF2B5EF4-FFF2-40B4-BE49-F238E27FC236}">
              <a16:creationId xmlns:a16="http://schemas.microsoft.com/office/drawing/2014/main" id="{37297A9C-37FA-4CF7-8DF1-1CAA5B491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7" name="Text Box 15">
          <a:extLst>
            <a:ext uri="{FF2B5EF4-FFF2-40B4-BE49-F238E27FC236}">
              <a16:creationId xmlns:a16="http://schemas.microsoft.com/office/drawing/2014/main" id="{98988C21-1E87-4E85-AE89-3928B0414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8" name="Text Box 15">
          <a:extLst>
            <a:ext uri="{FF2B5EF4-FFF2-40B4-BE49-F238E27FC236}">
              <a16:creationId xmlns:a16="http://schemas.microsoft.com/office/drawing/2014/main" id="{AE053D17-C02D-4D5B-A5D9-65E9DC5BBE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9" name="Text Box 15">
          <a:extLst>
            <a:ext uri="{FF2B5EF4-FFF2-40B4-BE49-F238E27FC236}">
              <a16:creationId xmlns:a16="http://schemas.microsoft.com/office/drawing/2014/main" id="{269D5287-1096-4A58-86BD-7255567F48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0" name="Text Box 15">
          <a:extLst>
            <a:ext uri="{FF2B5EF4-FFF2-40B4-BE49-F238E27FC236}">
              <a16:creationId xmlns:a16="http://schemas.microsoft.com/office/drawing/2014/main" id="{9FE6D010-9E4A-4E83-96EC-0341680369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1" name="Text Box 15">
          <a:extLst>
            <a:ext uri="{FF2B5EF4-FFF2-40B4-BE49-F238E27FC236}">
              <a16:creationId xmlns:a16="http://schemas.microsoft.com/office/drawing/2014/main" id="{557F9163-1FCB-4306-97F6-8EF1427F7A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2" name="Text Box 15">
          <a:extLst>
            <a:ext uri="{FF2B5EF4-FFF2-40B4-BE49-F238E27FC236}">
              <a16:creationId xmlns:a16="http://schemas.microsoft.com/office/drawing/2014/main" id="{8306CC7D-4B9E-473E-948C-F3AC0DB462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3" name="Text Box 15">
          <a:extLst>
            <a:ext uri="{FF2B5EF4-FFF2-40B4-BE49-F238E27FC236}">
              <a16:creationId xmlns:a16="http://schemas.microsoft.com/office/drawing/2014/main" id="{6D0676C0-C564-49F2-8EA3-C41EBF16A6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4" name="Text Box 15">
          <a:extLst>
            <a:ext uri="{FF2B5EF4-FFF2-40B4-BE49-F238E27FC236}">
              <a16:creationId xmlns:a16="http://schemas.microsoft.com/office/drawing/2014/main" id="{52D4D052-A022-436A-97AF-470EC092B3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5" name="Text Box 15">
          <a:extLst>
            <a:ext uri="{FF2B5EF4-FFF2-40B4-BE49-F238E27FC236}">
              <a16:creationId xmlns:a16="http://schemas.microsoft.com/office/drawing/2014/main" id="{4A3905DA-D26A-4EA4-9517-EBC7807E2A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6" name="Text Box 15">
          <a:extLst>
            <a:ext uri="{FF2B5EF4-FFF2-40B4-BE49-F238E27FC236}">
              <a16:creationId xmlns:a16="http://schemas.microsoft.com/office/drawing/2014/main" id="{60CE3930-DC65-4B0E-960C-4458225BC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7" name="Text Box 15">
          <a:extLst>
            <a:ext uri="{FF2B5EF4-FFF2-40B4-BE49-F238E27FC236}">
              <a16:creationId xmlns:a16="http://schemas.microsoft.com/office/drawing/2014/main" id="{890DAA0E-BCF8-45E6-8638-1A62D126C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8" name="Text Box 15">
          <a:extLst>
            <a:ext uri="{FF2B5EF4-FFF2-40B4-BE49-F238E27FC236}">
              <a16:creationId xmlns:a16="http://schemas.microsoft.com/office/drawing/2014/main" id="{34ACAD11-62E4-4501-AAE7-AC5A41AD8D4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9" name="Text Box 15">
          <a:extLst>
            <a:ext uri="{FF2B5EF4-FFF2-40B4-BE49-F238E27FC236}">
              <a16:creationId xmlns:a16="http://schemas.microsoft.com/office/drawing/2014/main" id="{DEA7D4CD-29EF-4A08-9293-5C82A6D9F2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0" name="Text Box 15">
          <a:extLst>
            <a:ext uri="{FF2B5EF4-FFF2-40B4-BE49-F238E27FC236}">
              <a16:creationId xmlns:a16="http://schemas.microsoft.com/office/drawing/2014/main" id="{0502729F-3861-49C3-A3A4-C3F2159146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1" name="Text Box 15">
          <a:extLst>
            <a:ext uri="{FF2B5EF4-FFF2-40B4-BE49-F238E27FC236}">
              <a16:creationId xmlns:a16="http://schemas.microsoft.com/office/drawing/2014/main" id="{74701E27-67B6-4F35-A616-48A7A7254A2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2" name="Text Box 15">
          <a:extLst>
            <a:ext uri="{FF2B5EF4-FFF2-40B4-BE49-F238E27FC236}">
              <a16:creationId xmlns:a16="http://schemas.microsoft.com/office/drawing/2014/main" id="{2D05EA3B-4FFE-4CD9-8EFC-30BC48CE3E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3" name="Text Box 15">
          <a:extLst>
            <a:ext uri="{FF2B5EF4-FFF2-40B4-BE49-F238E27FC236}">
              <a16:creationId xmlns:a16="http://schemas.microsoft.com/office/drawing/2014/main" id="{2E6C095D-8E9F-420D-930E-2B48E604A1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4" name="Text Box 15">
          <a:extLst>
            <a:ext uri="{FF2B5EF4-FFF2-40B4-BE49-F238E27FC236}">
              <a16:creationId xmlns:a16="http://schemas.microsoft.com/office/drawing/2014/main" id="{1617537E-6200-4C59-9A5C-246C9A0B30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5" name="Text Box 15">
          <a:extLst>
            <a:ext uri="{FF2B5EF4-FFF2-40B4-BE49-F238E27FC236}">
              <a16:creationId xmlns:a16="http://schemas.microsoft.com/office/drawing/2014/main" id="{16F4BA4C-F4B8-49C1-BAE6-F945428FE81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6" name="Text Box 15">
          <a:extLst>
            <a:ext uri="{FF2B5EF4-FFF2-40B4-BE49-F238E27FC236}">
              <a16:creationId xmlns:a16="http://schemas.microsoft.com/office/drawing/2014/main" id="{EF992879-4CE2-4BFA-B156-905E7733AB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7" name="Text Box 15">
          <a:extLst>
            <a:ext uri="{FF2B5EF4-FFF2-40B4-BE49-F238E27FC236}">
              <a16:creationId xmlns:a16="http://schemas.microsoft.com/office/drawing/2014/main" id="{8D5B4FC2-5D85-4133-8A19-417E1EF1C7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8" name="Text Box 15">
          <a:extLst>
            <a:ext uri="{FF2B5EF4-FFF2-40B4-BE49-F238E27FC236}">
              <a16:creationId xmlns:a16="http://schemas.microsoft.com/office/drawing/2014/main" id="{692B4352-4B58-4C8B-A701-B3C2177606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9" name="Text Box 15">
          <a:extLst>
            <a:ext uri="{FF2B5EF4-FFF2-40B4-BE49-F238E27FC236}">
              <a16:creationId xmlns:a16="http://schemas.microsoft.com/office/drawing/2014/main" id="{D2AD56F4-301B-4ADA-9CC4-60A06B9AE1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0" name="Text Box 15">
          <a:extLst>
            <a:ext uri="{FF2B5EF4-FFF2-40B4-BE49-F238E27FC236}">
              <a16:creationId xmlns:a16="http://schemas.microsoft.com/office/drawing/2014/main" id="{8313C5CF-5D6B-4F07-842F-E582C4D690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1" name="Text Box 15">
          <a:extLst>
            <a:ext uri="{FF2B5EF4-FFF2-40B4-BE49-F238E27FC236}">
              <a16:creationId xmlns:a16="http://schemas.microsoft.com/office/drawing/2014/main" id="{C84829AD-AC8A-478D-94B0-CD88B6B33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2" name="Text Box 15">
          <a:extLst>
            <a:ext uri="{FF2B5EF4-FFF2-40B4-BE49-F238E27FC236}">
              <a16:creationId xmlns:a16="http://schemas.microsoft.com/office/drawing/2014/main" id="{B220D36E-DF4A-4F1B-81E0-6AB391B26F4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3" name="Text Box 15">
          <a:extLst>
            <a:ext uri="{FF2B5EF4-FFF2-40B4-BE49-F238E27FC236}">
              <a16:creationId xmlns:a16="http://schemas.microsoft.com/office/drawing/2014/main" id="{F5E62B2B-AA45-41E1-8077-C2F237325B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4" name="Text Box 15">
          <a:extLst>
            <a:ext uri="{FF2B5EF4-FFF2-40B4-BE49-F238E27FC236}">
              <a16:creationId xmlns:a16="http://schemas.microsoft.com/office/drawing/2014/main" id="{9AC7146E-EACC-4914-9FC2-A3E0B99F1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5" name="Text Box 15">
          <a:extLst>
            <a:ext uri="{FF2B5EF4-FFF2-40B4-BE49-F238E27FC236}">
              <a16:creationId xmlns:a16="http://schemas.microsoft.com/office/drawing/2014/main" id="{A3C04CCA-22D1-4514-8125-796FFBB129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6" name="Text Box 15">
          <a:extLst>
            <a:ext uri="{FF2B5EF4-FFF2-40B4-BE49-F238E27FC236}">
              <a16:creationId xmlns:a16="http://schemas.microsoft.com/office/drawing/2014/main" id="{40F893CD-56BD-444D-8848-92A5ECB7F0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7" name="Text Box 15">
          <a:extLst>
            <a:ext uri="{FF2B5EF4-FFF2-40B4-BE49-F238E27FC236}">
              <a16:creationId xmlns:a16="http://schemas.microsoft.com/office/drawing/2014/main" id="{79B0C200-6C18-4F0A-A6F6-1B796D8988F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8" name="Text Box 15">
          <a:extLst>
            <a:ext uri="{FF2B5EF4-FFF2-40B4-BE49-F238E27FC236}">
              <a16:creationId xmlns:a16="http://schemas.microsoft.com/office/drawing/2014/main" id="{B98131D7-1B8F-40BA-BB42-92711836E6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9" name="Text Box 15">
          <a:extLst>
            <a:ext uri="{FF2B5EF4-FFF2-40B4-BE49-F238E27FC236}">
              <a16:creationId xmlns:a16="http://schemas.microsoft.com/office/drawing/2014/main" id="{C31C1B1E-7080-40AE-9E2B-897ABEC1F7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0" name="Text Box 15">
          <a:extLst>
            <a:ext uri="{FF2B5EF4-FFF2-40B4-BE49-F238E27FC236}">
              <a16:creationId xmlns:a16="http://schemas.microsoft.com/office/drawing/2014/main" id="{B1DED3CC-C57E-40D6-A385-F6A1623443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1" name="Text Box 15">
          <a:extLst>
            <a:ext uri="{FF2B5EF4-FFF2-40B4-BE49-F238E27FC236}">
              <a16:creationId xmlns:a16="http://schemas.microsoft.com/office/drawing/2014/main" id="{D47DD033-6FB9-44EB-AC6D-FBC98EC200C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2" name="Text Box 15">
          <a:extLst>
            <a:ext uri="{FF2B5EF4-FFF2-40B4-BE49-F238E27FC236}">
              <a16:creationId xmlns:a16="http://schemas.microsoft.com/office/drawing/2014/main" id="{09A69005-024D-4109-97E4-F7A01C8F7D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3" name="Text Box 15">
          <a:extLst>
            <a:ext uri="{FF2B5EF4-FFF2-40B4-BE49-F238E27FC236}">
              <a16:creationId xmlns:a16="http://schemas.microsoft.com/office/drawing/2014/main" id="{D148EE29-CF96-4FD7-AD03-1D79FEAEE4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4" name="Text Box 15">
          <a:extLst>
            <a:ext uri="{FF2B5EF4-FFF2-40B4-BE49-F238E27FC236}">
              <a16:creationId xmlns:a16="http://schemas.microsoft.com/office/drawing/2014/main" id="{F085FE75-18D0-4962-A137-323152CF0B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5" name="Text Box 15">
          <a:extLst>
            <a:ext uri="{FF2B5EF4-FFF2-40B4-BE49-F238E27FC236}">
              <a16:creationId xmlns:a16="http://schemas.microsoft.com/office/drawing/2014/main" id="{6F5F7035-A176-4AA2-A622-5B3D0515A60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6" name="Text Box 15">
          <a:extLst>
            <a:ext uri="{FF2B5EF4-FFF2-40B4-BE49-F238E27FC236}">
              <a16:creationId xmlns:a16="http://schemas.microsoft.com/office/drawing/2014/main" id="{F42F7AB5-59C7-4E59-BD4C-49C42192F9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7" name="Text Box 15">
          <a:extLst>
            <a:ext uri="{FF2B5EF4-FFF2-40B4-BE49-F238E27FC236}">
              <a16:creationId xmlns:a16="http://schemas.microsoft.com/office/drawing/2014/main" id="{5EE35E72-32C0-4D6F-B6E2-2EF01AA48E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8" name="Text Box 15">
          <a:extLst>
            <a:ext uri="{FF2B5EF4-FFF2-40B4-BE49-F238E27FC236}">
              <a16:creationId xmlns:a16="http://schemas.microsoft.com/office/drawing/2014/main" id="{8DBEB892-87F0-4755-9D36-97EC5B6D5E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9" name="Text Box 15">
          <a:extLst>
            <a:ext uri="{FF2B5EF4-FFF2-40B4-BE49-F238E27FC236}">
              <a16:creationId xmlns:a16="http://schemas.microsoft.com/office/drawing/2014/main" id="{EE653880-BD07-4C10-AD66-E628164E82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0" name="Text Box 15">
          <a:extLst>
            <a:ext uri="{FF2B5EF4-FFF2-40B4-BE49-F238E27FC236}">
              <a16:creationId xmlns:a16="http://schemas.microsoft.com/office/drawing/2014/main" id="{24833A24-4E5B-4208-97C4-E9CC24B239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1" name="Text Box 15">
          <a:extLst>
            <a:ext uri="{FF2B5EF4-FFF2-40B4-BE49-F238E27FC236}">
              <a16:creationId xmlns:a16="http://schemas.microsoft.com/office/drawing/2014/main" id="{A3067BB5-E80C-4083-9766-AFAB18525E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2" name="Text Box 15">
          <a:extLst>
            <a:ext uri="{FF2B5EF4-FFF2-40B4-BE49-F238E27FC236}">
              <a16:creationId xmlns:a16="http://schemas.microsoft.com/office/drawing/2014/main" id="{22180EAC-7FE6-4591-840E-A8F25BB68D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3" name="Text Box 15">
          <a:extLst>
            <a:ext uri="{FF2B5EF4-FFF2-40B4-BE49-F238E27FC236}">
              <a16:creationId xmlns:a16="http://schemas.microsoft.com/office/drawing/2014/main" id="{8DFE8CE9-5487-4745-8ADE-694AB70A32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4" name="Text Box 15">
          <a:extLst>
            <a:ext uri="{FF2B5EF4-FFF2-40B4-BE49-F238E27FC236}">
              <a16:creationId xmlns:a16="http://schemas.microsoft.com/office/drawing/2014/main" id="{C3833C01-12B4-4687-BECE-27163B6FA6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5" name="Text Box 15">
          <a:extLst>
            <a:ext uri="{FF2B5EF4-FFF2-40B4-BE49-F238E27FC236}">
              <a16:creationId xmlns:a16="http://schemas.microsoft.com/office/drawing/2014/main" id="{838280CE-1623-4128-B26A-09C9BB572C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6" name="Text Box 15">
          <a:extLst>
            <a:ext uri="{FF2B5EF4-FFF2-40B4-BE49-F238E27FC236}">
              <a16:creationId xmlns:a16="http://schemas.microsoft.com/office/drawing/2014/main" id="{C680B59B-D907-493F-9FD6-502B1E5166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7" name="Text Box 15">
          <a:extLst>
            <a:ext uri="{FF2B5EF4-FFF2-40B4-BE49-F238E27FC236}">
              <a16:creationId xmlns:a16="http://schemas.microsoft.com/office/drawing/2014/main" id="{EAF79656-5019-4336-9D7E-4F5878BE6E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8" name="Text Box 15">
          <a:extLst>
            <a:ext uri="{FF2B5EF4-FFF2-40B4-BE49-F238E27FC236}">
              <a16:creationId xmlns:a16="http://schemas.microsoft.com/office/drawing/2014/main" id="{CF215E90-3296-447D-ADC9-D1BD1E80C2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9" name="Text Box 15">
          <a:extLst>
            <a:ext uri="{FF2B5EF4-FFF2-40B4-BE49-F238E27FC236}">
              <a16:creationId xmlns:a16="http://schemas.microsoft.com/office/drawing/2014/main" id="{4295C368-F545-443D-B7A3-8C3D7FCC16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0" name="Text Box 15">
          <a:extLst>
            <a:ext uri="{FF2B5EF4-FFF2-40B4-BE49-F238E27FC236}">
              <a16:creationId xmlns:a16="http://schemas.microsoft.com/office/drawing/2014/main" id="{4EC410FA-9E42-495C-9449-E1E88D290F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1" name="Text Box 15">
          <a:extLst>
            <a:ext uri="{FF2B5EF4-FFF2-40B4-BE49-F238E27FC236}">
              <a16:creationId xmlns:a16="http://schemas.microsoft.com/office/drawing/2014/main" id="{997EEF67-0011-4100-8011-9FA6604CAD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2" name="Text Box 15">
          <a:extLst>
            <a:ext uri="{FF2B5EF4-FFF2-40B4-BE49-F238E27FC236}">
              <a16:creationId xmlns:a16="http://schemas.microsoft.com/office/drawing/2014/main" id="{A7A0767F-B489-41F0-B16B-89E2038686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3" name="Text Box 15">
          <a:extLst>
            <a:ext uri="{FF2B5EF4-FFF2-40B4-BE49-F238E27FC236}">
              <a16:creationId xmlns:a16="http://schemas.microsoft.com/office/drawing/2014/main" id="{94AB7E56-5A62-4F0D-97E3-81CB5655A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4" name="Text Box 15">
          <a:extLst>
            <a:ext uri="{FF2B5EF4-FFF2-40B4-BE49-F238E27FC236}">
              <a16:creationId xmlns:a16="http://schemas.microsoft.com/office/drawing/2014/main" id="{2D28E649-8A03-4246-8B00-9749577352B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5" name="Text Box 15">
          <a:extLst>
            <a:ext uri="{FF2B5EF4-FFF2-40B4-BE49-F238E27FC236}">
              <a16:creationId xmlns:a16="http://schemas.microsoft.com/office/drawing/2014/main" id="{B7126097-1CF1-491A-B658-F0722951FB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6" name="Text Box 15">
          <a:extLst>
            <a:ext uri="{FF2B5EF4-FFF2-40B4-BE49-F238E27FC236}">
              <a16:creationId xmlns:a16="http://schemas.microsoft.com/office/drawing/2014/main" id="{2DF11115-99DE-48D7-9ED4-5BDDBAB328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7" name="Text Box 15">
          <a:extLst>
            <a:ext uri="{FF2B5EF4-FFF2-40B4-BE49-F238E27FC236}">
              <a16:creationId xmlns:a16="http://schemas.microsoft.com/office/drawing/2014/main" id="{3C224FB6-25C7-4A79-8564-FD8834B267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8" name="Text Box 15">
          <a:extLst>
            <a:ext uri="{FF2B5EF4-FFF2-40B4-BE49-F238E27FC236}">
              <a16:creationId xmlns:a16="http://schemas.microsoft.com/office/drawing/2014/main" id="{B0EC0FD7-0A3C-4B80-8F74-61F56A991AC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9" name="Text Box 15">
          <a:extLst>
            <a:ext uri="{FF2B5EF4-FFF2-40B4-BE49-F238E27FC236}">
              <a16:creationId xmlns:a16="http://schemas.microsoft.com/office/drawing/2014/main" id="{AA0E93AF-FC7A-4824-9729-F0B05D19B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0" name="Text Box 15">
          <a:extLst>
            <a:ext uri="{FF2B5EF4-FFF2-40B4-BE49-F238E27FC236}">
              <a16:creationId xmlns:a16="http://schemas.microsoft.com/office/drawing/2014/main" id="{6FB17F21-A27C-42D0-BF2D-F1685A6B2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1" name="Text Box 15">
          <a:extLst>
            <a:ext uri="{FF2B5EF4-FFF2-40B4-BE49-F238E27FC236}">
              <a16:creationId xmlns:a16="http://schemas.microsoft.com/office/drawing/2014/main" id="{B9D1C6A7-8F44-4B97-AE99-CDDAF00964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2" name="Text Box 15">
          <a:extLst>
            <a:ext uri="{FF2B5EF4-FFF2-40B4-BE49-F238E27FC236}">
              <a16:creationId xmlns:a16="http://schemas.microsoft.com/office/drawing/2014/main" id="{479F5A95-993B-461F-8969-2A4A254837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3" name="Text Box 15">
          <a:extLst>
            <a:ext uri="{FF2B5EF4-FFF2-40B4-BE49-F238E27FC236}">
              <a16:creationId xmlns:a16="http://schemas.microsoft.com/office/drawing/2014/main" id="{0CB81ADC-F303-4252-9B21-D76174BCDFC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4" name="Text Box 15">
          <a:extLst>
            <a:ext uri="{FF2B5EF4-FFF2-40B4-BE49-F238E27FC236}">
              <a16:creationId xmlns:a16="http://schemas.microsoft.com/office/drawing/2014/main" id="{B15AB085-9BBC-4B75-A483-C1D5D91B44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5" name="Text Box 15">
          <a:extLst>
            <a:ext uri="{FF2B5EF4-FFF2-40B4-BE49-F238E27FC236}">
              <a16:creationId xmlns:a16="http://schemas.microsoft.com/office/drawing/2014/main" id="{FDAB1745-B412-43E0-9971-4F7B4AF4A9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6" name="Text Box 15">
          <a:extLst>
            <a:ext uri="{FF2B5EF4-FFF2-40B4-BE49-F238E27FC236}">
              <a16:creationId xmlns:a16="http://schemas.microsoft.com/office/drawing/2014/main" id="{CBDD783F-6DED-46F8-A506-ED3B71160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7" name="Text Box 15">
          <a:extLst>
            <a:ext uri="{FF2B5EF4-FFF2-40B4-BE49-F238E27FC236}">
              <a16:creationId xmlns:a16="http://schemas.microsoft.com/office/drawing/2014/main" id="{01F4686A-6638-4107-8860-04145C725B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8" name="Text Box 15">
          <a:extLst>
            <a:ext uri="{FF2B5EF4-FFF2-40B4-BE49-F238E27FC236}">
              <a16:creationId xmlns:a16="http://schemas.microsoft.com/office/drawing/2014/main" id="{AC886E7F-0047-4F8F-ACAD-0C17AE046D5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9" name="Text Box 15">
          <a:extLst>
            <a:ext uri="{FF2B5EF4-FFF2-40B4-BE49-F238E27FC236}">
              <a16:creationId xmlns:a16="http://schemas.microsoft.com/office/drawing/2014/main" id="{9FF18C3C-C913-4DD7-A132-495832DBB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0" name="Text Box 15">
          <a:extLst>
            <a:ext uri="{FF2B5EF4-FFF2-40B4-BE49-F238E27FC236}">
              <a16:creationId xmlns:a16="http://schemas.microsoft.com/office/drawing/2014/main" id="{4F5B7058-B166-491A-A3F0-76AA0ED45F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1" name="Text Box 15">
          <a:extLst>
            <a:ext uri="{FF2B5EF4-FFF2-40B4-BE49-F238E27FC236}">
              <a16:creationId xmlns:a16="http://schemas.microsoft.com/office/drawing/2014/main" id="{4FA2B8D1-E5A9-4717-B05B-E5954DBAB46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2" name="Text Box 15">
          <a:extLst>
            <a:ext uri="{FF2B5EF4-FFF2-40B4-BE49-F238E27FC236}">
              <a16:creationId xmlns:a16="http://schemas.microsoft.com/office/drawing/2014/main" id="{C563C3C9-3AC5-4DE4-B56B-C96934A47C1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3" name="Text Box 15">
          <a:extLst>
            <a:ext uri="{FF2B5EF4-FFF2-40B4-BE49-F238E27FC236}">
              <a16:creationId xmlns:a16="http://schemas.microsoft.com/office/drawing/2014/main" id="{90253E3B-055D-4DEF-98CC-C11C377C9D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4" name="Text Box 15">
          <a:extLst>
            <a:ext uri="{FF2B5EF4-FFF2-40B4-BE49-F238E27FC236}">
              <a16:creationId xmlns:a16="http://schemas.microsoft.com/office/drawing/2014/main" id="{0FE4D38F-85F6-4E6A-A24E-74EA039A7E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5" name="Text Box 15">
          <a:extLst>
            <a:ext uri="{FF2B5EF4-FFF2-40B4-BE49-F238E27FC236}">
              <a16:creationId xmlns:a16="http://schemas.microsoft.com/office/drawing/2014/main" id="{101C54F6-F516-4BE1-BDE7-03A0527FA3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6" name="Text Box 15">
          <a:extLst>
            <a:ext uri="{FF2B5EF4-FFF2-40B4-BE49-F238E27FC236}">
              <a16:creationId xmlns:a16="http://schemas.microsoft.com/office/drawing/2014/main" id="{6F95A8F6-A34B-4832-9416-423CA7306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7" name="Text Box 15">
          <a:extLst>
            <a:ext uri="{FF2B5EF4-FFF2-40B4-BE49-F238E27FC236}">
              <a16:creationId xmlns:a16="http://schemas.microsoft.com/office/drawing/2014/main" id="{5CF7AE54-42CD-4D4D-8533-7FE11CD734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8" name="Text Box 15">
          <a:extLst>
            <a:ext uri="{FF2B5EF4-FFF2-40B4-BE49-F238E27FC236}">
              <a16:creationId xmlns:a16="http://schemas.microsoft.com/office/drawing/2014/main" id="{A63A3A2E-22F8-4343-A2B0-F30D7491C9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9" name="Text Box 15">
          <a:extLst>
            <a:ext uri="{FF2B5EF4-FFF2-40B4-BE49-F238E27FC236}">
              <a16:creationId xmlns:a16="http://schemas.microsoft.com/office/drawing/2014/main" id="{A34329AA-4B52-4D19-AB7D-94CB523CFD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0" name="Text Box 15">
          <a:extLst>
            <a:ext uri="{FF2B5EF4-FFF2-40B4-BE49-F238E27FC236}">
              <a16:creationId xmlns:a16="http://schemas.microsoft.com/office/drawing/2014/main" id="{0D6F1217-BE0D-4B55-818D-D616100C915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1" name="Text Box 15">
          <a:extLst>
            <a:ext uri="{FF2B5EF4-FFF2-40B4-BE49-F238E27FC236}">
              <a16:creationId xmlns:a16="http://schemas.microsoft.com/office/drawing/2014/main" id="{3741E4B2-1EFE-4CB8-A249-7659BA0BB4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2" name="Text Box 15">
          <a:extLst>
            <a:ext uri="{FF2B5EF4-FFF2-40B4-BE49-F238E27FC236}">
              <a16:creationId xmlns:a16="http://schemas.microsoft.com/office/drawing/2014/main" id="{4EAF76B4-0C50-4489-A85A-37F99850F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3" name="Text Box 15">
          <a:extLst>
            <a:ext uri="{FF2B5EF4-FFF2-40B4-BE49-F238E27FC236}">
              <a16:creationId xmlns:a16="http://schemas.microsoft.com/office/drawing/2014/main" id="{20542B29-B083-4D30-ABD5-707BF2FB5B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4" name="Text Box 15">
          <a:extLst>
            <a:ext uri="{FF2B5EF4-FFF2-40B4-BE49-F238E27FC236}">
              <a16:creationId xmlns:a16="http://schemas.microsoft.com/office/drawing/2014/main" id="{6618BD01-AEE9-40BB-A032-1F9E5BA761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5" name="Text Box 15">
          <a:extLst>
            <a:ext uri="{FF2B5EF4-FFF2-40B4-BE49-F238E27FC236}">
              <a16:creationId xmlns:a16="http://schemas.microsoft.com/office/drawing/2014/main" id="{09E80FBE-C00A-404E-A3E8-C99098EF95B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6" name="Text Box 15">
          <a:extLst>
            <a:ext uri="{FF2B5EF4-FFF2-40B4-BE49-F238E27FC236}">
              <a16:creationId xmlns:a16="http://schemas.microsoft.com/office/drawing/2014/main" id="{87FD3C4E-020C-4D63-9CAA-5718A69CE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7" name="Text Box 15">
          <a:extLst>
            <a:ext uri="{FF2B5EF4-FFF2-40B4-BE49-F238E27FC236}">
              <a16:creationId xmlns:a16="http://schemas.microsoft.com/office/drawing/2014/main" id="{C4DA4169-2BE6-4097-94DF-E29698F726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8" name="Text Box 15">
          <a:extLst>
            <a:ext uri="{FF2B5EF4-FFF2-40B4-BE49-F238E27FC236}">
              <a16:creationId xmlns:a16="http://schemas.microsoft.com/office/drawing/2014/main" id="{91098648-B5E9-4C57-8472-8B45E688A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9" name="Text Box 15">
          <a:extLst>
            <a:ext uri="{FF2B5EF4-FFF2-40B4-BE49-F238E27FC236}">
              <a16:creationId xmlns:a16="http://schemas.microsoft.com/office/drawing/2014/main" id="{95686373-F5F6-4291-9ABF-552A93FEB6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0" name="Text Box 15">
          <a:extLst>
            <a:ext uri="{FF2B5EF4-FFF2-40B4-BE49-F238E27FC236}">
              <a16:creationId xmlns:a16="http://schemas.microsoft.com/office/drawing/2014/main" id="{940EA8E4-F6D1-4336-A326-CB804A84FD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1" name="Text Box 15">
          <a:extLst>
            <a:ext uri="{FF2B5EF4-FFF2-40B4-BE49-F238E27FC236}">
              <a16:creationId xmlns:a16="http://schemas.microsoft.com/office/drawing/2014/main" id="{5FB228EF-C882-4245-B991-42A33930F7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2" name="Text Box 15">
          <a:extLst>
            <a:ext uri="{FF2B5EF4-FFF2-40B4-BE49-F238E27FC236}">
              <a16:creationId xmlns:a16="http://schemas.microsoft.com/office/drawing/2014/main" id="{9C62234E-B628-4C29-9074-60597E08CF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3" name="Text Box 15">
          <a:extLst>
            <a:ext uri="{FF2B5EF4-FFF2-40B4-BE49-F238E27FC236}">
              <a16:creationId xmlns:a16="http://schemas.microsoft.com/office/drawing/2014/main" id="{6746E95B-C052-46BA-BDAA-FAED29AB28A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4" name="Text Box 15">
          <a:extLst>
            <a:ext uri="{FF2B5EF4-FFF2-40B4-BE49-F238E27FC236}">
              <a16:creationId xmlns:a16="http://schemas.microsoft.com/office/drawing/2014/main" id="{C86B7DCE-6F6E-49A1-9DB8-12D6A9E78E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5" name="Text Box 15">
          <a:extLst>
            <a:ext uri="{FF2B5EF4-FFF2-40B4-BE49-F238E27FC236}">
              <a16:creationId xmlns:a16="http://schemas.microsoft.com/office/drawing/2014/main" id="{991D54A1-20D9-43B2-BF28-2E612CEE6E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6" name="Text Box 15">
          <a:extLst>
            <a:ext uri="{FF2B5EF4-FFF2-40B4-BE49-F238E27FC236}">
              <a16:creationId xmlns:a16="http://schemas.microsoft.com/office/drawing/2014/main" id="{9E6306A5-C8D4-495B-A6E6-F81A2D1045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7" name="Text Box 15">
          <a:extLst>
            <a:ext uri="{FF2B5EF4-FFF2-40B4-BE49-F238E27FC236}">
              <a16:creationId xmlns:a16="http://schemas.microsoft.com/office/drawing/2014/main" id="{DC7EE88C-B47E-40A6-9886-4604E7CCA4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8" name="Text Box 15">
          <a:extLst>
            <a:ext uri="{FF2B5EF4-FFF2-40B4-BE49-F238E27FC236}">
              <a16:creationId xmlns:a16="http://schemas.microsoft.com/office/drawing/2014/main" id="{DA7A72F2-DDF9-4441-9535-4F8488FB9E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9" name="Text Box 15">
          <a:extLst>
            <a:ext uri="{FF2B5EF4-FFF2-40B4-BE49-F238E27FC236}">
              <a16:creationId xmlns:a16="http://schemas.microsoft.com/office/drawing/2014/main" id="{6BEE4515-2543-434C-A8A9-F368E43C4D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0" name="Text Box 15">
          <a:extLst>
            <a:ext uri="{FF2B5EF4-FFF2-40B4-BE49-F238E27FC236}">
              <a16:creationId xmlns:a16="http://schemas.microsoft.com/office/drawing/2014/main" id="{F7937F41-C328-41EC-B87E-48A100066F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1" name="Text Box 15">
          <a:extLst>
            <a:ext uri="{FF2B5EF4-FFF2-40B4-BE49-F238E27FC236}">
              <a16:creationId xmlns:a16="http://schemas.microsoft.com/office/drawing/2014/main" id="{0D597FAC-B5BD-4748-A1C3-1474885568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2" name="Text Box 15">
          <a:extLst>
            <a:ext uri="{FF2B5EF4-FFF2-40B4-BE49-F238E27FC236}">
              <a16:creationId xmlns:a16="http://schemas.microsoft.com/office/drawing/2014/main" id="{14C73BA5-89A0-40D1-9E98-C7BBFFFDA4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3" name="Text Box 15">
          <a:extLst>
            <a:ext uri="{FF2B5EF4-FFF2-40B4-BE49-F238E27FC236}">
              <a16:creationId xmlns:a16="http://schemas.microsoft.com/office/drawing/2014/main" id="{54DCC047-A1A4-471B-9E04-BA22C89E103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4" name="Text Box 15">
          <a:extLst>
            <a:ext uri="{FF2B5EF4-FFF2-40B4-BE49-F238E27FC236}">
              <a16:creationId xmlns:a16="http://schemas.microsoft.com/office/drawing/2014/main" id="{C6EAB134-3E05-4574-9A8E-A4500494F80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5" name="Text Box 15">
          <a:extLst>
            <a:ext uri="{FF2B5EF4-FFF2-40B4-BE49-F238E27FC236}">
              <a16:creationId xmlns:a16="http://schemas.microsoft.com/office/drawing/2014/main" id="{9945D0E9-354B-4E20-AF12-6F45A6A2C0D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6" name="Text Box 15">
          <a:extLst>
            <a:ext uri="{FF2B5EF4-FFF2-40B4-BE49-F238E27FC236}">
              <a16:creationId xmlns:a16="http://schemas.microsoft.com/office/drawing/2014/main" id="{B86FE6E1-6A30-4041-8034-AADAFDE4E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7" name="Text Box 15">
          <a:extLst>
            <a:ext uri="{FF2B5EF4-FFF2-40B4-BE49-F238E27FC236}">
              <a16:creationId xmlns:a16="http://schemas.microsoft.com/office/drawing/2014/main" id="{86043A45-AB41-42EC-B6B4-E7F6513F8A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8" name="Text Box 15">
          <a:extLst>
            <a:ext uri="{FF2B5EF4-FFF2-40B4-BE49-F238E27FC236}">
              <a16:creationId xmlns:a16="http://schemas.microsoft.com/office/drawing/2014/main" id="{80B95E5A-A351-408D-87F9-480F66F88D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9" name="Text Box 15">
          <a:extLst>
            <a:ext uri="{FF2B5EF4-FFF2-40B4-BE49-F238E27FC236}">
              <a16:creationId xmlns:a16="http://schemas.microsoft.com/office/drawing/2014/main" id="{A43092C2-FABA-42EB-9879-56AB5A859D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0" name="Text Box 15">
          <a:extLst>
            <a:ext uri="{FF2B5EF4-FFF2-40B4-BE49-F238E27FC236}">
              <a16:creationId xmlns:a16="http://schemas.microsoft.com/office/drawing/2014/main" id="{FD901D2F-FE15-49ED-BF79-CD40E3C720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1" name="Text Box 15">
          <a:extLst>
            <a:ext uri="{FF2B5EF4-FFF2-40B4-BE49-F238E27FC236}">
              <a16:creationId xmlns:a16="http://schemas.microsoft.com/office/drawing/2014/main" id="{41147496-25B8-479C-963B-B1FF63AD03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2" name="Text Box 15">
          <a:extLst>
            <a:ext uri="{FF2B5EF4-FFF2-40B4-BE49-F238E27FC236}">
              <a16:creationId xmlns:a16="http://schemas.microsoft.com/office/drawing/2014/main" id="{D06AC17C-7CAB-45F9-96DA-25434B5D1C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3" name="Text Box 15">
          <a:extLst>
            <a:ext uri="{FF2B5EF4-FFF2-40B4-BE49-F238E27FC236}">
              <a16:creationId xmlns:a16="http://schemas.microsoft.com/office/drawing/2014/main" id="{FBF13C20-73B9-411D-9B5C-2FCA371464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4" name="Text Box 15">
          <a:extLst>
            <a:ext uri="{FF2B5EF4-FFF2-40B4-BE49-F238E27FC236}">
              <a16:creationId xmlns:a16="http://schemas.microsoft.com/office/drawing/2014/main" id="{9F2459A7-22DB-4E0B-A707-A1D4F396EE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5" name="Text Box 15">
          <a:extLst>
            <a:ext uri="{FF2B5EF4-FFF2-40B4-BE49-F238E27FC236}">
              <a16:creationId xmlns:a16="http://schemas.microsoft.com/office/drawing/2014/main" id="{5CCAF35D-68C6-4270-B057-35B094EFD5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6" name="Text Box 15">
          <a:extLst>
            <a:ext uri="{FF2B5EF4-FFF2-40B4-BE49-F238E27FC236}">
              <a16:creationId xmlns:a16="http://schemas.microsoft.com/office/drawing/2014/main" id="{1F5FABB7-7AEC-4B22-BB10-22089F7C5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7" name="Text Box 15">
          <a:extLst>
            <a:ext uri="{FF2B5EF4-FFF2-40B4-BE49-F238E27FC236}">
              <a16:creationId xmlns:a16="http://schemas.microsoft.com/office/drawing/2014/main" id="{BF95C2FA-94C6-49FA-9B85-1DE863D899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8" name="Text Box 15">
          <a:extLst>
            <a:ext uri="{FF2B5EF4-FFF2-40B4-BE49-F238E27FC236}">
              <a16:creationId xmlns:a16="http://schemas.microsoft.com/office/drawing/2014/main" id="{53F50CD6-970F-4FEE-B093-730F366FF0E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9" name="Text Box 15">
          <a:extLst>
            <a:ext uri="{FF2B5EF4-FFF2-40B4-BE49-F238E27FC236}">
              <a16:creationId xmlns:a16="http://schemas.microsoft.com/office/drawing/2014/main" id="{9440BC04-1024-4680-B071-9CAB7E43E8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0" name="Text Box 15">
          <a:extLst>
            <a:ext uri="{FF2B5EF4-FFF2-40B4-BE49-F238E27FC236}">
              <a16:creationId xmlns:a16="http://schemas.microsoft.com/office/drawing/2014/main" id="{35CA3A3E-2467-4DE5-B996-FEE6F8BA51D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1" name="Text Box 15">
          <a:extLst>
            <a:ext uri="{FF2B5EF4-FFF2-40B4-BE49-F238E27FC236}">
              <a16:creationId xmlns:a16="http://schemas.microsoft.com/office/drawing/2014/main" id="{02445965-753E-49BB-9412-DD8C6D4570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2" name="Text Box 15">
          <a:extLst>
            <a:ext uri="{FF2B5EF4-FFF2-40B4-BE49-F238E27FC236}">
              <a16:creationId xmlns:a16="http://schemas.microsoft.com/office/drawing/2014/main" id="{5053BFFE-8A17-4FE5-85D8-DCC09855BB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3" name="Text Box 15">
          <a:extLst>
            <a:ext uri="{FF2B5EF4-FFF2-40B4-BE49-F238E27FC236}">
              <a16:creationId xmlns:a16="http://schemas.microsoft.com/office/drawing/2014/main" id="{D2C2023A-1747-4EEF-9833-B92CA6ADA0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4" name="Text Box 15">
          <a:extLst>
            <a:ext uri="{FF2B5EF4-FFF2-40B4-BE49-F238E27FC236}">
              <a16:creationId xmlns:a16="http://schemas.microsoft.com/office/drawing/2014/main" id="{F78C68DD-E7F8-4E05-A61B-21CE971B51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5" name="Text Box 15">
          <a:extLst>
            <a:ext uri="{FF2B5EF4-FFF2-40B4-BE49-F238E27FC236}">
              <a16:creationId xmlns:a16="http://schemas.microsoft.com/office/drawing/2014/main" id="{73BA7F75-5A4D-42FE-BD77-7BA8B3539F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6" name="Text Box 15">
          <a:extLst>
            <a:ext uri="{FF2B5EF4-FFF2-40B4-BE49-F238E27FC236}">
              <a16:creationId xmlns:a16="http://schemas.microsoft.com/office/drawing/2014/main" id="{B968F51D-4DBC-4338-9019-866EE23CF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7" name="Text Box 15">
          <a:extLst>
            <a:ext uri="{FF2B5EF4-FFF2-40B4-BE49-F238E27FC236}">
              <a16:creationId xmlns:a16="http://schemas.microsoft.com/office/drawing/2014/main" id="{4305A621-EC1A-4193-9DCA-7D0D9BCEF2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8" name="Text Box 15">
          <a:extLst>
            <a:ext uri="{FF2B5EF4-FFF2-40B4-BE49-F238E27FC236}">
              <a16:creationId xmlns:a16="http://schemas.microsoft.com/office/drawing/2014/main" id="{40725162-4C28-46CC-A7A9-0FE146F7F9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9" name="Text Box 15">
          <a:extLst>
            <a:ext uri="{FF2B5EF4-FFF2-40B4-BE49-F238E27FC236}">
              <a16:creationId xmlns:a16="http://schemas.microsoft.com/office/drawing/2014/main" id="{79776962-99BF-4B54-9DFC-12FD36E580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0" name="Text Box 15">
          <a:extLst>
            <a:ext uri="{FF2B5EF4-FFF2-40B4-BE49-F238E27FC236}">
              <a16:creationId xmlns:a16="http://schemas.microsoft.com/office/drawing/2014/main" id="{0547AEF2-5036-4DC6-9523-E49888A379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1" name="Text Box 15">
          <a:extLst>
            <a:ext uri="{FF2B5EF4-FFF2-40B4-BE49-F238E27FC236}">
              <a16:creationId xmlns:a16="http://schemas.microsoft.com/office/drawing/2014/main" id="{8E106E6F-012D-4F9C-870E-B8A848EE61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2" name="Text Box 15">
          <a:extLst>
            <a:ext uri="{FF2B5EF4-FFF2-40B4-BE49-F238E27FC236}">
              <a16:creationId xmlns:a16="http://schemas.microsoft.com/office/drawing/2014/main" id="{537DD7F8-9E89-4E61-96A0-C903564E65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3" name="Text Box 15">
          <a:extLst>
            <a:ext uri="{FF2B5EF4-FFF2-40B4-BE49-F238E27FC236}">
              <a16:creationId xmlns:a16="http://schemas.microsoft.com/office/drawing/2014/main" id="{B21055E4-AE29-44F2-9464-9727432F86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4" name="Text Box 15">
          <a:extLst>
            <a:ext uri="{FF2B5EF4-FFF2-40B4-BE49-F238E27FC236}">
              <a16:creationId xmlns:a16="http://schemas.microsoft.com/office/drawing/2014/main" id="{5D0938E3-8D8E-4A53-ADE5-6EFDB85075F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5" name="Text Box 15">
          <a:extLst>
            <a:ext uri="{FF2B5EF4-FFF2-40B4-BE49-F238E27FC236}">
              <a16:creationId xmlns:a16="http://schemas.microsoft.com/office/drawing/2014/main" id="{9C65788B-61CC-4443-98B3-185F0568A9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6" name="Text Box 15">
          <a:extLst>
            <a:ext uri="{FF2B5EF4-FFF2-40B4-BE49-F238E27FC236}">
              <a16:creationId xmlns:a16="http://schemas.microsoft.com/office/drawing/2014/main" id="{54DFE802-40D9-4925-A7B4-B47FCA0028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7" name="Text Box 15">
          <a:extLst>
            <a:ext uri="{FF2B5EF4-FFF2-40B4-BE49-F238E27FC236}">
              <a16:creationId xmlns:a16="http://schemas.microsoft.com/office/drawing/2014/main" id="{50B91CC9-6A83-48BC-B74D-AB9F1B1A8F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8" name="Text Box 15">
          <a:extLst>
            <a:ext uri="{FF2B5EF4-FFF2-40B4-BE49-F238E27FC236}">
              <a16:creationId xmlns:a16="http://schemas.microsoft.com/office/drawing/2014/main" id="{10110F0E-0F5E-4B92-BA99-066ABA2245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9" name="Text Box 15">
          <a:extLst>
            <a:ext uri="{FF2B5EF4-FFF2-40B4-BE49-F238E27FC236}">
              <a16:creationId xmlns:a16="http://schemas.microsoft.com/office/drawing/2014/main" id="{AFD7B16F-176A-41EE-906D-F099B86F6C7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0" name="Text Box 15">
          <a:extLst>
            <a:ext uri="{FF2B5EF4-FFF2-40B4-BE49-F238E27FC236}">
              <a16:creationId xmlns:a16="http://schemas.microsoft.com/office/drawing/2014/main" id="{4AFA2B5B-56D1-487E-9A21-A893B6A2EE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1" name="Text Box 15">
          <a:extLst>
            <a:ext uri="{FF2B5EF4-FFF2-40B4-BE49-F238E27FC236}">
              <a16:creationId xmlns:a16="http://schemas.microsoft.com/office/drawing/2014/main" id="{35DB1856-B277-42DC-AADB-2B0EB39797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2" name="Text Box 15">
          <a:extLst>
            <a:ext uri="{FF2B5EF4-FFF2-40B4-BE49-F238E27FC236}">
              <a16:creationId xmlns:a16="http://schemas.microsoft.com/office/drawing/2014/main" id="{C53F6F98-E9FD-44C1-A433-0E0EAD25B20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3" name="Text Box 15">
          <a:extLst>
            <a:ext uri="{FF2B5EF4-FFF2-40B4-BE49-F238E27FC236}">
              <a16:creationId xmlns:a16="http://schemas.microsoft.com/office/drawing/2014/main" id="{92590B2B-71EB-4FF9-8F2C-76F5025CF5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4" name="Text Box 15">
          <a:extLst>
            <a:ext uri="{FF2B5EF4-FFF2-40B4-BE49-F238E27FC236}">
              <a16:creationId xmlns:a16="http://schemas.microsoft.com/office/drawing/2014/main" id="{0A561C1B-97CF-4A88-A1F8-D4853559A05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5" name="Text Box 15">
          <a:extLst>
            <a:ext uri="{FF2B5EF4-FFF2-40B4-BE49-F238E27FC236}">
              <a16:creationId xmlns:a16="http://schemas.microsoft.com/office/drawing/2014/main" id="{F04BE8F2-5EF9-4EED-A0B6-89131032E4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6" name="Text Box 15">
          <a:extLst>
            <a:ext uri="{FF2B5EF4-FFF2-40B4-BE49-F238E27FC236}">
              <a16:creationId xmlns:a16="http://schemas.microsoft.com/office/drawing/2014/main" id="{78139B85-8E93-498D-A14D-C747E6B89A1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7" name="Text Box 15">
          <a:extLst>
            <a:ext uri="{FF2B5EF4-FFF2-40B4-BE49-F238E27FC236}">
              <a16:creationId xmlns:a16="http://schemas.microsoft.com/office/drawing/2014/main" id="{E6C3FD2F-C429-4C2B-9201-E02DA1AE8C5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8" name="Text Box 15">
          <a:extLst>
            <a:ext uri="{FF2B5EF4-FFF2-40B4-BE49-F238E27FC236}">
              <a16:creationId xmlns:a16="http://schemas.microsoft.com/office/drawing/2014/main" id="{75C17A30-69DE-4086-AD05-96B77C3A01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9" name="Text Box 15">
          <a:extLst>
            <a:ext uri="{FF2B5EF4-FFF2-40B4-BE49-F238E27FC236}">
              <a16:creationId xmlns:a16="http://schemas.microsoft.com/office/drawing/2014/main" id="{D6D3EE84-B3D6-4254-87BF-5FB680F790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0" name="Text Box 15">
          <a:extLst>
            <a:ext uri="{FF2B5EF4-FFF2-40B4-BE49-F238E27FC236}">
              <a16:creationId xmlns:a16="http://schemas.microsoft.com/office/drawing/2014/main" id="{30C046E0-06CE-4A47-8F9B-1E39AA7C69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1" name="Text Box 15">
          <a:extLst>
            <a:ext uri="{FF2B5EF4-FFF2-40B4-BE49-F238E27FC236}">
              <a16:creationId xmlns:a16="http://schemas.microsoft.com/office/drawing/2014/main" id="{F8CD6548-3FAB-40DE-8520-945872C656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2" name="Text Box 15">
          <a:extLst>
            <a:ext uri="{FF2B5EF4-FFF2-40B4-BE49-F238E27FC236}">
              <a16:creationId xmlns:a16="http://schemas.microsoft.com/office/drawing/2014/main" id="{D70A723D-EF86-40E9-B2EE-335C8FADC8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3" name="Text Box 15">
          <a:extLst>
            <a:ext uri="{FF2B5EF4-FFF2-40B4-BE49-F238E27FC236}">
              <a16:creationId xmlns:a16="http://schemas.microsoft.com/office/drawing/2014/main" id="{9AF231D6-64F0-4370-B077-47166CD8E3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4" name="Text Box 15">
          <a:extLst>
            <a:ext uri="{FF2B5EF4-FFF2-40B4-BE49-F238E27FC236}">
              <a16:creationId xmlns:a16="http://schemas.microsoft.com/office/drawing/2014/main" id="{2E88EDA6-DF06-4C8D-BD43-C8510F4682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5" name="Text Box 15">
          <a:extLst>
            <a:ext uri="{FF2B5EF4-FFF2-40B4-BE49-F238E27FC236}">
              <a16:creationId xmlns:a16="http://schemas.microsoft.com/office/drawing/2014/main" id="{74E5F6E0-3326-484A-8B7B-1F18FC656D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6" name="Text Box 15">
          <a:extLst>
            <a:ext uri="{FF2B5EF4-FFF2-40B4-BE49-F238E27FC236}">
              <a16:creationId xmlns:a16="http://schemas.microsoft.com/office/drawing/2014/main" id="{32CD6115-69B2-4246-AC70-5A1CFC26A56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7" name="Text Box 15">
          <a:extLst>
            <a:ext uri="{FF2B5EF4-FFF2-40B4-BE49-F238E27FC236}">
              <a16:creationId xmlns:a16="http://schemas.microsoft.com/office/drawing/2014/main" id="{B4118019-65A7-4673-99E1-E117EC82AF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8" name="Text Box 15">
          <a:extLst>
            <a:ext uri="{FF2B5EF4-FFF2-40B4-BE49-F238E27FC236}">
              <a16:creationId xmlns:a16="http://schemas.microsoft.com/office/drawing/2014/main" id="{156E1234-C526-4105-B260-538BDA60F0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9" name="Text Box 15">
          <a:extLst>
            <a:ext uri="{FF2B5EF4-FFF2-40B4-BE49-F238E27FC236}">
              <a16:creationId xmlns:a16="http://schemas.microsoft.com/office/drawing/2014/main" id="{2AD3390B-DA0B-496C-9245-B819A37E5A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0" name="Text Box 15">
          <a:extLst>
            <a:ext uri="{FF2B5EF4-FFF2-40B4-BE49-F238E27FC236}">
              <a16:creationId xmlns:a16="http://schemas.microsoft.com/office/drawing/2014/main" id="{7EBDFBEA-6D49-4ADD-915A-6F1ACF8163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1" name="Text Box 15">
          <a:extLst>
            <a:ext uri="{FF2B5EF4-FFF2-40B4-BE49-F238E27FC236}">
              <a16:creationId xmlns:a16="http://schemas.microsoft.com/office/drawing/2014/main" id="{36F6B6AB-709C-4761-98B1-9B39B38429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2" name="Text Box 15">
          <a:extLst>
            <a:ext uri="{FF2B5EF4-FFF2-40B4-BE49-F238E27FC236}">
              <a16:creationId xmlns:a16="http://schemas.microsoft.com/office/drawing/2014/main" id="{71F5A3A1-4B76-43BB-B4AB-F2EC83D3D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3" name="Text Box 15">
          <a:extLst>
            <a:ext uri="{FF2B5EF4-FFF2-40B4-BE49-F238E27FC236}">
              <a16:creationId xmlns:a16="http://schemas.microsoft.com/office/drawing/2014/main" id="{9769B015-A57F-4E5A-A79F-D3B148B57D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4" name="Text Box 15">
          <a:extLst>
            <a:ext uri="{FF2B5EF4-FFF2-40B4-BE49-F238E27FC236}">
              <a16:creationId xmlns:a16="http://schemas.microsoft.com/office/drawing/2014/main" id="{AAB9F1F1-1A10-4754-99B7-A5BA7FAEA1D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5" name="Text Box 15">
          <a:extLst>
            <a:ext uri="{FF2B5EF4-FFF2-40B4-BE49-F238E27FC236}">
              <a16:creationId xmlns:a16="http://schemas.microsoft.com/office/drawing/2014/main" id="{990F2BB5-2EAE-4107-A66A-19B805B2E1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6" name="Text Box 15">
          <a:extLst>
            <a:ext uri="{FF2B5EF4-FFF2-40B4-BE49-F238E27FC236}">
              <a16:creationId xmlns:a16="http://schemas.microsoft.com/office/drawing/2014/main" id="{7261901C-5546-43D2-B27B-1BDA40E28F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7" name="Text Box 15">
          <a:extLst>
            <a:ext uri="{FF2B5EF4-FFF2-40B4-BE49-F238E27FC236}">
              <a16:creationId xmlns:a16="http://schemas.microsoft.com/office/drawing/2014/main" id="{A539EB0B-3EC6-4BE1-A584-D99D5180132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8" name="Text Box 15">
          <a:extLst>
            <a:ext uri="{FF2B5EF4-FFF2-40B4-BE49-F238E27FC236}">
              <a16:creationId xmlns:a16="http://schemas.microsoft.com/office/drawing/2014/main" id="{561A017C-DCFD-421F-9FA1-5C0D8C9FCA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9" name="Text Box 15">
          <a:extLst>
            <a:ext uri="{FF2B5EF4-FFF2-40B4-BE49-F238E27FC236}">
              <a16:creationId xmlns:a16="http://schemas.microsoft.com/office/drawing/2014/main" id="{EB6A882D-BD5F-4BEA-BA1A-5833EA3652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0" name="Text Box 15">
          <a:extLst>
            <a:ext uri="{FF2B5EF4-FFF2-40B4-BE49-F238E27FC236}">
              <a16:creationId xmlns:a16="http://schemas.microsoft.com/office/drawing/2014/main" id="{63527FA2-7CFD-4053-87CD-C13DF5B1A7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1" name="Text Box 15">
          <a:extLst>
            <a:ext uri="{FF2B5EF4-FFF2-40B4-BE49-F238E27FC236}">
              <a16:creationId xmlns:a16="http://schemas.microsoft.com/office/drawing/2014/main" id="{D6EDFE82-57FC-4CF2-9BF8-087FC06BC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2" name="Text Box 15">
          <a:extLst>
            <a:ext uri="{FF2B5EF4-FFF2-40B4-BE49-F238E27FC236}">
              <a16:creationId xmlns:a16="http://schemas.microsoft.com/office/drawing/2014/main" id="{6F23952B-4462-4C98-AB72-61555014AA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3" name="Text Box 15">
          <a:extLst>
            <a:ext uri="{FF2B5EF4-FFF2-40B4-BE49-F238E27FC236}">
              <a16:creationId xmlns:a16="http://schemas.microsoft.com/office/drawing/2014/main" id="{A00C5D42-089C-4AE2-8B8B-D63008EF6C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4" name="Text Box 15">
          <a:extLst>
            <a:ext uri="{FF2B5EF4-FFF2-40B4-BE49-F238E27FC236}">
              <a16:creationId xmlns:a16="http://schemas.microsoft.com/office/drawing/2014/main" id="{9F5E16ED-A5D4-4CED-A46B-D59EE03D49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5" name="Text Box 15">
          <a:extLst>
            <a:ext uri="{FF2B5EF4-FFF2-40B4-BE49-F238E27FC236}">
              <a16:creationId xmlns:a16="http://schemas.microsoft.com/office/drawing/2014/main" id="{843CACC6-C96A-42D6-80C8-B33A9714C4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6" name="Text Box 15">
          <a:extLst>
            <a:ext uri="{FF2B5EF4-FFF2-40B4-BE49-F238E27FC236}">
              <a16:creationId xmlns:a16="http://schemas.microsoft.com/office/drawing/2014/main" id="{4F11C060-9387-44DA-BE50-DE5E4B5CE3C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7" name="Text Box 15">
          <a:extLst>
            <a:ext uri="{FF2B5EF4-FFF2-40B4-BE49-F238E27FC236}">
              <a16:creationId xmlns:a16="http://schemas.microsoft.com/office/drawing/2014/main" id="{B52DF2FF-68CE-42C2-B8AB-8517B32118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8" name="Text Box 15">
          <a:extLst>
            <a:ext uri="{FF2B5EF4-FFF2-40B4-BE49-F238E27FC236}">
              <a16:creationId xmlns:a16="http://schemas.microsoft.com/office/drawing/2014/main" id="{CA88AE56-0A31-4FE7-8D22-84CCD70905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9" name="Text Box 15">
          <a:extLst>
            <a:ext uri="{FF2B5EF4-FFF2-40B4-BE49-F238E27FC236}">
              <a16:creationId xmlns:a16="http://schemas.microsoft.com/office/drawing/2014/main" id="{5308B3D4-7A7F-4D5A-BED3-5548FA2324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0" name="Text Box 15">
          <a:extLst>
            <a:ext uri="{FF2B5EF4-FFF2-40B4-BE49-F238E27FC236}">
              <a16:creationId xmlns:a16="http://schemas.microsoft.com/office/drawing/2014/main" id="{3BF30E89-7142-4622-AFB3-A6EB764149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1" name="Text Box 15">
          <a:extLst>
            <a:ext uri="{FF2B5EF4-FFF2-40B4-BE49-F238E27FC236}">
              <a16:creationId xmlns:a16="http://schemas.microsoft.com/office/drawing/2014/main" id="{0F8EA58A-D20E-4A28-AC3E-1CAD6FB0140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2" name="Text Box 15">
          <a:extLst>
            <a:ext uri="{FF2B5EF4-FFF2-40B4-BE49-F238E27FC236}">
              <a16:creationId xmlns:a16="http://schemas.microsoft.com/office/drawing/2014/main" id="{EBB908D6-6C27-44F1-8B73-E6E5190B44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3" name="Text Box 15">
          <a:extLst>
            <a:ext uri="{FF2B5EF4-FFF2-40B4-BE49-F238E27FC236}">
              <a16:creationId xmlns:a16="http://schemas.microsoft.com/office/drawing/2014/main" id="{34E7F49E-DA34-4689-ADBF-44EA3D39939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4" name="Text Box 15">
          <a:extLst>
            <a:ext uri="{FF2B5EF4-FFF2-40B4-BE49-F238E27FC236}">
              <a16:creationId xmlns:a16="http://schemas.microsoft.com/office/drawing/2014/main" id="{BDD3C6DA-FA61-454D-BF06-B994F6F751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5" name="Text Box 15">
          <a:extLst>
            <a:ext uri="{FF2B5EF4-FFF2-40B4-BE49-F238E27FC236}">
              <a16:creationId xmlns:a16="http://schemas.microsoft.com/office/drawing/2014/main" id="{3914DEAC-D8C5-44B2-8A4F-90493735C8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6" name="Text Box 15">
          <a:extLst>
            <a:ext uri="{FF2B5EF4-FFF2-40B4-BE49-F238E27FC236}">
              <a16:creationId xmlns:a16="http://schemas.microsoft.com/office/drawing/2014/main" id="{683EC150-0200-4DE9-9357-7ED5B9E12D3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7" name="Text Box 15">
          <a:extLst>
            <a:ext uri="{FF2B5EF4-FFF2-40B4-BE49-F238E27FC236}">
              <a16:creationId xmlns:a16="http://schemas.microsoft.com/office/drawing/2014/main" id="{B6611C3C-2DBF-4710-9DEC-947FDC1643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8" name="Text Box 15">
          <a:extLst>
            <a:ext uri="{FF2B5EF4-FFF2-40B4-BE49-F238E27FC236}">
              <a16:creationId xmlns:a16="http://schemas.microsoft.com/office/drawing/2014/main" id="{99380DFE-D93A-43C6-ACE2-B518B56A5C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9" name="Text Box 15">
          <a:extLst>
            <a:ext uri="{FF2B5EF4-FFF2-40B4-BE49-F238E27FC236}">
              <a16:creationId xmlns:a16="http://schemas.microsoft.com/office/drawing/2014/main" id="{6493EF67-BFB5-4DC9-B0CB-8FBF99345E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0" name="Text Box 15">
          <a:extLst>
            <a:ext uri="{FF2B5EF4-FFF2-40B4-BE49-F238E27FC236}">
              <a16:creationId xmlns:a16="http://schemas.microsoft.com/office/drawing/2014/main" id="{4F888F8F-0BCF-45EE-9807-1771AC31B27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1" name="Text Box 15">
          <a:extLst>
            <a:ext uri="{FF2B5EF4-FFF2-40B4-BE49-F238E27FC236}">
              <a16:creationId xmlns:a16="http://schemas.microsoft.com/office/drawing/2014/main" id="{217242CE-9E24-4398-95CF-1D16591BC5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2" name="Text Box 15">
          <a:extLst>
            <a:ext uri="{FF2B5EF4-FFF2-40B4-BE49-F238E27FC236}">
              <a16:creationId xmlns:a16="http://schemas.microsoft.com/office/drawing/2014/main" id="{32F93EBA-F58E-4A96-848C-7CBBCAAAA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3" name="Text Box 15">
          <a:extLst>
            <a:ext uri="{FF2B5EF4-FFF2-40B4-BE49-F238E27FC236}">
              <a16:creationId xmlns:a16="http://schemas.microsoft.com/office/drawing/2014/main" id="{310F3DDA-4221-4D70-929B-9730E638AB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4" name="Text Box 15">
          <a:extLst>
            <a:ext uri="{FF2B5EF4-FFF2-40B4-BE49-F238E27FC236}">
              <a16:creationId xmlns:a16="http://schemas.microsoft.com/office/drawing/2014/main" id="{5A9DFE4B-39B5-4988-A436-7E4A7A9A2F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5" name="Text Box 15">
          <a:extLst>
            <a:ext uri="{FF2B5EF4-FFF2-40B4-BE49-F238E27FC236}">
              <a16:creationId xmlns:a16="http://schemas.microsoft.com/office/drawing/2014/main" id="{55262DDB-5687-4091-BB0F-DA32EE3F2B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6" name="Text Box 15">
          <a:extLst>
            <a:ext uri="{FF2B5EF4-FFF2-40B4-BE49-F238E27FC236}">
              <a16:creationId xmlns:a16="http://schemas.microsoft.com/office/drawing/2014/main" id="{334DF2B5-B387-4E0C-BF08-C38A805D50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7" name="Text Box 15">
          <a:extLst>
            <a:ext uri="{FF2B5EF4-FFF2-40B4-BE49-F238E27FC236}">
              <a16:creationId xmlns:a16="http://schemas.microsoft.com/office/drawing/2014/main" id="{FD0F5CF7-5F5C-4693-AD16-C232FDBDEA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8" name="Text Box 15">
          <a:extLst>
            <a:ext uri="{FF2B5EF4-FFF2-40B4-BE49-F238E27FC236}">
              <a16:creationId xmlns:a16="http://schemas.microsoft.com/office/drawing/2014/main" id="{C752A0DB-9E11-469A-BEA7-8E04D741485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9" name="Text Box 15">
          <a:extLst>
            <a:ext uri="{FF2B5EF4-FFF2-40B4-BE49-F238E27FC236}">
              <a16:creationId xmlns:a16="http://schemas.microsoft.com/office/drawing/2014/main" id="{3E7C1DCB-D3B0-4812-9959-6AA0EFB60B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0" name="Text Box 15">
          <a:extLst>
            <a:ext uri="{FF2B5EF4-FFF2-40B4-BE49-F238E27FC236}">
              <a16:creationId xmlns:a16="http://schemas.microsoft.com/office/drawing/2014/main" id="{9979A7DC-8321-42CA-9A79-1E11AF4374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1" name="Text Box 15">
          <a:extLst>
            <a:ext uri="{FF2B5EF4-FFF2-40B4-BE49-F238E27FC236}">
              <a16:creationId xmlns:a16="http://schemas.microsoft.com/office/drawing/2014/main" id="{0915D4D3-3369-4FD9-8CAD-71A87C639BF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2" name="Text Box 15">
          <a:extLst>
            <a:ext uri="{FF2B5EF4-FFF2-40B4-BE49-F238E27FC236}">
              <a16:creationId xmlns:a16="http://schemas.microsoft.com/office/drawing/2014/main" id="{0E94E5EE-656B-4EFB-BBC9-B43819D66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3" name="Text Box 15">
          <a:extLst>
            <a:ext uri="{FF2B5EF4-FFF2-40B4-BE49-F238E27FC236}">
              <a16:creationId xmlns:a16="http://schemas.microsoft.com/office/drawing/2014/main" id="{B4422B18-2B18-4F9D-AD6C-54BC30488AE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4" name="Text Box 15">
          <a:extLst>
            <a:ext uri="{FF2B5EF4-FFF2-40B4-BE49-F238E27FC236}">
              <a16:creationId xmlns:a16="http://schemas.microsoft.com/office/drawing/2014/main" id="{6EE253E6-F340-4079-B1F8-52BD54D925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5" name="Text Box 15">
          <a:extLst>
            <a:ext uri="{FF2B5EF4-FFF2-40B4-BE49-F238E27FC236}">
              <a16:creationId xmlns:a16="http://schemas.microsoft.com/office/drawing/2014/main" id="{8921BC8F-8F1A-4970-B51E-5D73474FFAF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6" name="Text Box 15">
          <a:extLst>
            <a:ext uri="{FF2B5EF4-FFF2-40B4-BE49-F238E27FC236}">
              <a16:creationId xmlns:a16="http://schemas.microsoft.com/office/drawing/2014/main" id="{B9264B6F-732D-41CB-93A3-845CCF8CC0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7" name="Text Box 15">
          <a:extLst>
            <a:ext uri="{FF2B5EF4-FFF2-40B4-BE49-F238E27FC236}">
              <a16:creationId xmlns:a16="http://schemas.microsoft.com/office/drawing/2014/main" id="{E3DFEE9D-FDD4-4B0C-AAE3-8F8C8844A2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8" name="Text Box 15">
          <a:extLst>
            <a:ext uri="{FF2B5EF4-FFF2-40B4-BE49-F238E27FC236}">
              <a16:creationId xmlns:a16="http://schemas.microsoft.com/office/drawing/2014/main" id="{5894D79C-CDA0-41E3-A062-CF1C51CC21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9" name="Text Box 15">
          <a:extLst>
            <a:ext uri="{FF2B5EF4-FFF2-40B4-BE49-F238E27FC236}">
              <a16:creationId xmlns:a16="http://schemas.microsoft.com/office/drawing/2014/main" id="{12E0653F-C3A1-4545-80B5-284B994EC9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0" name="Text Box 15">
          <a:extLst>
            <a:ext uri="{FF2B5EF4-FFF2-40B4-BE49-F238E27FC236}">
              <a16:creationId xmlns:a16="http://schemas.microsoft.com/office/drawing/2014/main" id="{6816905D-19E3-4D01-93D2-F5122AB471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1" name="Text Box 15">
          <a:extLst>
            <a:ext uri="{FF2B5EF4-FFF2-40B4-BE49-F238E27FC236}">
              <a16:creationId xmlns:a16="http://schemas.microsoft.com/office/drawing/2014/main" id="{47A044E4-E07E-4C47-866A-14BACEBDB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2" name="Text Box 15">
          <a:extLst>
            <a:ext uri="{FF2B5EF4-FFF2-40B4-BE49-F238E27FC236}">
              <a16:creationId xmlns:a16="http://schemas.microsoft.com/office/drawing/2014/main" id="{B514BA1A-D23C-4AAF-9DB2-50EED45A2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3" name="Text Box 15">
          <a:extLst>
            <a:ext uri="{FF2B5EF4-FFF2-40B4-BE49-F238E27FC236}">
              <a16:creationId xmlns:a16="http://schemas.microsoft.com/office/drawing/2014/main" id="{B1E9A39B-8A9C-4D79-B3FB-7BEA41D086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4" name="Text Box 15">
          <a:extLst>
            <a:ext uri="{FF2B5EF4-FFF2-40B4-BE49-F238E27FC236}">
              <a16:creationId xmlns:a16="http://schemas.microsoft.com/office/drawing/2014/main" id="{BC4CD37B-EF35-4BC2-99B7-96848205D0F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5" name="Text Box 15">
          <a:extLst>
            <a:ext uri="{FF2B5EF4-FFF2-40B4-BE49-F238E27FC236}">
              <a16:creationId xmlns:a16="http://schemas.microsoft.com/office/drawing/2014/main" id="{7F568933-9C29-48B2-98E8-4C6BF0C23F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6" name="Text Box 15">
          <a:extLst>
            <a:ext uri="{FF2B5EF4-FFF2-40B4-BE49-F238E27FC236}">
              <a16:creationId xmlns:a16="http://schemas.microsoft.com/office/drawing/2014/main" id="{E6575CB2-0CB4-4C41-97AE-B96BF7AC478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7" name="Text Box 15">
          <a:extLst>
            <a:ext uri="{FF2B5EF4-FFF2-40B4-BE49-F238E27FC236}">
              <a16:creationId xmlns:a16="http://schemas.microsoft.com/office/drawing/2014/main" id="{6F7E43C0-9F29-4033-A7BA-959E867CA6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8" name="Text Box 15">
          <a:extLst>
            <a:ext uri="{FF2B5EF4-FFF2-40B4-BE49-F238E27FC236}">
              <a16:creationId xmlns:a16="http://schemas.microsoft.com/office/drawing/2014/main" id="{9437C69D-57F1-441D-8F29-9DC3A5180C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9" name="Text Box 15">
          <a:extLst>
            <a:ext uri="{FF2B5EF4-FFF2-40B4-BE49-F238E27FC236}">
              <a16:creationId xmlns:a16="http://schemas.microsoft.com/office/drawing/2014/main" id="{C353F08D-26E2-4FC2-BB9C-40A8BBBB2F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0" name="Text Box 15">
          <a:extLst>
            <a:ext uri="{FF2B5EF4-FFF2-40B4-BE49-F238E27FC236}">
              <a16:creationId xmlns:a16="http://schemas.microsoft.com/office/drawing/2014/main" id="{2EF4CB11-5058-4596-B77A-4FD5F6D1849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1" name="Text Box 15">
          <a:extLst>
            <a:ext uri="{FF2B5EF4-FFF2-40B4-BE49-F238E27FC236}">
              <a16:creationId xmlns:a16="http://schemas.microsoft.com/office/drawing/2014/main" id="{0769AA4E-53AD-40BD-BC86-EE1EAB5BE2A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2" name="Text Box 15">
          <a:extLst>
            <a:ext uri="{FF2B5EF4-FFF2-40B4-BE49-F238E27FC236}">
              <a16:creationId xmlns:a16="http://schemas.microsoft.com/office/drawing/2014/main" id="{B5D0AE47-9ED8-49E6-830E-4AFCFC6C17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3" name="Text Box 15">
          <a:extLst>
            <a:ext uri="{FF2B5EF4-FFF2-40B4-BE49-F238E27FC236}">
              <a16:creationId xmlns:a16="http://schemas.microsoft.com/office/drawing/2014/main" id="{E7DF0ECE-C0DB-42B5-B909-B46CDA7812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4" name="Text Box 15">
          <a:extLst>
            <a:ext uri="{FF2B5EF4-FFF2-40B4-BE49-F238E27FC236}">
              <a16:creationId xmlns:a16="http://schemas.microsoft.com/office/drawing/2014/main" id="{6DBD1F3C-EE42-4AA0-BC8A-EEAAFE524A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5" name="Text Box 15">
          <a:extLst>
            <a:ext uri="{FF2B5EF4-FFF2-40B4-BE49-F238E27FC236}">
              <a16:creationId xmlns:a16="http://schemas.microsoft.com/office/drawing/2014/main" id="{7E10AEF2-24DB-4A12-BC22-B91117E6B4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6" name="Text Box 15">
          <a:extLst>
            <a:ext uri="{FF2B5EF4-FFF2-40B4-BE49-F238E27FC236}">
              <a16:creationId xmlns:a16="http://schemas.microsoft.com/office/drawing/2014/main" id="{A3484BBA-59D2-43A1-938D-621D1658ECE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7" name="Text Box 15">
          <a:extLst>
            <a:ext uri="{FF2B5EF4-FFF2-40B4-BE49-F238E27FC236}">
              <a16:creationId xmlns:a16="http://schemas.microsoft.com/office/drawing/2014/main" id="{1E9A5D0A-8D30-416A-901F-7B47835DED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8" name="Text Box 15">
          <a:extLst>
            <a:ext uri="{FF2B5EF4-FFF2-40B4-BE49-F238E27FC236}">
              <a16:creationId xmlns:a16="http://schemas.microsoft.com/office/drawing/2014/main" id="{2BBB48FB-FDA1-4384-A974-C6374C4906A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9" name="Text Box 15">
          <a:extLst>
            <a:ext uri="{FF2B5EF4-FFF2-40B4-BE49-F238E27FC236}">
              <a16:creationId xmlns:a16="http://schemas.microsoft.com/office/drawing/2014/main" id="{7B475ABA-48EF-4F02-81D2-EB443FBB48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320" name="Text Box 15">
          <a:extLst>
            <a:ext uri="{FF2B5EF4-FFF2-40B4-BE49-F238E27FC236}">
              <a16:creationId xmlns:a16="http://schemas.microsoft.com/office/drawing/2014/main" id="{3F2BCF9A-A114-49FA-9A4A-B6B2CCCF5C82}"/>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1" name="Text Box 15">
          <a:extLst>
            <a:ext uri="{FF2B5EF4-FFF2-40B4-BE49-F238E27FC236}">
              <a16:creationId xmlns:a16="http://schemas.microsoft.com/office/drawing/2014/main" id="{699E0EA6-275E-409B-A7A2-BC06684B430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2" name="Text Box 15">
          <a:extLst>
            <a:ext uri="{FF2B5EF4-FFF2-40B4-BE49-F238E27FC236}">
              <a16:creationId xmlns:a16="http://schemas.microsoft.com/office/drawing/2014/main" id="{7DBFBB3E-BC84-4121-BA56-E7E46CBB4C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3" name="Text Box 15">
          <a:extLst>
            <a:ext uri="{FF2B5EF4-FFF2-40B4-BE49-F238E27FC236}">
              <a16:creationId xmlns:a16="http://schemas.microsoft.com/office/drawing/2014/main" id="{8F024F15-1CA1-474B-A158-F167E6EB3D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4" name="Text Box 15">
          <a:extLst>
            <a:ext uri="{FF2B5EF4-FFF2-40B4-BE49-F238E27FC236}">
              <a16:creationId xmlns:a16="http://schemas.microsoft.com/office/drawing/2014/main" id="{471EEC84-AD2E-4B38-BB81-08F38ADA34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5" name="Text Box 15">
          <a:extLst>
            <a:ext uri="{FF2B5EF4-FFF2-40B4-BE49-F238E27FC236}">
              <a16:creationId xmlns:a16="http://schemas.microsoft.com/office/drawing/2014/main" id="{3F95264B-C919-495E-937B-6BA4ABC455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6" name="Text Box 15">
          <a:extLst>
            <a:ext uri="{FF2B5EF4-FFF2-40B4-BE49-F238E27FC236}">
              <a16:creationId xmlns:a16="http://schemas.microsoft.com/office/drawing/2014/main" id="{17D53FA1-2017-4500-9AE2-B1C74E5094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7" name="Text Box 15">
          <a:extLst>
            <a:ext uri="{FF2B5EF4-FFF2-40B4-BE49-F238E27FC236}">
              <a16:creationId xmlns:a16="http://schemas.microsoft.com/office/drawing/2014/main" id="{74A956FA-4F8C-4E38-A241-9174D568190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8" name="Text Box 15">
          <a:extLst>
            <a:ext uri="{FF2B5EF4-FFF2-40B4-BE49-F238E27FC236}">
              <a16:creationId xmlns:a16="http://schemas.microsoft.com/office/drawing/2014/main" id="{14BE2B25-FC9B-424D-B97A-4327643304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9" name="Text Box 15">
          <a:extLst>
            <a:ext uri="{FF2B5EF4-FFF2-40B4-BE49-F238E27FC236}">
              <a16:creationId xmlns:a16="http://schemas.microsoft.com/office/drawing/2014/main" id="{9AC659B7-3FC9-4EF3-999E-99440D8EC5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0" name="Text Box 15">
          <a:extLst>
            <a:ext uri="{FF2B5EF4-FFF2-40B4-BE49-F238E27FC236}">
              <a16:creationId xmlns:a16="http://schemas.microsoft.com/office/drawing/2014/main" id="{0C6CA8AB-64E3-4952-BA89-3823FECE49E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1" name="Text Box 15">
          <a:extLst>
            <a:ext uri="{FF2B5EF4-FFF2-40B4-BE49-F238E27FC236}">
              <a16:creationId xmlns:a16="http://schemas.microsoft.com/office/drawing/2014/main" id="{7A1285ED-4823-443A-A908-15F029F17C4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2" name="Text Box 15">
          <a:extLst>
            <a:ext uri="{FF2B5EF4-FFF2-40B4-BE49-F238E27FC236}">
              <a16:creationId xmlns:a16="http://schemas.microsoft.com/office/drawing/2014/main" id="{BB4A3F15-00DF-48B0-B083-9F2E8F3180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3" name="Text Box 15">
          <a:extLst>
            <a:ext uri="{FF2B5EF4-FFF2-40B4-BE49-F238E27FC236}">
              <a16:creationId xmlns:a16="http://schemas.microsoft.com/office/drawing/2014/main" id="{08DD04F7-414B-45E6-A41F-F381F470FD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4" name="Text Box 15">
          <a:extLst>
            <a:ext uri="{FF2B5EF4-FFF2-40B4-BE49-F238E27FC236}">
              <a16:creationId xmlns:a16="http://schemas.microsoft.com/office/drawing/2014/main" id="{F5A9E321-5B94-44C3-A815-A67C69375F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5" name="Text Box 15">
          <a:extLst>
            <a:ext uri="{FF2B5EF4-FFF2-40B4-BE49-F238E27FC236}">
              <a16:creationId xmlns:a16="http://schemas.microsoft.com/office/drawing/2014/main" id="{DFA64267-C177-4CE1-A7CF-35A155CEE3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6" name="Text Box 15">
          <a:extLst>
            <a:ext uri="{FF2B5EF4-FFF2-40B4-BE49-F238E27FC236}">
              <a16:creationId xmlns:a16="http://schemas.microsoft.com/office/drawing/2014/main" id="{BCBC533D-88B9-4BB9-B6DA-316A23B749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7" name="Text Box 15">
          <a:extLst>
            <a:ext uri="{FF2B5EF4-FFF2-40B4-BE49-F238E27FC236}">
              <a16:creationId xmlns:a16="http://schemas.microsoft.com/office/drawing/2014/main" id="{9E54859B-95EC-429C-BC6C-13B46B58AB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8" name="Text Box 15">
          <a:extLst>
            <a:ext uri="{FF2B5EF4-FFF2-40B4-BE49-F238E27FC236}">
              <a16:creationId xmlns:a16="http://schemas.microsoft.com/office/drawing/2014/main" id="{9A536E98-F061-46BC-93C0-D7259B611A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9" name="Text Box 15">
          <a:extLst>
            <a:ext uri="{FF2B5EF4-FFF2-40B4-BE49-F238E27FC236}">
              <a16:creationId xmlns:a16="http://schemas.microsoft.com/office/drawing/2014/main" id="{67BEA33D-8DE1-4576-8A58-5475D65203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0" name="Text Box 15">
          <a:extLst>
            <a:ext uri="{FF2B5EF4-FFF2-40B4-BE49-F238E27FC236}">
              <a16:creationId xmlns:a16="http://schemas.microsoft.com/office/drawing/2014/main" id="{13F3C851-E09B-4A2B-BEB8-B6F01D7A562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1" name="Text Box 15">
          <a:extLst>
            <a:ext uri="{FF2B5EF4-FFF2-40B4-BE49-F238E27FC236}">
              <a16:creationId xmlns:a16="http://schemas.microsoft.com/office/drawing/2014/main" id="{C9FDDFA3-49C3-43EA-B184-5FBABEA1B7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2" name="Text Box 15">
          <a:extLst>
            <a:ext uri="{FF2B5EF4-FFF2-40B4-BE49-F238E27FC236}">
              <a16:creationId xmlns:a16="http://schemas.microsoft.com/office/drawing/2014/main" id="{79A45534-42AB-4CAA-91B7-DFB0C47FD7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3" name="Text Box 15">
          <a:extLst>
            <a:ext uri="{FF2B5EF4-FFF2-40B4-BE49-F238E27FC236}">
              <a16:creationId xmlns:a16="http://schemas.microsoft.com/office/drawing/2014/main" id="{E9863B41-84AE-495F-9BDF-C79138D9AE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4" name="Text Box 15">
          <a:extLst>
            <a:ext uri="{FF2B5EF4-FFF2-40B4-BE49-F238E27FC236}">
              <a16:creationId xmlns:a16="http://schemas.microsoft.com/office/drawing/2014/main" id="{BF002122-8110-4703-BF10-3C18EC934F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5" name="Text Box 15">
          <a:extLst>
            <a:ext uri="{FF2B5EF4-FFF2-40B4-BE49-F238E27FC236}">
              <a16:creationId xmlns:a16="http://schemas.microsoft.com/office/drawing/2014/main" id="{7E515203-D90D-4F71-BA85-3280C48693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6" name="Text Box 15">
          <a:extLst>
            <a:ext uri="{FF2B5EF4-FFF2-40B4-BE49-F238E27FC236}">
              <a16:creationId xmlns:a16="http://schemas.microsoft.com/office/drawing/2014/main" id="{1C44243C-F269-4001-A04E-8C23892A99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7" name="Text Box 15">
          <a:extLst>
            <a:ext uri="{FF2B5EF4-FFF2-40B4-BE49-F238E27FC236}">
              <a16:creationId xmlns:a16="http://schemas.microsoft.com/office/drawing/2014/main" id="{2B1D70E6-EEA3-4471-8D8B-E91C877E9BE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8" name="Text Box 15">
          <a:extLst>
            <a:ext uri="{FF2B5EF4-FFF2-40B4-BE49-F238E27FC236}">
              <a16:creationId xmlns:a16="http://schemas.microsoft.com/office/drawing/2014/main" id="{4B9B456A-F84C-443B-9152-3B934C7E0B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9" name="Text Box 15">
          <a:extLst>
            <a:ext uri="{FF2B5EF4-FFF2-40B4-BE49-F238E27FC236}">
              <a16:creationId xmlns:a16="http://schemas.microsoft.com/office/drawing/2014/main" id="{06EB537E-2E62-4BF1-B60A-06DDCF934A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0" name="Text Box 15">
          <a:extLst>
            <a:ext uri="{FF2B5EF4-FFF2-40B4-BE49-F238E27FC236}">
              <a16:creationId xmlns:a16="http://schemas.microsoft.com/office/drawing/2014/main" id="{3B8DE92F-4620-4CD5-B4FF-112FA13E06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1" name="Text Box 15">
          <a:extLst>
            <a:ext uri="{FF2B5EF4-FFF2-40B4-BE49-F238E27FC236}">
              <a16:creationId xmlns:a16="http://schemas.microsoft.com/office/drawing/2014/main" id="{D2FB4DDB-7783-480E-9B2C-F383725E79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2" name="Text Box 15">
          <a:extLst>
            <a:ext uri="{FF2B5EF4-FFF2-40B4-BE49-F238E27FC236}">
              <a16:creationId xmlns:a16="http://schemas.microsoft.com/office/drawing/2014/main" id="{F4AFEA2B-6816-4723-B8CC-F90B8C1308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3" name="Text Box 15">
          <a:extLst>
            <a:ext uri="{FF2B5EF4-FFF2-40B4-BE49-F238E27FC236}">
              <a16:creationId xmlns:a16="http://schemas.microsoft.com/office/drawing/2014/main" id="{715CC225-0B86-4194-BFCE-E2B044E7DB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4" name="Text Box 15">
          <a:extLst>
            <a:ext uri="{FF2B5EF4-FFF2-40B4-BE49-F238E27FC236}">
              <a16:creationId xmlns:a16="http://schemas.microsoft.com/office/drawing/2014/main" id="{6D353AEA-3058-4BE5-A8C8-8A98E8A6F6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5" name="Text Box 15">
          <a:extLst>
            <a:ext uri="{FF2B5EF4-FFF2-40B4-BE49-F238E27FC236}">
              <a16:creationId xmlns:a16="http://schemas.microsoft.com/office/drawing/2014/main" id="{F458FF52-DB27-4C39-842C-087E83DD543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6" name="Text Box 15">
          <a:extLst>
            <a:ext uri="{FF2B5EF4-FFF2-40B4-BE49-F238E27FC236}">
              <a16:creationId xmlns:a16="http://schemas.microsoft.com/office/drawing/2014/main" id="{4638B2E1-8992-4A4E-BF6E-A7A74669A9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7" name="Text Box 15">
          <a:extLst>
            <a:ext uri="{FF2B5EF4-FFF2-40B4-BE49-F238E27FC236}">
              <a16:creationId xmlns:a16="http://schemas.microsoft.com/office/drawing/2014/main" id="{1F681018-556C-493D-97B9-226AC11EC3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8" name="Text Box 15">
          <a:extLst>
            <a:ext uri="{FF2B5EF4-FFF2-40B4-BE49-F238E27FC236}">
              <a16:creationId xmlns:a16="http://schemas.microsoft.com/office/drawing/2014/main" id="{E5A14DD6-3D51-4356-8A23-329441A6E8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9" name="Text Box 15">
          <a:extLst>
            <a:ext uri="{FF2B5EF4-FFF2-40B4-BE49-F238E27FC236}">
              <a16:creationId xmlns:a16="http://schemas.microsoft.com/office/drawing/2014/main" id="{CB773F4D-90B6-455D-BD11-3E58257D33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0" name="Text Box 15">
          <a:extLst>
            <a:ext uri="{FF2B5EF4-FFF2-40B4-BE49-F238E27FC236}">
              <a16:creationId xmlns:a16="http://schemas.microsoft.com/office/drawing/2014/main" id="{B758016F-B1EA-4480-9BE5-91D0C7082A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1" name="Text Box 15">
          <a:extLst>
            <a:ext uri="{FF2B5EF4-FFF2-40B4-BE49-F238E27FC236}">
              <a16:creationId xmlns:a16="http://schemas.microsoft.com/office/drawing/2014/main" id="{47E5C5F3-B9B1-484C-8EFF-E400EA4A9A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2" name="Text Box 15">
          <a:extLst>
            <a:ext uri="{FF2B5EF4-FFF2-40B4-BE49-F238E27FC236}">
              <a16:creationId xmlns:a16="http://schemas.microsoft.com/office/drawing/2014/main" id="{FDCF6656-44B2-49ED-8516-7AAC98A37C3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3" name="Text Box 15">
          <a:extLst>
            <a:ext uri="{FF2B5EF4-FFF2-40B4-BE49-F238E27FC236}">
              <a16:creationId xmlns:a16="http://schemas.microsoft.com/office/drawing/2014/main" id="{B9EB86B2-712B-4D72-86C3-675949D97D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4" name="Text Box 15">
          <a:extLst>
            <a:ext uri="{FF2B5EF4-FFF2-40B4-BE49-F238E27FC236}">
              <a16:creationId xmlns:a16="http://schemas.microsoft.com/office/drawing/2014/main" id="{84A44981-5AD0-482A-91B9-532A8135460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5" name="Text Box 15">
          <a:extLst>
            <a:ext uri="{FF2B5EF4-FFF2-40B4-BE49-F238E27FC236}">
              <a16:creationId xmlns:a16="http://schemas.microsoft.com/office/drawing/2014/main" id="{B97EFEE6-DC1F-4CF5-A381-08CD4E68D9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6" name="Text Box 15">
          <a:extLst>
            <a:ext uri="{FF2B5EF4-FFF2-40B4-BE49-F238E27FC236}">
              <a16:creationId xmlns:a16="http://schemas.microsoft.com/office/drawing/2014/main" id="{CA5B671A-43C4-434D-9F0E-0438325170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7" name="Text Box 15">
          <a:extLst>
            <a:ext uri="{FF2B5EF4-FFF2-40B4-BE49-F238E27FC236}">
              <a16:creationId xmlns:a16="http://schemas.microsoft.com/office/drawing/2014/main" id="{4653F9EF-CB5F-401C-9BB7-088443957E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8" name="Text Box 15">
          <a:extLst>
            <a:ext uri="{FF2B5EF4-FFF2-40B4-BE49-F238E27FC236}">
              <a16:creationId xmlns:a16="http://schemas.microsoft.com/office/drawing/2014/main" id="{D2E439E2-3600-4B17-9B26-55B9912BA4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9" name="Text Box 15">
          <a:extLst>
            <a:ext uri="{FF2B5EF4-FFF2-40B4-BE49-F238E27FC236}">
              <a16:creationId xmlns:a16="http://schemas.microsoft.com/office/drawing/2014/main" id="{A386E786-60F8-4A56-8E4A-2621DF4BB8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0" name="Text Box 15">
          <a:extLst>
            <a:ext uri="{FF2B5EF4-FFF2-40B4-BE49-F238E27FC236}">
              <a16:creationId xmlns:a16="http://schemas.microsoft.com/office/drawing/2014/main" id="{BC1AAC11-2914-4C42-A3DF-70F351910A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1" name="Text Box 15">
          <a:extLst>
            <a:ext uri="{FF2B5EF4-FFF2-40B4-BE49-F238E27FC236}">
              <a16:creationId xmlns:a16="http://schemas.microsoft.com/office/drawing/2014/main" id="{BC0ADB32-0527-4B1D-AC25-C8604D7D3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2" name="Text Box 15">
          <a:extLst>
            <a:ext uri="{FF2B5EF4-FFF2-40B4-BE49-F238E27FC236}">
              <a16:creationId xmlns:a16="http://schemas.microsoft.com/office/drawing/2014/main" id="{8426ACFF-BF26-4C3C-97BE-8C9B48D49F2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3" name="Text Box 15">
          <a:extLst>
            <a:ext uri="{FF2B5EF4-FFF2-40B4-BE49-F238E27FC236}">
              <a16:creationId xmlns:a16="http://schemas.microsoft.com/office/drawing/2014/main" id="{24ABE2CD-B4CD-47F0-9604-64BEF9D19F6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4" name="Text Box 15">
          <a:extLst>
            <a:ext uri="{FF2B5EF4-FFF2-40B4-BE49-F238E27FC236}">
              <a16:creationId xmlns:a16="http://schemas.microsoft.com/office/drawing/2014/main" id="{31AE9958-EB03-43C5-8693-51B2D49893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5" name="Text Box 15">
          <a:extLst>
            <a:ext uri="{FF2B5EF4-FFF2-40B4-BE49-F238E27FC236}">
              <a16:creationId xmlns:a16="http://schemas.microsoft.com/office/drawing/2014/main" id="{1DF8FDA9-C15B-44B6-BCBA-A8BBAE7BCB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6" name="Text Box 15">
          <a:extLst>
            <a:ext uri="{FF2B5EF4-FFF2-40B4-BE49-F238E27FC236}">
              <a16:creationId xmlns:a16="http://schemas.microsoft.com/office/drawing/2014/main" id="{12B210EF-3DA3-4BA5-A069-C4EC2028ED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7" name="Text Box 15">
          <a:extLst>
            <a:ext uri="{FF2B5EF4-FFF2-40B4-BE49-F238E27FC236}">
              <a16:creationId xmlns:a16="http://schemas.microsoft.com/office/drawing/2014/main" id="{37451E4B-20BD-49CE-AE44-933D31082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8" name="Text Box 15">
          <a:extLst>
            <a:ext uri="{FF2B5EF4-FFF2-40B4-BE49-F238E27FC236}">
              <a16:creationId xmlns:a16="http://schemas.microsoft.com/office/drawing/2014/main" id="{641FB9C2-EB9C-4F12-A080-E16F6D7200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9" name="Text Box 15">
          <a:extLst>
            <a:ext uri="{FF2B5EF4-FFF2-40B4-BE49-F238E27FC236}">
              <a16:creationId xmlns:a16="http://schemas.microsoft.com/office/drawing/2014/main" id="{31C179EF-74C0-499C-9F24-E79D509A9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0" name="Text Box 15">
          <a:extLst>
            <a:ext uri="{FF2B5EF4-FFF2-40B4-BE49-F238E27FC236}">
              <a16:creationId xmlns:a16="http://schemas.microsoft.com/office/drawing/2014/main" id="{8DE16537-5DBC-4997-918D-C696747133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1" name="Text Box 15">
          <a:extLst>
            <a:ext uri="{FF2B5EF4-FFF2-40B4-BE49-F238E27FC236}">
              <a16:creationId xmlns:a16="http://schemas.microsoft.com/office/drawing/2014/main" id="{262D9B0A-9209-4620-8978-F05AC70D2B9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2" name="Text Box 15">
          <a:extLst>
            <a:ext uri="{FF2B5EF4-FFF2-40B4-BE49-F238E27FC236}">
              <a16:creationId xmlns:a16="http://schemas.microsoft.com/office/drawing/2014/main" id="{5D8E7DE7-84A7-4BCF-B4EF-BFA2377A0CF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3" name="Text Box 15">
          <a:extLst>
            <a:ext uri="{FF2B5EF4-FFF2-40B4-BE49-F238E27FC236}">
              <a16:creationId xmlns:a16="http://schemas.microsoft.com/office/drawing/2014/main" id="{60E043ED-D6F4-47A9-B1F4-28ECA3F0C9B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4" name="Text Box 15">
          <a:extLst>
            <a:ext uri="{FF2B5EF4-FFF2-40B4-BE49-F238E27FC236}">
              <a16:creationId xmlns:a16="http://schemas.microsoft.com/office/drawing/2014/main" id="{F1C816F3-2844-4690-8BF2-3990368C99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5" name="Text Box 15">
          <a:extLst>
            <a:ext uri="{FF2B5EF4-FFF2-40B4-BE49-F238E27FC236}">
              <a16:creationId xmlns:a16="http://schemas.microsoft.com/office/drawing/2014/main" id="{BC0E64A1-5FBC-450A-991D-40BB14BFC0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6" name="Text Box 15">
          <a:extLst>
            <a:ext uri="{FF2B5EF4-FFF2-40B4-BE49-F238E27FC236}">
              <a16:creationId xmlns:a16="http://schemas.microsoft.com/office/drawing/2014/main" id="{AFEBC243-B3D0-4C04-8B6E-38C3C500550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7" name="Text Box 15">
          <a:extLst>
            <a:ext uri="{FF2B5EF4-FFF2-40B4-BE49-F238E27FC236}">
              <a16:creationId xmlns:a16="http://schemas.microsoft.com/office/drawing/2014/main" id="{E72C16BA-4954-496E-9396-81C3BF8F58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8" name="Text Box 15">
          <a:extLst>
            <a:ext uri="{FF2B5EF4-FFF2-40B4-BE49-F238E27FC236}">
              <a16:creationId xmlns:a16="http://schemas.microsoft.com/office/drawing/2014/main" id="{11BDD3A8-59E1-4BC1-A319-290D66E9B91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9" name="Text Box 15">
          <a:extLst>
            <a:ext uri="{FF2B5EF4-FFF2-40B4-BE49-F238E27FC236}">
              <a16:creationId xmlns:a16="http://schemas.microsoft.com/office/drawing/2014/main" id="{E54176CB-F04E-47DF-B1F7-341024E98F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0" name="Text Box 15">
          <a:extLst>
            <a:ext uri="{FF2B5EF4-FFF2-40B4-BE49-F238E27FC236}">
              <a16:creationId xmlns:a16="http://schemas.microsoft.com/office/drawing/2014/main" id="{DA0FB799-BA6C-4F9B-80CB-36DFA4B387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1" name="Text Box 15">
          <a:extLst>
            <a:ext uri="{FF2B5EF4-FFF2-40B4-BE49-F238E27FC236}">
              <a16:creationId xmlns:a16="http://schemas.microsoft.com/office/drawing/2014/main" id="{0B440DAD-B590-4371-977E-7CAB70E6D2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2" name="Text Box 15">
          <a:extLst>
            <a:ext uri="{FF2B5EF4-FFF2-40B4-BE49-F238E27FC236}">
              <a16:creationId xmlns:a16="http://schemas.microsoft.com/office/drawing/2014/main" id="{11308A54-7458-4DB2-B8C6-3B5B4737A6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3" name="Text Box 15">
          <a:extLst>
            <a:ext uri="{FF2B5EF4-FFF2-40B4-BE49-F238E27FC236}">
              <a16:creationId xmlns:a16="http://schemas.microsoft.com/office/drawing/2014/main" id="{645E5AFB-D351-46F5-A15C-B6E0168A48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4" name="Text Box 15">
          <a:extLst>
            <a:ext uri="{FF2B5EF4-FFF2-40B4-BE49-F238E27FC236}">
              <a16:creationId xmlns:a16="http://schemas.microsoft.com/office/drawing/2014/main" id="{4A4D508D-ED34-4F52-ACB3-5D5A34C78BC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5" name="Text Box 15">
          <a:extLst>
            <a:ext uri="{FF2B5EF4-FFF2-40B4-BE49-F238E27FC236}">
              <a16:creationId xmlns:a16="http://schemas.microsoft.com/office/drawing/2014/main" id="{2897906D-6577-4A83-965F-9B016397D40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6" name="Text Box 15">
          <a:extLst>
            <a:ext uri="{FF2B5EF4-FFF2-40B4-BE49-F238E27FC236}">
              <a16:creationId xmlns:a16="http://schemas.microsoft.com/office/drawing/2014/main" id="{7932AFCD-A03F-42B7-8361-72913A6E28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7" name="Text Box 15">
          <a:extLst>
            <a:ext uri="{FF2B5EF4-FFF2-40B4-BE49-F238E27FC236}">
              <a16:creationId xmlns:a16="http://schemas.microsoft.com/office/drawing/2014/main" id="{0DDB70C6-08EB-40FD-B854-1EF832E954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8" name="Text Box 15">
          <a:extLst>
            <a:ext uri="{FF2B5EF4-FFF2-40B4-BE49-F238E27FC236}">
              <a16:creationId xmlns:a16="http://schemas.microsoft.com/office/drawing/2014/main" id="{4C4FF321-3581-403F-80EE-B26D1F55F1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9" name="Text Box 15">
          <a:extLst>
            <a:ext uri="{FF2B5EF4-FFF2-40B4-BE49-F238E27FC236}">
              <a16:creationId xmlns:a16="http://schemas.microsoft.com/office/drawing/2014/main" id="{656AA74D-D995-4DA5-9C6F-EB5EEF7F12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0" name="Text Box 15">
          <a:extLst>
            <a:ext uri="{FF2B5EF4-FFF2-40B4-BE49-F238E27FC236}">
              <a16:creationId xmlns:a16="http://schemas.microsoft.com/office/drawing/2014/main" id="{7E9DD046-03DB-401E-9D1B-D10CDE575F4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1" name="Text Box 15">
          <a:extLst>
            <a:ext uri="{FF2B5EF4-FFF2-40B4-BE49-F238E27FC236}">
              <a16:creationId xmlns:a16="http://schemas.microsoft.com/office/drawing/2014/main" id="{5321EE25-16BE-4646-B66D-1C954F3FC0E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2" name="Text Box 15">
          <a:extLst>
            <a:ext uri="{FF2B5EF4-FFF2-40B4-BE49-F238E27FC236}">
              <a16:creationId xmlns:a16="http://schemas.microsoft.com/office/drawing/2014/main" id="{91CD5768-CDF7-4683-AEEB-EB8398E8D7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3" name="Text Box 15">
          <a:extLst>
            <a:ext uri="{FF2B5EF4-FFF2-40B4-BE49-F238E27FC236}">
              <a16:creationId xmlns:a16="http://schemas.microsoft.com/office/drawing/2014/main" id="{27005210-9DCE-4DCB-958E-23B8A8CF5F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4" name="Text Box 15">
          <a:extLst>
            <a:ext uri="{FF2B5EF4-FFF2-40B4-BE49-F238E27FC236}">
              <a16:creationId xmlns:a16="http://schemas.microsoft.com/office/drawing/2014/main" id="{E67304A5-FE90-4810-9848-3E2142EF6C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5" name="Text Box 15">
          <a:extLst>
            <a:ext uri="{FF2B5EF4-FFF2-40B4-BE49-F238E27FC236}">
              <a16:creationId xmlns:a16="http://schemas.microsoft.com/office/drawing/2014/main" id="{3C295C7E-B093-42B9-9C75-53C650CEAE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6" name="Text Box 15">
          <a:extLst>
            <a:ext uri="{FF2B5EF4-FFF2-40B4-BE49-F238E27FC236}">
              <a16:creationId xmlns:a16="http://schemas.microsoft.com/office/drawing/2014/main" id="{E0CFE156-7F7D-4DCF-B7D7-1F005FD0BC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7" name="Text Box 15">
          <a:extLst>
            <a:ext uri="{FF2B5EF4-FFF2-40B4-BE49-F238E27FC236}">
              <a16:creationId xmlns:a16="http://schemas.microsoft.com/office/drawing/2014/main" id="{317EECD4-730B-4E8F-B71B-723574A24E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8" name="Text Box 15">
          <a:extLst>
            <a:ext uri="{FF2B5EF4-FFF2-40B4-BE49-F238E27FC236}">
              <a16:creationId xmlns:a16="http://schemas.microsoft.com/office/drawing/2014/main" id="{0B840129-2665-420D-87B6-32CDA50765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35713"/>
    <xdr:sp macro="" textlink="">
      <xdr:nvSpPr>
        <xdr:cNvPr id="409" name="Text Box 15">
          <a:extLst>
            <a:ext uri="{FF2B5EF4-FFF2-40B4-BE49-F238E27FC236}">
              <a16:creationId xmlns:a16="http://schemas.microsoft.com/office/drawing/2014/main" id="{DA931C9C-5CEA-4468-A137-932A1F375D53}"/>
            </a:ext>
          </a:extLst>
        </xdr:cNvPr>
        <xdr:cNvSpPr txBox="1">
          <a:spLocks noChangeArrowheads="1"/>
        </xdr:cNvSpPr>
      </xdr:nvSpPr>
      <xdr:spPr bwMode="auto">
        <a:xfrm>
          <a:off x="5200650" y="377317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410" name="Text Box 15">
          <a:extLst>
            <a:ext uri="{FF2B5EF4-FFF2-40B4-BE49-F238E27FC236}">
              <a16:creationId xmlns:a16="http://schemas.microsoft.com/office/drawing/2014/main" id="{29A31A1E-CD90-445F-9770-4A18B0B70CA2}"/>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1" name="Text Box 15">
          <a:extLst>
            <a:ext uri="{FF2B5EF4-FFF2-40B4-BE49-F238E27FC236}">
              <a16:creationId xmlns:a16="http://schemas.microsoft.com/office/drawing/2014/main" id="{67D09E40-7E65-4801-AA8D-ECFBF12A4E1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2" name="Text Box 15">
          <a:extLst>
            <a:ext uri="{FF2B5EF4-FFF2-40B4-BE49-F238E27FC236}">
              <a16:creationId xmlns:a16="http://schemas.microsoft.com/office/drawing/2014/main" id="{ADFD5A6C-58ED-48AE-A706-32A3F49CA7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3" name="Text Box 15">
          <a:extLst>
            <a:ext uri="{FF2B5EF4-FFF2-40B4-BE49-F238E27FC236}">
              <a16:creationId xmlns:a16="http://schemas.microsoft.com/office/drawing/2014/main" id="{A1F4E64D-352C-40C5-9626-469EF15B94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4" name="Text Box 15">
          <a:extLst>
            <a:ext uri="{FF2B5EF4-FFF2-40B4-BE49-F238E27FC236}">
              <a16:creationId xmlns:a16="http://schemas.microsoft.com/office/drawing/2014/main" id="{03224E70-56E8-4777-A2B7-A892D8BE23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415" name="Text Box 15">
          <a:extLst>
            <a:ext uri="{FF2B5EF4-FFF2-40B4-BE49-F238E27FC236}">
              <a16:creationId xmlns:a16="http://schemas.microsoft.com/office/drawing/2014/main" id="{345163AE-714B-49E2-BFEA-28DB063F95F8}"/>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6" name="Text Box 15">
          <a:extLst>
            <a:ext uri="{FF2B5EF4-FFF2-40B4-BE49-F238E27FC236}">
              <a16:creationId xmlns:a16="http://schemas.microsoft.com/office/drawing/2014/main" id="{6C4021BA-7727-469A-8F9C-9539D5B8CB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7" name="Text Box 15">
          <a:extLst>
            <a:ext uri="{FF2B5EF4-FFF2-40B4-BE49-F238E27FC236}">
              <a16:creationId xmlns:a16="http://schemas.microsoft.com/office/drawing/2014/main" id="{98EB37FB-AB71-49CD-8BB6-FF914EE42563}"/>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8" name="Text Box 15">
          <a:extLst>
            <a:ext uri="{FF2B5EF4-FFF2-40B4-BE49-F238E27FC236}">
              <a16:creationId xmlns:a16="http://schemas.microsoft.com/office/drawing/2014/main" id="{FFEFB3D3-3E62-48C7-B5D9-D41B64A155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9" name="Text Box 15">
          <a:extLst>
            <a:ext uri="{FF2B5EF4-FFF2-40B4-BE49-F238E27FC236}">
              <a16:creationId xmlns:a16="http://schemas.microsoft.com/office/drawing/2014/main" id="{93770F2F-EFE6-4D88-B655-CE3DDADA56C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0" name="Text Box 15">
          <a:extLst>
            <a:ext uri="{FF2B5EF4-FFF2-40B4-BE49-F238E27FC236}">
              <a16:creationId xmlns:a16="http://schemas.microsoft.com/office/drawing/2014/main" id="{4B68AD60-5CC0-4F0E-B8AC-5AB6874BCF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1" name="Text Box 15">
          <a:extLst>
            <a:ext uri="{FF2B5EF4-FFF2-40B4-BE49-F238E27FC236}">
              <a16:creationId xmlns:a16="http://schemas.microsoft.com/office/drawing/2014/main" id="{40DECD63-0BBB-425B-9CA9-F7095330BFC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2" name="Text Box 15">
          <a:extLst>
            <a:ext uri="{FF2B5EF4-FFF2-40B4-BE49-F238E27FC236}">
              <a16:creationId xmlns:a16="http://schemas.microsoft.com/office/drawing/2014/main" id="{4A3D12D1-E82B-438B-9EE2-5D9F4B81D24C}"/>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3" name="Text Box 15">
          <a:extLst>
            <a:ext uri="{FF2B5EF4-FFF2-40B4-BE49-F238E27FC236}">
              <a16:creationId xmlns:a16="http://schemas.microsoft.com/office/drawing/2014/main" id="{24872631-CB52-45A4-88BB-8ED75BF449D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36284</xdr:colOff>
      <xdr:row>0</xdr:row>
      <xdr:rowOff>27213</xdr:rowOff>
    </xdr:from>
    <xdr:to>
      <xdr:col>0</xdr:col>
      <xdr:colOff>765565</xdr:colOff>
      <xdr:row>2</xdr:row>
      <xdr:rowOff>139150</xdr:rowOff>
    </xdr:to>
    <xdr:pic>
      <xdr:nvPicPr>
        <xdr:cNvPr id="3" name="Imagen 2">
          <a:extLst>
            <a:ext uri="{FF2B5EF4-FFF2-40B4-BE49-F238E27FC236}">
              <a16:creationId xmlns:a16="http://schemas.microsoft.com/office/drawing/2014/main" id="{B16903A7-CCBE-419E-B978-FAE7F9A58F64}"/>
            </a:ext>
          </a:extLst>
        </xdr:cNvPr>
        <xdr:cNvPicPr>
          <a:picLocks noChangeAspect="1"/>
        </xdr:cNvPicPr>
      </xdr:nvPicPr>
      <xdr:blipFill>
        <a:blip xmlns:r="http://schemas.openxmlformats.org/officeDocument/2006/relationships" r:embed="rId1"/>
        <a:stretch>
          <a:fillRect/>
        </a:stretch>
      </xdr:blipFill>
      <xdr:spPr>
        <a:xfrm>
          <a:off x="36284" y="27213"/>
          <a:ext cx="729281" cy="619937"/>
        </a:xfrm>
        <a:prstGeom prst="rect">
          <a:avLst/>
        </a:prstGeom>
      </xdr:spPr>
    </xdr:pic>
    <xdr:clientData/>
  </xdr:twoCellAnchor>
  <xdr:twoCellAnchor editAs="oneCell">
    <xdr:from>
      <xdr:col>4</xdr:col>
      <xdr:colOff>0</xdr:colOff>
      <xdr:row>47</xdr:row>
      <xdr:rowOff>0</xdr:rowOff>
    </xdr:from>
    <xdr:to>
      <xdr:col>4</xdr:col>
      <xdr:colOff>90438</xdr:colOff>
      <xdr:row>50</xdr:row>
      <xdr:rowOff>244395</xdr:rowOff>
    </xdr:to>
    <xdr:sp macro="" textlink="">
      <xdr:nvSpPr>
        <xdr:cNvPr id="4" name="Text Box 15">
          <a:extLst>
            <a:ext uri="{FF2B5EF4-FFF2-40B4-BE49-F238E27FC236}">
              <a16:creationId xmlns:a16="http://schemas.microsoft.com/office/drawing/2014/main" id="{D97BAC4F-873F-43DB-9B66-2A2DC00AC4C3}"/>
            </a:ext>
          </a:extLst>
        </xdr:cNvPr>
        <xdr:cNvSpPr txBox="1">
          <a:spLocks noChangeArrowheads="1"/>
        </xdr:cNvSpPr>
      </xdr:nvSpPr>
      <xdr:spPr bwMode="auto">
        <a:xfrm>
          <a:off x="5105400" y="15036800"/>
          <a:ext cx="90438" cy="851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47</xdr:row>
      <xdr:rowOff>0</xdr:rowOff>
    </xdr:from>
    <xdr:ext cx="95250" cy="213632"/>
    <xdr:sp macro="" textlink="">
      <xdr:nvSpPr>
        <xdr:cNvPr id="5" name="Text Box 15">
          <a:extLst>
            <a:ext uri="{FF2B5EF4-FFF2-40B4-BE49-F238E27FC236}">
              <a16:creationId xmlns:a16="http://schemas.microsoft.com/office/drawing/2014/main" id="{54092DB4-C8C9-414C-81F5-3DEEF682A5C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 name="Text Box 15">
          <a:extLst>
            <a:ext uri="{FF2B5EF4-FFF2-40B4-BE49-F238E27FC236}">
              <a16:creationId xmlns:a16="http://schemas.microsoft.com/office/drawing/2014/main" id="{DDF14AB0-4467-49FF-B5FD-23195CCC82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 name="Text Box 15">
          <a:extLst>
            <a:ext uri="{FF2B5EF4-FFF2-40B4-BE49-F238E27FC236}">
              <a16:creationId xmlns:a16="http://schemas.microsoft.com/office/drawing/2014/main" id="{31781FD1-FFB1-4A68-9459-92619203A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 name="Text Box 15">
          <a:extLst>
            <a:ext uri="{FF2B5EF4-FFF2-40B4-BE49-F238E27FC236}">
              <a16:creationId xmlns:a16="http://schemas.microsoft.com/office/drawing/2014/main" id="{2FF25B0F-8A6C-4FF2-B182-787BAEB9DAE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 name="Text Box 15">
          <a:extLst>
            <a:ext uri="{FF2B5EF4-FFF2-40B4-BE49-F238E27FC236}">
              <a16:creationId xmlns:a16="http://schemas.microsoft.com/office/drawing/2014/main" id="{5006BB92-213A-470B-BADA-960AF451AE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 name="Text Box 15">
          <a:extLst>
            <a:ext uri="{FF2B5EF4-FFF2-40B4-BE49-F238E27FC236}">
              <a16:creationId xmlns:a16="http://schemas.microsoft.com/office/drawing/2014/main" id="{D1C7BFBD-F645-43D7-A83A-76CEE17BE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 name="Text Box 15">
          <a:extLst>
            <a:ext uri="{FF2B5EF4-FFF2-40B4-BE49-F238E27FC236}">
              <a16:creationId xmlns:a16="http://schemas.microsoft.com/office/drawing/2014/main" id="{40594B5A-C9B1-4CBC-B0FB-39787F48FF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 name="Text Box 15">
          <a:extLst>
            <a:ext uri="{FF2B5EF4-FFF2-40B4-BE49-F238E27FC236}">
              <a16:creationId xmlns:a16="http://schemas.microsoft.com/office/drawing/2014/main" id="{BA0F06FE-3724-4FC2-AD45-1771A3D0B8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 name="Text Box 15">
          <a:extLst>
            <a:ext uri="{FF2B5EF4-FFF2-40B4-BE49-F238E27FC236}">
              <a16:creationId xmlns:a16="http://schemas.microsoft.com/office/drawing/2014/main" id="{BE8612F1-470E-48EA-836F-69812237B6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 name="Text Box 15">
          <a:extLst>
            <a:ext uri="{FF2B5EF4-FFF2-40B4-BE49-F238E27FC236}">
              <a16:creationId xmlns:a16="http://schemas.microsoft.com/office/drawing/2014/main" id="{BEC6CF9A-2CD9-412E-850A-6F7AEA4A6F1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 name="Text Box 15">
          <a:extLst>
            <a:ext uri="{FF2B5EF4-FFF2-40B4-BE49-F238E27FC236}">
              <a16:creationId xmlns:a16="http://schemas.microsoft.com/office/drawing/2014/main" id="{AB0E2C29-FF42-44A9-89F7-17EFBC0B82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 name="Text Box 15">
          <a:extLst>
            <a:ext uri="{FF2B5EF4-FFF2-40B4-BE49-F238E27FC236}">
              <a16:creationId xmlns:a16="http://schemas.microsoft.com/office/drawing/2014/main" id="{A33D1895-5CB3-41C3-8E29-EE8D440EA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 name="Text Box 15">
          <a:extLst>
            <a:ext uri="{FF2B5EF4-FFF2-40B4-BE49-F238E27FC236}">
              <a16:creationId xmlns:a16="http://schemas.microsoft.com/office/drawing/2014/main" id="{72A8526A-1E9C-4794-A302-B059267590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 name="Text Box 15">
          <a:extLst>
            <a:ext uri="{FF2B5EF4-FFF2-40B4-BE49-F238E27FC236}">
              <a16:creationId xmlns:a16="http://schemas.microsoft.com/office/drawing/2014/main" id="{D790DB4C-6C6B-4502-B604-916F44DB84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47</xdr:row>
      <xdr:rowOff>0</xdr:rowOff>
    </xdr:from>
    <xdr:ext cx="95250" cy="213632"/>
    <xdr:sp macro="" textlink="">
      <xdr:nvSpPr>
        <xdr:cNvPr id="19" name="Text Box 15">
          <a:extLst>
            <a:ext uri="{FF2B5EF4-FFF2-40B4-BE49-F238E27FC236}">
              <a16:creationId xmlns:a16="http://schemas.microsoft.com/office/drawing/2014/main" id="{01603BBE-9ED1-4069-9E1B-717EE4E6709A}"/>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 name="Text Box 15">
          <a:extLst>
            <a:ext uri="{FF2B5EF4-FFF2-40B4-BE49-F238E27FC236}">
              <a16:creationId xmlns:a16="http://schemas.microsoft.com/office/drawing/2014/main" id="{4D91FE69-1CFB-4CBF-9D02-38C606E185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 name="Text Box 15">
          <a:extLst>
            <a:ext uri="{FF2B5EF4-FFF2-40B4-BE49-F238E27FC236}">
              <a16:creationId xmlns:a16="http://schemas.microsoft.com/office/drawing/2014/main" id="{A81CB170-D88F-461F-A1DB-5721659DE0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 name="Text Box 15">
          <a:extLst>
            <a:ext uri="{FF2B5EF4-FFF2-40B4-BE49-F238E27FC236}">
              <a16:creationId xmlns:a16="http://schemas.microsoft.com/office/drawing/2014/main" id="{0A330A3E-284B-4414-BEB7-89E5A1C0AAC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 name="Text Box 15">
          <a:extLst>
            <a:ext uri="{FF2B5EF4-FFF2-40B4-BE49-F238E27FC236}">
              <a16:creationId xmlns:a16="http://schemas.microsoft.com/office/drawing/2014/main" id="{EC72C4C5-C45F-4BE2-8C4F-34292DAF55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 name="Text Box 15">
          <a:extLst>
            <a:ext uri="{FF2B5EF4-FFF2-40B4-BE49-F238E27FC236}">
              <a16:creationId xmlns:a16="http://schemas.microsoft.com/office/drawing/2014/main" id="{0234A773-3C19-4BC3-A6AD-46932BF37F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 name="Text Box 15">
          <a:extLst>
            <a:ext uri="{FF2B5EF4-FFF2-40B4-BE49-F238E27FC236}">
              <a16:creationId xmlns:a16="http://schemas.microsoft.com/office/drawing/2014/main" id="{AC700FAA-1F29-4F98-8F7F-E55B1FFFE68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 name="Text Box 15">
          <a:extLst>
            <a:ext uri="{FF2B5EF4-FFF2-40B4-BE49-F238E27FC236}">
              <a16:creationId xmlns:a16="http://schemas.microsoft.com/office/drawing/2014/main" id="{9E504F35-17D1-42B8-82B5-5685C01445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 name="Text Box 15">
          <a:extLst>
            <a:ext uri="{FF2B5EF4-FFF2-40B4-BE49-F238E27FC236}">
              <a16:creationId xmlns:a16="http://schemas.microsoft.com/office/drawing/2014/main" id="{44AEA8A3-5814-4809-801C-8ADD2EA715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 name="Text Box 15">
          <a:extLst>
            <a:ext uri="{FF2B5EF4-FFF2-40B4-BE49-F238E27FC236}">
              <a16:creationId xmlns:a16="http://schemas.microsoft.com/office/drawing/2014/main" id="{A3D0BEF6-EC6A-40ED-A5F7-79623B0CFD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 name="Text Box 15">
          <a:extLst>
            <a:ext uri="{FF2B5EF4-FFF2-40B4-BE49-F238E27FC236}">
              <a16:creationId xmlns:a16="http://schemas.microsoft.com/office/drawing/2014/main" id="{843D630A-F3F9-498C-B016-5EBE3BAFD7D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 name="Text Box 15">
          <a:extLst>
            <a:ext uri="{FF2B5EF4-FFF2-40B4-BE49-F238E27FC236}">
              <a16:creationId xmlns:a16="http://schemas.microsoft.com/office/drawing/2014/main" id="{A84C5D2E-21D8-4B58-A421-9F0804883F7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1" name="Text Box 15">
          <a:extLst>
            <a:ext uri="{FF2B5EF4-FFF2-40B4-BE49-F238E27FC236}">
              <a16:creationId xmlns:a16="http://schemas.microsoft.com/office/drawing/2014/main" id="{E0CD2EFE-D75C-44E4-B363-66815F9A7B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 name="Text Box 15">
          <a:extLst>
            <a:ext uri="{FF2B5EF4-FFF2-40B4-BE49-F238E27FC236}">
              <a16:creationId xmlns:a16="http://schemas.microsoft.com/office/drawing/2014/main" id="{6980BC2F-B3D7-450C-9F95-58C65C29D8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 name="Text Box 15">
          <a:extLst>
            <a:ext uri="{FF2B5EF4-FFF2-40B4-BE49-F238E27FC236}">
              <a16:creationId xmlns:a16="http://schemas.microsoft.com/office/drawing/2014/main" id="{601C041F-F166-47C7-804D-6077461F6D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 name="Text Box 15">
          <a:extLst>
            <a:ext uri="{FF2B5EF4-FFF2-40B4-BE49-F238E27FC236}">
              <a16:creationId xmlns:a16="http://schemas.microsoft.com/office/drawing/2014/main" id="{C35DAA6B-7849-4F14-9B95-5EC9DBD76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 name="Text Box 15">
          <a:extLst>
            <a:ext uri="{FF2B5EF4-FFF2-40B4-BE49-F238E27FC236}">
              <a16:creationId xmlns:a16="http://schemas.microsoft.com/office/drawing/2014/main" id="{424150C9-3317-494F-8596-408BD3215CC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 name="Text Box 15">
          <a:extLst>
            <a:ext uri="{FF2B5EF4-FFF2-40B4-BE49-F238E27FC236}">
              <a16:creationId xmlns:a16="http://schemas.microsoft.com/office/drawing/2014/main" id="{8F4F98C4-6824-4C13-929C-6FA0500A2B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 name="Text Box 15">
          <a:extLst>
            <a:ext uri="{FF2B5EF4-FFF2-40B4-BE49-F238E27FC236}">
              <a16:creationId xmlns:a16="http://schemas.microsoft.com/office/drawing/2014/main" id="{EA4E8CEB-FAE2-4724-B154-CEAF845E97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 name="Text Box 15">
          <a:extLst>
            <a:ext uri="{FF2B5EF4-FFF2-40B4-BE49-F238E27FC236}">
              <a16:creationId xmlns:a16="http://schemas.microsoft.com/office/drawing/2014/main" id="{81473415-1040-473E-81A4-4C41DC4EE92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 name="Text Box 15">
          <a:extLst>
            <a:ext uri="{FF2B5EF4-FFF2-40B4-BE49-F238E27FC236}">
              <a16:creationId xmlns:a16="http://schemas.microsoft.com/office/drawing/2014/main" id="{4A1A231A-717A-4DD2-B1E6-1EDD5B73F3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0" name="Text Box 15">
          <a:extLst>
            <a:ext uri="{FF2B5EF4-FFF2-40B4-BE49-F238E27FC236}">
              <a16:creationId xmlns:a16="http://schemas.microsoft.com/office/drawing/2014/main" id="{B98F92F2-0DE1-42E5-8071-C1D818C1D9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1" name="Text Box 15">
          <a:extLst>
            <a:ext uri="{FF2B5EF4-FFF2-40B4-BE49-F238E27FC236}">
              <a16:creationId xmlns:a16="http://schemas.microsoft.com/office/drawing/2014/main" id="{62C8A4EA-2B96-4439-A07E-D0983963C7B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2" name="Text Box 15">
          <a:extLst>
            <a:ext uri="{FF2B5EF4-FFF2-40B4-BE49-F238E27FC236}">
              <a16:creationId xmlns:a16="http://schemas.microsoft.com/office/drawing/2014/main" id="{2BEC0F7D-2582-4307-BD43-162F37498E0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3" name="Text Box 15">
          <a:extLst>
            <a:ext uri="{FF2B5EF4-FFF2-40B4-BE49-F238E27FC236}">
              <a16:creationId xmlns:a16="http://schemas.microsoft.com/office/drawing/2014/main" id="{7F61F39A-28F0-49BE-BF6E-01204152EE2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4" name="Text Box 15">
          <a:extLst>
            <a:ext uri="{FF2B5EF4-FFF2-40B4-BE49-F238E27FC236}">
              <a16:creationId xmlns:a16="http://schemas.microsoft.com/office/drawing/2014/main" id="{0245DC4D-9ADA-40DC-B254-61ED00C4D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5" name="Text Box 15">
          <a:extLst>
            <a:ext uri="{FF2B5EF4-FFF2-40B4-BE49-F238E27FC236}">
              <a16:creationId xmlns:a16="http://schemas.microsoft.com/office/drawing/2014/main" id="{CFCA4479-6026-4308-A2D7-0AB449A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6" name="Text Box 15">
          <a:extLst>
            <a:ext uri="{FF2B5EF4-FFF2-40B4-BE49-F238E27FC236}">
              <a16:creationId xmlns:a16="http://schemas.microsoft.com/office/drawing/2014/main" id="{017794A4-677E-4430-92B2-504026A274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7" name="Text Box 15">
          <a:extLst>
            <a:ext uri="{FF2B5EF4-FFF2-40B4-BE49-F238E27FC236}">
              <a16:creationId xmlns:a16="http://schemas.microsoft.com/office/drawing/2014/main" id="{C5DBEB82-FA8C-49FC-9A99-E2913ABE30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8" name="Text Box 15">
          <a:extLst>
            <a:ext uri="{FF2B5EF4-FFF2-40B4-BE49-F238E27FC236}">
              <a16:creationId xmlns:a16="http://schemas.microsoft.com/office/drawing/2014/main" id="{E118101C-F3F0-482E-9B43-7D623C6AB8F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9" name="Text Box 15">
          <a:extLst>
            <a:ext uri="{FF2B5EF4-FFF2-40B4-BE49-F238E27FC236}">
              <a16:creationId xmlns:a16="http://schemas.microsoft.com/office/drawing/2014/main" id="{887E8DF0-BAB5-41A8-9245-85E0CACEA6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50" name="Text Box 15">
          <a:extLst>
            <a:ext uri="{FF2B5EF4-FFF2-40B4-BE49-F238E27FC236}">
              <a16:creationId xmlns:a16="http://schemas.microsoft.com/office/drawing/2014/main" id="{201BB015-8156-4F58-91A9-9824C438A81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51" name="Text Box 15">
          <a:extLst>
            <a:ext uri="{FF2B5EF4-FFF2-40B4-BE49-F238E27FC236}">
              <a16:creationId xmlns:a16="http://schemas.microsoft.com/office/drawing/2014/main" id="{418F03FD-B485-4025-8A9F-9579C9B49D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52" name="Text Box 15">
          <a:extLst>
            <a:ext uri="{FF2B5EF4-FFF2-40B4-BE49-F238E27FC236}">
              <a16:creationId xmlns:a16="http://schemas.microsoft.com/office/drawing/2014/main" id="{2C7612C2-2EEF-4D7D-B227-172F54BA7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53" name="Text Box 15">
          <a:extLst>
            <a:ext uri="{FF2B5EF4-FFF2-40B4-BE49-F238E27FC236}">
              <a16:creationId xmlns:a16="http://schemas.microsoft.com/office/drawing/2014/main" id="{8FB001AD-4026-4C91-BE96-0818B633502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54" name="Text Box 15">
          <a:extLst>
            <a:ext uri="{FF2B5EF4-FFF2-40B4-BE49-F238E27FC236}">
              <a16:creationId xmlns:a16="http://schemas.microsoft.com/office/drawing/2014/main" id="{05E33EDD-D1B8-44F3-819B-DDAA002EEB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55" name="Text Box 15">
          <a:extLst>
            <a:ext uri="{FF2B5EF4-FFF2-40B4-BE49-F238E27FC236}">
              <a16:creationId xmlns:a16="http://schemas.microsoft.com/office/drawing/2014/main" id="{3EB83919-6913-4F1D-B43E-A34098185ED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56" name="Text Box 15">
          <a:extLst>
            <a:ext uri="{FF2B5EF4-FFF2-40B4-BE49-F238E27FC236}">
              <a16:creationId xmlns:a16="http://schemas.microsoft.com/office/drawing/2014/main" id="{6D541027-8753-489C-831D-E23BB033E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57" name="Text Box 15">
          <a:extLst>
            <a:ext uri="{FF2B5EF4-FFF2-40B4-BE49-F238E27FC236}">
              <a16:creationId xmlns:a16="http://schemas.microsoft.com/office/drawing/2014/main" id="{CA13DE71-53AB-4656-80E5-6592E02827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58" name="Text Box 15">
          <a:extLst>
            <a:ext uri="{FF2B5EF4-FFF2-40B4-BE49-F238E27FC236}">
              <a16:creationId xmlns:a16="http://schemas.microsoft.com/office/drawing/2014/main" id="{12AADC6F-5143-498C-AF6E-B4EBC2DCD1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59" name="Text Box 15">
          <a:extLst>
            <a:ext uri="{FF2B5EF4-FFF2-40B4-BE49-F238E27FC236}">
              <a16:creationId xmlns:a16="http://schemas.microsoft.com/office/drawing/2014/main" id="{A9FD868E-F9FA-456D-AEE9-24A60B5C2D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0" name="Text Box 15">
          <a:extLst>
            <a:ext uri="{FF2B5EF4-FFF2-40B4-BE49-F238E27FC236}">
              <a16:creationId xmlns:a16="http://schemas.microsoft.com/office/drawing/2014/main" id="{035FDCC2-60B4-469B-BFBB-DCF9C1568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1" name="Text Box 15">
          <a:extLst>
            <a:ext uri="{FF2B5EF4-FFF2-40B4-BE49-F238E27FC236}">
              <a16:creationId xmlns:a16="http://schemas.microsoft.com/office/drawing/2014/main" id="{3668BBB9-AB60-4808-B54A-8D01715A0A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2" name="Text Box 15">
          <a:extLst>
            <a:ext uri="{FF2B5EF4-FFF2-40B4-BE49-F238E27FC236}">
              <a16:creationId xmlns:a16="http://schemas.microsoft.com/office/drawing/2014/main" id="{F38BCDCD-02AE-42C6-9C12-FAC74DB5B2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3" name="Text Box 15">
          <a:extLst>
            <a:ext uri="{FF2B5EF4-FFF2-40B4-BE49-F238E27FC236}">
              <a16:creationId xmlns:a16="http://schemas.microsoft.com/office/drawing/2014/main" id="{65C6737B-5C49-4ECF-B0F7-C1B4105F4AD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4" name="Text Box 15">
          <a:extLst>
            <a:ext uri="{FF2B5EF4-FFF2-40B4-BE49-F238E27FC236}">
              <a16:creationId xmlns:a16="http://schemas.microsoft.com/office/drawing/2014/main" id="{DAED8291-D42F-4C7F-95F3-F5EA33795A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5" name="Text Box 15">
          <a:extLst>
            <a:ext uri="{FF2B5EF4-FFF2-40B4-BE49-F238E27FC236}">
              <a16:creationId xmlns:a16="http://schemas.microsoft.com/office/drawing/2014/main" id="{DEE7E16C-E020-4CE8-B5B2-FABC8A6681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6" name="Text Box 15">
          <a:extLst>
            <a:ext uri="{FF2B5EF4-FFF2-40B4-BE49-F238E27FC236}">
              <a16:creationId xmlns:a16="http://schemas.microsoft.com/office/drawing/2014/main" id="{315018A1-0DA7-41A3-A2E1-E6AE2D9EDE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7" name="Text Box 15">
          <a:extLst>
            <a:ext uri="{FF2B5EF4-FFF2-40B4-BE49-F238E27FC236}">
              <a16:creationId xmlns:a16="http://schemas.microsoft.com/office/drawing/2014/main" id="{655444CE-0E8C-48F6-9549-699CE6F56E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8" name="Text Box 15">
          <a:extLst>
            <a:ext uri="{FF2B5EF4-FFF2-40B4-BE49-F238E27FC236}">
              <a16:creationId xmlns:a16="http://schemas.microsoft.com/office/drawing/2014/main" id="{9A3D49E4-57F6-4C63-BECD-F47B0604020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69" name="Text Box 15">
          <a:extLst>
            <a:ext uri="{FF2B5EF4-FFF2-40B4-BE49-F238E27FC236}">
              <a16:creationId xmlns:a16="http://schemas.microsoft.com/office/drawing/2014/main" id="{938AF958-50ED-4112-8D60-650ECC8B17E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0" name="Text Box 15">
          <a:extLst>
            <a:ext uri="{FF2B5EF4-FFF2-40B4-BE49-F238E27FC236}">
              <a16:creationId xmlns:a16="http://schemas.microsoft.com/office/drawing/2014/main" id="{C1C42227-1E4F-409A-8B19-6379F4E3FF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1" name="Text Box 15">
          <a:extLst>
            <a:ext uri="{FF2B5EF4-FFF2-40B4-BE49-F238E27FC236}">
              <a16:creationId xmlns:a16="http://schemas.microsoft.com/office/drawing/2014/main" id="{D778D690-828C-4FB0-84D3-C77883C6EA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2" name="Text Box 15">
          <a:extLst>
            <a:ext uri="{FF2B5EF4-FFF2-40B4-BE49-F238E27FC236}">
              <a16:creationId xmlns:a16="http://schemas.microsoft.com/office/drawing/2014/main" id="{65979995-610F-4543-A8E4-06F449DF7E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3" name="Text Box 15">
          <a:extLst>
            <a:ext uri="{FF2B5EF4-FFF2-40B4-BE49-F238E27FC236}">
              <a16:creationId xmlns:a16="http://schemas.microsoft.com/office/drawing/2014/main" id="{6C8E7894-82DA-4875-8A1D-DBE26998FB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4" name="Text Box 15">
          <a:extLst>
            <a:ext uri="{FF2B5EF4-FFF2-40B4-BE49-F238E27FC236}">
              <a16:creationId xmlns:a16="http://schemas.microsoft.com/office/drawing/2014/main" id="{D89A5489-4A25-4AEE-A042-34568E18860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5" name="Text Box 15">
          <a:extLst>
            <a:ext uri="{FF2B5EF4-FFF2-40B4-BE49-F238E27FC236}">
              <a16:creationId xmlns:a16="http://schemas.microsoft.com/office/drawing/2014/main" id="{3F1698A0-7FA8-4A3B-A4D3-A28D7F9A35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6" name="Text Box 15">
          <a:extLst>
            <a:ext uri="{FF2B5EF4-FFF2-40B4-BE49-F238E27FC236}">
              <a16:creationId xmlns:a16="http://schemas.microsoft.com/office/drawing/2014/main" id="{356A0AEB-0C17-41BC-A134-9ADDBC94F1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7" name="Text Box 15">
          <a:extLst>
            <a:ext uri="{FF2B5EF4-FFF2-40B4-BE49-F238E27FC236}">
              <a16:creationId xmlns:a16="http://schemas.microsoft.com/office/drawing/2014/main" id="{6D0A1238-05A4-4E60-BC64-94B6A0558F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8" name="Text Box 15">
          <a:extLst>
            <a:ext uri="{FF2B5EF4-FFF2-40B4-BE49-F238E27FC236}">
              <a16:creationId xmlns:a16="http://schemas.microsoft.com/office/drawing/2014/main" id="{B8AB5017-2BED-4AD4-9D84-F0A903695C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79" name="Text Box 15">
          <a:extLst>
            <a:ext uri="{FF2B5EF4-FFF2-40B4-BE49-F238E27FC236}">
              <a16:creationId xmlns:a16="http://schemas.microsoft.com/office/drawing/2014/main" id="{12C789E8-76B5-4782-9421-F36E457244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0" name="Text Box 15">
          <a:extLst>
            <a:ext uri="{FF2B5EF4-FFF2-40B4-BE49-F238E27FC236}">
              <a16:creationId xmlns:a16="http://schemas.microsoft.com/office/drawing/2014/main" id="{7E3201AC-7396-4E4D-8B73-221E4587E5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1" name="Text Box 15">
          <a:extLst>
            <a:ext uri="{FF2B5EF4-FFF2-40B4-BE49-F238E27FC236}">
              <a16:creationId xmlns:a16="http://schemas.microsoft.com/office/drawing/2014/main" id="{C3D24659-B9FC-4ABE-831C-284E034B9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2" name="Text Box 15">
          <a:extLst>
            <a:ext uri="{FF2B5EF4-FFF2-40B4-BE49-F238E27FC236}">
              <a16:creationId xmlns:a16="http://schemas.microsoft.com/office/drawing/2014/main" id="{10E49A90-1BDD-4627-AAFE-327A8E30FE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3" name="Text Box 15">
          <a:extLst>
            <a:ext uri="{FF2B5EF4-FFF2-40B4-BE49-F238E27FC236}">
              <a16:creationId xmlns:a16="http://schemas.microsoft.com/office/drawing/2014/main" id="{03C95DE4-0E16-4429-BD9E-34BFFF38AB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4" name="Text Box 15">
          <a:extLst>
            <a:ext uri="{FF2B5EF4-FFF2-40B4-BE49-F238E27FC236}">
              <a16:creationId xmlns:a16="http://schemas.microsoft.com/office/drawing/2014/main" id="{2C79DA6B-9959-465C-8154-550B2A8F5A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5" name="Text Box 15">
          <a:extLst>
            <a:ext uri="{FF2B5EF4-FFF2-40B4-BE49-F238E27FC236}">
              <a16:creationId xmlns:a16="http://schemas.microsoft.com/office/drawing/2014/main" id="{721D4BFB-DCEC-478B-8453-32F5C9623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6" name="Text Box 15">
          <a:extLst>
            <a:ext uri="{FF2B5EF4-FFF2-40B4-BE49-F238E27FC236}">
              <a16:creationId xmlns:a16="http://schemas.microsoft.com/office/drawing/2014/main" id="{85A8B684-6758-4C4B-B5C4-B6C73A3D70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7" name="Text Box 15">
          <a:extLst>
            <a:ext uri="{FF2B5EF4-FFF2-40B4-BE49-F238E27FC236}">
              <a16:creationId xmlns:a16="http://schemas.microsoft.com/office/drawing/2014/main" id="{DDB07D02-33D9-4CB6-81A4-D4C6DC4C31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8" name="Text Box 15">
          <a:extLst>
            <a:ext uri="{FF2B5EF4-FFF2-40B4-BE49-F238E27FC236}">
              <a16:creationId xmlns:a16="http://schemas.microsoft.com/office/drawing/2014/main" id="{E38FC439-04FC-425B-8F57-AA24348C16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89" name="Text Box 15">
          <a:extLst>
            <a:ext uri="{FF2B5EF4-FFF2-40B4-BE49-F238E27FC236}">
              <a16:creationId xmlns:a16="http://schemas.microsoft.com/office/drawing/2014/main" id="{69AB73F2-2CD9-4E18-8B86-342644CA3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0" name="Text Box 15">
          <a:extLst>
            <a:ext uri="{FF2B5EF4-FFF2-40B4-BE49-F238E27FC236}">
              <a16:creationId xmlns:a16="http://schemas.microsoft.com/office/drawing/2014/main" id="{05B93696-9839-47BF-BB4C-7717E4B621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1" name="Text Box 15">
          <a:extLst>
            <a:ext uri="{FF2B5EF4-FFF2-40B4-BE49-F238E27FC236}">
              <a16:creationId xmlns:a16="http://schemas.microsoft.com/office/drawing/2014/main" id="{FA407181-D6DB-4C26-899E-E3EA548DF6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2" name="Text Box 15">
          <a:extLst>
            <a:ext uri="{FF2B5EF4-FFF2-40B4-BE49-F238E27FC236}">
              <a16:creationId xmlns:a16="http://schemas.microsoft.com/office/drawing/2014/main" id="{4F2E4477-3703-4103-B110-43914F641A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3" name="Text Box 15">
          <a:extLst>
            <a:ext uri="{FF2B5EF4-FFF2-40B4-BE49-F238E27FC236}">
              <a16:creationId xmlns:a16="http://schemas.microsoft.com/office/drawing/2014/main" id="{4F0679DC-FB24-4106-957F-A215F68B62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4" name="Text Box 15">
          <a:extLst>
            <a:ext uri="{FF2B5EF4-FFF2-40B4-BE49-F238E27FC236}">
              <a16:creationId xmlns:a16="http://schemas.microsoft.com/office/drawing/2014/main" id="{69F15BE8-3BE9-4BE9-8D71-31F3F34AD2C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5" name="Text Box 15">
          <a:extLst>
            <a:ext uri="{FF2B5EF4-FFF2-40B4-BE49-F238E27FC236}">
              <a16:creationId xmlns:a16="http://schemas.microsoft.com/office/drawing/2014/main" id="{52FC5585-F136-450F-9DE2-CAFA4D8DBB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6" name="Text Box 15">
          <a:extLst>
            <a:ext uri="{FF2B5EF4-FFF2-40B4-BE49-F238E27FC236}">
              <a16:creationId xmlns:a16="http://schemas.microsoft.com/office/drawing/2014/main" id="{67C50FF5-31CE-4DFA-A7D3-5FFA5D27A1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7" name="Text Box 15">
          <a:extLst>
            <a:ext uri="{FF2B5EF4-FFF2-40B4-BE49-F238E27FC236}">
              <a16:creationId xmlns:a16="http://schemas.microsoft.com/office/drawing/2014/main" id="{BD61A351-CB02-44A2-B1B2-712B40EF396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8" name="Text Box 15">
          <a:extLst>
            <a:ext uri="{FF2B5EF4-FFF2-40B4-BE49-F238E27FC236}">
              <a16:creationId xmlns:a16="http://schemas.microsoft.com/office/drawing/2014/main" id="{CE69D034-73D5-4C01-B5FD-42AFE48F1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99" name="Text Box 15">
          <a:extLst>
            <a:ext uri="{FF2B5EF4-FFF2-40B4-BE49-F238E27FC236}">
              <a16:creationId xmlns:a16="http://schemas.microsoft.com/office/drawing/2014/main" id="{A43FAC0F-1B69-437D-A170-AE6FBC77B0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0" name="Text Box 15">
          <a:extLst>
            <a:ext uri="{FF2B5EF4-FFF2-40B4-BE49-F238E27FC236}">
              <a16:creationId xmlns:a16="http://schemas.microsoft.com/office/drawing/2014/main" id="{25E3BC7E-2069-4C51-9059-BEF6DFF66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1" name="Text Box 15">
          <a:extLst>
            <a:ext uri="{FF2B5EF4-FFF2-40B4-BE49-F238E27FC236}">
              <a16:creationId xmlns:a16="http://schemas.microsoft.com/office/drawing/2014/main" id="{2B70DF11-058C-4658-BDF0-90FD1DC75F5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2" name="Text Box 15">
          <a:extLst>
            <a:ext uri="{FF2B5EF4-FFF2-40B4-BE49-F238E27FC236}">
              <a16:creationId xmlns:a16="http://schemas.microsoft.com/office/drawing/2014/main" id="{DD992EE6-6CAC-4D1B-8880-B0FDC31721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3" name="Text Box 15">
          <a:extLst>
            <a:ext uri="{FF2B5EF4-FFF2-40B4-BE49-F238E27FC236}">
              <a16:creationId xmlns:a16="http://schemas.microsoft.com/office/drawing/2014/main" id="{F62BF016-A58D-4E2E-B35E-A8EEDB06D6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4" name="Text Box 15">
          <a:extLst>
            <a:ext uri="{FF2B5EF4-FFF2-40B4-BE49-F238E27FC236}">
              <a16:creationId xmlns:a16="http://schemas.microsoft.com/office/drawing/2014/main" id="{7F9E5ABC-D904-4D39-BCF0-E29D9BC61B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5" name="Text Box 15">
          <a:extLst>
            <a:ext uri="{FF2B5EF4-FFF2-40B4-BE49-F238E27FC236}">
              <a16:creationId xmlns:a16="http://schemas.microsoft.com/office/drawing/2014/main" id="{A4DCBC97-3CA8-4428-97F1-E8FCDCC225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6" name="Text Box 15">
          <a:extLst>
            <a:ext uri="{FF2B5EF4-FFF2-40B4-BE49-F238E27FC236}">
              <a16:creationId xmlns:a16="http://schemas.microsoft.com/office/drawing/2014/main" id="{088AA7C8-92F4-4B8A-B1AA-59A35805A35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7" name="Text Box 15">
          <a:extLst>
            <a:ext uri="{FF2B5EF4-FFF2-40B4-BE49-F238E27FC236}">
              <a16:creationId xmlns:a16="http://schemas.microsoft.com/office/drawing/2014/main" id="{A4467E81-057A-4D20-9AC2-264806850F2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8" name="Text Box 15">
          <a:extLst>
            <a:ext uri="{FF2B5EF4-FFF2-40B4-BE49-F238E27FC236}">
              <a16:creationId xmlns:a16="http://schemas.microsoft.com/office/drawing/2014/main" id="{494FED77-EBCE-414F-85C4-D622B8B4F43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09" name="Text Box 15">
          <a:extLst>
            <a:ext uri="{FF2B5EF4-FFF2-40B4-BE49-F238E27FC236}">
              <a16:creationId xmlns:a16="http://schemas.microsoft.com/office/drawing/2014/main" id="{BE5C7CDB-10A6-4D66-A7FD-4E2BE8610E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0" name="Text Box 15">
          <a:extLst>
            <a:ext uri="{FF2B5EF4-FFF2-40B4-BE49-F238E27FC236}">
              <a16:creationId xmlns:a16="http://schemas.microsoft.com/office/drawing/2014/main" id="{910C69B8-AD5E-432B-A4ED-5F4462CAC0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1" name="Text Box 15">
          <a:extLst>
            <a:ext uri="{FF2B5EF4-FFF2-40B4-BE49-F238E27FC236}">
              <a16:creationId xmlns:a16="http://schemas.microsoft.com/office/drawing/2014/main" id="{658DC66E-5DAE-4D42-821F-7355254D0B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2" name="Text Box 15">
          <a:extLst>
            <a:ext uri="{FF2B5EF4-FFF2-40B4-BE49-F238E27FC236}">
              <a16:creationId xmlns:a16="http://schemas.microsoft.com/office/drawing/2014/main" id="{911527CA-545B-4562-A46B-C74CECAB0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3" name="Text Box 15">
          <a:extLst>
            <a:ext uri="{FF2B5EF4-FFF2-40B4-BE49-F238E27FC236}">
              <a16:creationId xmlns:a16="http://schemas.microsoft.com/office/drawing/2014/main" id="{90B64D0F-FD69-4FC9-A0F5-F5C80A7DE3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4" name="Text Box 15">
          <a:extLst>
            <a:ext uri="{FF2B5EF4-FFF2-40B4-BE49-F238E27FC236}">
              <a16:creationId xmlns:a16="http://schemas.microsoft.com/office/drawing/2014/main" id="{FD5CB04D-2D31-41FC-9473-A8DB4A83821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5" name="Text Box 15">
          <a:extLst>
            <a:ext uri="{FF2B5EF4-FFF2-40B4-BE49-F238E27FC236}">
              <a16:creationId xmlns:a16="http://schemas.microsoft.com/office/drawing/2014/main" id="{90AB8F42-149E-4DD9-83F1-FC2D32D549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6" name="Text Box 15">
          <a:extLst>
            <a:ext uri="{FF2B5EF4-FFF2-40B4-BE49-F238E27FC236}">
              <a16:creationId xmlns:a16="http://schemas.microsoft.com/office/drawing/2014/main" id="{CD870F9A-2BB4-4F88-8193-0ECC864ECD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7" name="Text Box 15">
          <a:extLst>
            <a:ext uri="{FF2B5EF4-FFF2-40B4-BE49-F238E27FC236}">
              <a16:creationId xmlns:a16="http://schemas.microsoft.com/office/drawing/2014/main" id="{BF542BD6-1CAF-47A5-ACAB-DB92C4729D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8" name="Text Box 15">
          <a:extLst>
            <a:ext uri="{FF2B5EF4-FFF2-40B4-BE49-F238E27FC236}">
              <a16:creationId xmlns:a16="http://schemas.microsoft.com/office/drawing/2014/main" id="{7DEF24D4-9C16-407C-A238-B885D3098E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19" name="Text Box 15">
          <a:extLst>
            <a:ext uri="{FF2B5EF4-FFF2-40B4-BE49-F238E27FC236}">
              <a16:creationId xmlns:a16="http://schemas.microsoft.com/office/drawing/2014/main" id="{0B23AA25-1C39-4652-881E-6B5312349E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0" name="Text Box 15">
          <a:extLst>
            <a:ext uri="{FF2B5EF4-FFF2-40B4-BE49-F238E27FC236}">
              <a16:creationId xmlns:a16="http://schemas.microsoft.com/office/drawing/2014/main" id="{6C58C0B2-28C7-4355-95B7-DD3E041616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1" name="Text Box 15">
          <a:extLst>
            <a:ext uri="{FF2B5EF4-FFF2-40B4-BE49-F238E27FC236}">
              <a16:creationId xmlns:a16="http://schemas.microsoft.com/office/drawing/2014/main" id="{560C1961-AEB9-47FA-A346-1C3797265B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2" name="Text Box 15">
          <a:extLst>
            <a:ext uri="{FF2B5EF4-FFF2-40B4-BE49-F238E27FC236}">
              <a16:creationId xmlns:a16="http://schemas.microsoft.com/office/drawing/2014/main" id="{0400AA92-74D0-4A46-8097-52AF6CB5F2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3" name="Text Box 15">
          <a:extLst>
            <a:ext uri="{FF2B5EF4-FFF2-40B4-BE49-F238E27FC236}">
              <a16:creationId xmlns:a16="http://schemas.microsoft.com/office/drawing/2014/main" id="{C50D2B8F-6D19-4A03-B4B4-F695060892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4" name="Text Box 15">
          <a:extLst>
            <a:ext uri="{FF2B5EF4-FFF2-40B4-BE49-F238E27FC236}">
              <a16:creationId xmlns:a16="http://schemas.microsoft.com/office/drawing/2014/main" id="{98EECD54-93C7-474C-8F8E-EB00DFD64DD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5" name="Text Box 15">
          <a:extLst>
            <a:ext uri="{FF2B5EF4-FFF2-40B4-BE49-F238E27FC236}">
              <a16:creationId xmlns:a16="http://schemas.microsoft.com/office/drawing/2014/main" id="{205854F9-87D1-4D64-8067-55546567FD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6" name="Text Box 15">
          <a:extLst>
            <a:ext uri="{FF2B5EF4-FFF2-40B4-BE49-F238E27FC236}">
              <a16:creationId xmlns:a16="http://schemas.microsoft.com/office/drawing/2014/main" id="{569CF372-7BAE-4D90-BBE2-C58F750B60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7" name="Text Box 15">
          <a:extLst>
            <a:ext uri="{FF2B5EF4-FFF2-40B4-BE49-F238E27FC236}">
              <a16:creationId xmlns:a16="http://schemas.microsoft.com/office/drawing/2014/main" id="{998C7329-B449-4B6E-A0CD-9759934216D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8" name="Text Box 15">
          <a:extLst>
            <a:ext uri="{FF2B5EF4-FFF2-40B4-BE49-F238E27FC236}">
              <a16:creationId xmlns:a16="http://schemas.microsoft.com/office/drawing/2014/main" id="{5FADA5E3-AECE-44AA-B237-8E7C12A146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29" name="Text Box 15">
          <a:extLst>
            <a:ext uri="{FF2B5EF4-FFF2-40B4-BE49-F238E27FC236}">
              <a16:creationId xmlns:a16="http://schemas.microsoft.com/office/drawing/2014/main" id="{3330FBDD-D741-4D02-8C0F-4568748C7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0" name="Text Box 15">
          <a:extLst>
            <a:ext uri="{FF2B5EF4-FFF2-40B4-BE49-F238E27FC236}">
              <a16:creationId xmlns:a16="http://schemas.microsoft.com/office/drawing/2014/main" id="{0932D4C9-D62F-45A3-BE3C-94700A967F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1" name="Text Box 15">
          <a:extLst>
            <a:ext uri="{FF2B5EF4-FFF2-40B4-BE49-F238E27FC236}">
              <a16:creationId xmlns:a16="http://schemas.microsoft.com/office/drawing/2014/main" id="{4D182622-23B3-4A95-9EB5-FD8D6165A1A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2" name="Text Box 15">
          <a:extLst>
            <a:ext uri="{FF2B5EF4-FFF2-40B4-BE49-F238E27FC236}">
              <a16:creationId xmlns:a16="http://schemas.microsoft.com/office/drawing/2014/main" id="{673C95EF-71FC-47A4-9296-2C09C8F316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3" name="Text Box 15">
          <a:extLst>
            <a:ext uri="{FF2B5EF4-FFF2-40B4-BE49-F238E27FC236}">
              <a16:creationId xmlns:a16="http://schemas.microsoft.com/office/drawing/2014/main" id="{F05E7030-E7FE-4D33-B411-56F454DB65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4" name="Text Box 15">
          <a:extLst>
            <a:ext uri="{FF2B5EF4-FFF2-40B4-BE49-F238E27FC236}">
              <a16:creationId xmlns:a16="http://schemas.microsoft.com/office/drawing/2014/main" id="{361D2783-92BB-487A-B9E5-E226ADF395F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5" name="Text Box 15">
          <a:extLst>
            <a:ext uri="{FF2B5EF4-FFF2-40B4-BE49-F238E27FC236}">
              <a16:creationId xmlns:a16="http://schemas.microsoft.com/office/drawing/2014/main" id="{47DD0400-F6AB-480C-81B4-7A9901C7C9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6" name="Text Box 15">
          <a:extLst>
            <a:ext uri="{FF2B5EF4-FFF2-40B4-BE49-F238E27FC236}">
              <a16:creationId xmlns:a16="http://schemas.microsoft.com/office/drawing/2014/main" id="{3ECD1A4B-153C-416A-BAA6-23FF4C3FE1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7" name="Text Box 15">
          <a:extLst>
            <a:ext uri="{FF2B5EF4-FFF2-40B4-BE49-F238E27FC236}">
              <a16:creationId xmlns:a16="http://schemas.microsoft.com/office/drawing/2014/main" id="{A82EC634-ED9D-4257-BED4-ED63EEB040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8" name="Text Box 15">
          <a:extLst>
            <a:ext uri="{FF2B5EF4-FFF2-40B4-BE49-F238E27FC236}">
              <a16:creationId xmlns:a16="http://schemas.microsoft.com/office/drawing/2014/main" id="{2EABB3DA-05EB-4321-81ED-16986F7E483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39" name="Text Box 15">
          <a:extLst>
            <a:ext uri="{FF2B5EF4-FFF2-40B4-BE49-F238E27FC236}">
              <a16:creationId xmlns:a16="http://schemas.microsoft.com/office/drawing/2014/main" id="{982B293F-E635-4372-BC0B-6320730A13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0" name="Text Box 15">
          <a:extLst>
            <a:ext uri="{FF2B5EF4-FFF2-40B4-BE49-F238E27FC236}">
              <a16:creationId xmlns:a16="http://schemas.microsoft.com/office/drawing/2014/main" id="{BC9FBA95-A261-4700-A5C7-348CD5ECD6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1" name="Text Box 15">
          <a:extLst>
            <a:ext uri="{FF2B5EF4-FFF2-40B4-BE49-F238E27FC236}">
              <a16:creationId xmlns:a16="http://schemas.microsoft.com/office/drawing/2014/main" id="{189CE58E-A457-47E1-94CA-DFB2C267E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2" name="Text Box 15">
          <a:extLst>
            <a:ext uri="{FF2B5EF4-FFF2-40B4-BE49-F238E27FC236}">
              <a16:creationId xmlns:a16="http://schemas.microsoft.com/office/drawing/2014/main" id="{0D800A9D-4EFE-402A-B1A4-F8A3DEEB51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3" name="Text Box 15">
          <a:extLst>
            <a:ext uri="{FF2B5EF4-FFF2-40B4-BE49-F238E27FC236}">
              <a16:creationId xmlns:a16="http://schemas.microsoft.com/office/drawing/2014/main" id="{6804C290-C575-41A7-AFFB-47E05AF075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4" name="Text Box 15">
          <a:extLst>
            <a:ext uri="{FF2B5EF4-FFF2-40B4-BE49-F238E27FC236}">
              <a16:creationId xmlns:a16="http://schemas.microsoft.com/office/drawing/2014/main" id="{A1CD99E9-F662-4867-9697-E001F3DE46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5" name="Text Box 15">
          <a:extLst>
            <a:ext uri="{FF2B5EF4-FFF2-40B4-BE49-F238E27FC236}">
              <a16:creationId xmlns:a16="http://schemas.microsoft.com/office/drawing/2014/main" id="{9BDB0129-545B-425A-BD85-B8A98804788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6" name="Text Box 15">
          <a:extLst>
            <a:ext uri="{FF2B5EF4-FFF2-40B4-BE49-F238E27FC236}">
              <a16:creationId xmlns:a16="http://schemas.microsoft.com/office/drawing/2014/main" id="{1E0A1CF7-CE50-461C-B4A4-3B04834B8A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7" name="Text Box 15">
          <a:extLst>
            <a:ext uri="{FF2B5EF4-FFF2-40B4-BE49-F238E27FC236}">
              <a16:creationId xmlns:a16="http://schemas.microsoft.com/office/drawing/2014/main" id="{2610C891-F2B0-48A3-8802-074617F9C2D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8" name="Text Box 15">
          <a:extLst>
            <a:ext uri="{FF2B5EF4-FFF2-40B4-BE49-F238E27FC236}">
              <a16:creationId xmlns:a16="http://schemas.microsoft.com/office/drawing/2014/main" id="{50526D3B-3666-48E4-8081-10AB0E2A89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49" name="Text Box 15">
          <a:extLst>
            <a:ext uri="{FF2B5EF4-FFF2-40B4-BE49-F238E27FC236}">
              <a16:creationId xmlns:a16="http://schemas.microsoft.com/office/drawing/2014/main" id="{E2B7E2EE-6BAF-4E6D-A9B6-54C8094A2F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0" name="Text Box 15">
          <a:extLst>
            <a:ext uri="{FF2B5EF4-FFF2-40B4-BE49-F238E27FC236}">
              <a16:creationId xmlns:a16="http://schemas.microsoft.com/office/drawing/2014/main" id="{23B622E7-C7E8-43F5-80C2-30B7599161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1" name="Text Box 15">
          <a:extLst>
            <a:ext uri="{FF2B5EF4-FFF2-40B4-BE49-F238E27FC236}">
              <a16:creationId xmlns:a16="http://schemas.microsoft.com/office/drawing/2014/main" id="{2E0B32D0-614F-4059-88B2-2799569A5B2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2" name="Text Box 15">
          <a:extLst>
            <a:ext uri="{FF2B5EF4-FFF2-40B4-BE49-F238E27FC236}">
              <a16:creationId xmlns:a16="http://schemas.microsoft.com/office/drawing/2014/main" id="{FB0FD6A7-5435-4ED4-8150-E3873D82AB5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3" name="Text Box 15">
          <a:extLst>
            <a:ext uri="{FF2B5EF4-FFF2-40B4-BE49-F238E27FC236}">
              <a16:creationId xmlns:a16="http://schemas.microsoft.com/office/drawing/2014/main" id="{5DBB48B3-5FE8-4437-BA0E-A1AB57361F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4" name="Text Box 15">
          <a:extLst>
            <a:ext uri="{FF2B5EF4-FFF2-40B4-BE49-F238E27FC236}">
              <a16:creationId xmlns:a16="http://schemas.microsoft.com/office/drawing/2014/main" id="{A6FFC177-1E42-47F1-BF73-FC836C6470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5" name="Text Box 15">
          <a:extLst>
            <a:ext uri="{FF2B5EF4-FFF2-40B4-BE49-F238E27FC236}">
              <a16:creationId xmlns:a16="http://schemas.microsoft.com/office/drawing/2014/main" id="{88315539-B4B4-41AF-9575-54425E2FAD7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6" name="Text Box 15">
          <a:extLst>
            <a:ext uri="{FF2B5EF4-FFF2-40B4-BE49-F238E27FC236}">
              <a16:creationId xmlns:a16="http://schemas.microsoft.com/office/drawing/2014/main" id="{7F12006D-D587-4EED-9C48-3D67D5B46D6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7" name="Text Box 15">
          <a:extLst>
            <a:ext uri="{FF2B5EF4-FFF2-40B4-BE49-F238E27FC236}">
              <a16:creationId xmlns:a16="http://schemas.microsoft.com/office/drawing/2014/main" id="{3A8EE9AA-6E2B-432E-94C4-29AD8B965D0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8" name="Text Box 15">
          <a:extLst>
            <a:ext uri="{FF2B5EF4-FFF2-40B4-BE49-F238E27FC236}">
              <a16:creationId xmlns:a16="http://schemas.microsoft.com/office/drawing/2014/main" id="{166A51D9-A71A-435B-A217-9935F8BDF9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59" name="Text Box 15">
          <a:extLst>
            <a:ext uri="{FF2B5EF4-FFF2-40B4-BE49-F238E27FC236}">
              <a16:creationId xmlns:a16="http://schemas.microsoft.com/office/drawing/2014/main" id="{F360E22B-31A5-4478-BFA5-01E399702DF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0" name="Text Box 15">
          <a:extLst>
            <a:ext uri="{FF2B5EF4-FFF2-40B4-BE49-F238E27FC236}">
              <a16:creationId xmlns:a16="http://schemas.microsoft.com/office/drawing/2014/main" id="{5E26775B-10CE-4C10-8774-7CE61627C6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1" name="Text Box 15">
          <a:extLst>
            <a:ext uri="{FF2B5EF4-FFF2-40B4-BE49-F238E27FC236}">
              <a16:creationId xmlns:a16="http://schemas.microsoft.com/office/drawing/2014/main" id="{44931C7A-F8F1-40CC-8957-377EDCECA6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2" name="Text Box 15">
          <a:extLst>
            <a:ext uri="{FF2B5EF4-FFF2-40B4-BE49-F238E27FC236}">
              <a16:creationId xmlns:a16="http://schemas.microsoft.com/office/drawing/2014/main" id="{2D7844BA-01B1-4240-81BC-23889AFE95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3" name="Text Box 15">
          <a:extLst>
            <a:ext uri="{FF2B5EF4-FFF2-40B4-BE49-F238E27FC236}">
              <a16:creationId xmlns:a16="http://schemas.microsoft.com/office/drawing/2014/main" id="{AD49DCB5-3169-4E38-9969-D1C8B47100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4" name="Text Box 15">
          <a:extLst>
            <a:ext uri="{FF2B5EF4-FFF2-40B4-BE49-F238E27FC236}">
              <a16:creationId xmlns:a16="http://schemas.microsoft.com/office/drawing/2014/main" id="{29C02C7D-C120-4739-A442-F308824EAD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5" name="Text Box 15">
          <a:extLst>
            <a:ext uri="{FF2B5EF4-FFF2-40B4-BE49-F238E27FC236}">
              <a16:creationId xmlns:a16="http://schemas.microsoft.com/office/drawing/2014/main" id="{2BB51937-47BA-4806-82A6-D8FC69C4DB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6" name="Text Box 15">
          <a:extLst>
            <a:ext uri="{FF2B5EF4-FFF2-40B4-BE49-F238E27FC236}">
              <a16:creationId xmlns:a16="http://schemas.microsoft.com/office/drawing/2014/main" id="{E0D5DA56-8D5D-405C-BA54-8707B7F7D9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7" name="Text Box 15">
          <a:extLst>
            <a:ext uri="{FF2B5EF4-FFF2-40B4-BE49-F238E27FC236}">
              <a16:creationId xmlns:a16="http://schemas.microsoft.com/office/drawing/2014/main" id="{1B777A6F-969C-47A3-937E-DAA40F3B64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8" name="Text Box 15">
          <a:extLst>
            <a:ext uri="{FF2B5EF4-FFF2-40B4-BE49-F238E27FC236}">
              <a16:creationId xmlns:a16="http://schemas.microsoft.com/office/drawing/2014/main" id="{481AACEF-CCD8-453A-98DF-F448B44C106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69" name="Text Box 15">
          <a:extLst>
            <a:ext uri="{FF2B5EF4-FFF2-40B4-BE49-F238E27FC236}">
              <a16:creationId xmlns:a16="http://schemas.microsoft.com/office/drawing/2014/main" id="{1861D5AB-9FB9-4EE3-9BA1-1B80AA920CA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0" name="Text Box 15">
          <a:extLst>
            <a:ext uri="{FF2B5EF4-FFF2-40B4-BE49-F238E27FC236}">
              <a16:creationId xmlns:a16="http://schemas.microsoft.com/office/drawing/2014/main" id="{9F8405C9-DCA4-492D-B3A0-7297257E7F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1" name="Text Box 15">
          <a:extLst>
            <a:ext uri="{FF2B5EF4-FFF2-40B4-BE49-F238E27FC236}">
              <a16:creationId xmlns:a16="http://schemas.microsoft.com/office/drawing/2014/main" id="{DE77B8D8-E24D-42A4-A21A-B7646E6458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2" name="Text Box 15">
          <a:extLst>
            <a:ext uri="{FF2B5EF4-FFF2-40B4-BE49-F238E27FC236}">
              <a16:creationId xmlns:a16="http://schemas.microsoft.com/office/drawing/2014/main" id="{79961CF4-A2DB-439F-8180-068432C0D19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3" name="Text Box 15">
          <a:extLst>
            <a:ext uri="{FF2B5EF4-FFF2-40B4-BE49-F238E27FC236}">
              <a16:creationId xmlns:a16="http://schemas.microsoft.com/office/drawing/2014/main" id="{A79BCA06-A401-406B-B02A-ADCE17985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4" name="Text Box 15">
          <a:extLst>
            <a:ext uri="{FF2B5EF4-FFF2-40B4-BE49-F238E27FC236}">
              <a16:creationId xmlns:a16="http://schemas.microsoft.com/office/drawing/2014/main" id="{1A0C46FB-5FF4-4B49-AAE2-CE95141721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5" name="Text Box 15">
          <a:extLst>
            <a:ext uri="{FF2B5EF4-FFF2-40B4-BE49-F238E27FC236}">
              <a16:creationId xmlns:a16="http://schemas.microsoft.com/office/drawing/2014/main" id="{3A7313FC-7329-4280-B9DE-4DD73B21A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6" name="Text Box 15">
          <a:extLst>
            <a:ext uri="{FF2B5EF4-FFF2-40B4-BE49-F238E27FC236}">
              <a16:creationId xmlns:a16="http://schemas.microsoft.com/office/drawing/2014/main" id="{5FC2A265-AD15-4678-A466-AB3E2D1646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7" name="Text Box 15">
          <a:extLst>
            <a:ext uri="{FF2B5EF4-FFF2-40B4-BE49-F238E27FC236}">
              <a16:creationId xmlns:a16="http://schemas.microsoft.com/office/drawing/2014/main" id="{9D6B1F9C-2103-4B30-A3C1-AFE7B8ABD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8" name="Text Box 15">
          <a:extLst>
            <a:ext uri="{FF2B5EF4-FFF2-40B4-BE49-F238E27FC236}">
              <a16:creationId xmlns:a16="http://schemas.microsoft.com/office/drawing/2014/main" id="{AD5E5FD2-047C-422F-91F6-ED6BFBBA046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79" name="Text Box 15">
          <a:extLst>
            <a:ext uri="{FF2B5EF4-FFF2-40B4-BE49-F238E27FC236}">
              <a16:creationId xmlns:a16="http://schemas.microsoft.com/office/drawing/2014/main" id="{C7AF6618-76D5-47EC-B936-B94810EED2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0" name="Text Box 15">
          <a:extLst>
            <a:ext uri="{FF2B5EF4-FFF2-40B4-BE49-F238E27FC236}">
              <a16:creationId xmlns:a16="http://schemas.microsoft.com/office/drawing/2014/main" id="{390426E7-18AC-4474-8029-00CCCD8A15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1" name="Text Box 15">
          <a:extLst>
            <a:ext uri="{FF2B5EF4-FFF2-40B4-BE49-F238E27FC236}">
              <a16:creationId xmlns:a16="http://schemas.microsoft.com/office/drawing/2014/main" id="{85CDAE8E-7832-49B1-B7CB-2ECDC320D8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2" name="Text Box 15">
          <a:extLst>
            <a:ext uri="{FF2B5EF4-FFF2-40B4-BE49-F238E27FC236}">
              <a16:creationId xmlns:a16="http://schemas.microsoft.com/office/drawing/2014/main" id="{0CDAE94B-425F-4A2A-AC15-AEC413081BA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3" name="Text Box 15">
          <a:extLst>
            <a:ext uri="{FF2B5EF4-FFF2-40B4-BE49-F238E27FC236}">
              <a16:creationId xmlns:a16="http://schemas.microsoft.com/office/drawing/2014/main" id="{D508A750-791D-4597-9EAE-39E05F19BB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4" name="Text Box 15">
          <a:extLst>
            <a:ext uri="{FF2B5EF4-FFF2-40B4-BE49-F238E27FC236}">
              <a16:creationId xmlns:a16="http://schemas.microsoft.com/office/drawing/2014/main" id="{3CBBBBEC-EBE5-41F2-ACA3-B23C3A9C61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5" name="Text Box 15">
          <a:extLst>
            <a:ext uri="{FF2B5EF4-FFF2-40B4-BE49-F238E27FC236}">
              <a16:creationId xmlns:a16="http://schemas.microsoft.com/office/drawing/2014/main" id="{EA5F1FC6-9A10-40BD-AAB3-4431411A21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6" name="Text Box 15">
          <a:extLst>
            <a:ext uri="{FF2B5EF4-FFF2-40B4-BE49-F238E27FC236}">
              <a16:creationId xmlns:a16="http://schemas.microsoft.com/office/drawing/2014/main" id="{D8BF75A9-68CB-44AF-B91D-1A17D6BD77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7" name="Text Box 15">
          <a:extLst>
            <a:ext uri="{FF2B5EF4-FFF2-40B4-BE49-F238E27FC236}">
              <a16:creationId xmlns:a16="http://schemas.microsoft.com/office/drawing/2014/main" id="{F1F0D87D-4D47-4800-AD2B-40D8540161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8" name="Text Box 15">
          <a:extLst>
            <a:ext uri="{FF2B5EF4-FFF2-40B4-BE49-F238E27FC236}">
              <a16:creationId xmlns:a16="http://schemas.microsoft.com/office/drawing/2014/main" id="{9A679618-D788-4832-8F37-0637423FF5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89" name="Text Box 15">
          <a:extLst>
            <a:ext uri="{FF2B5EF4-FFF2-40B4-BE49-F238E27FC236}">
              <a16:creationId xmlns:a16="http://schemas.microsoft.com/office/drawing/2014/main" id="{133B3669-F5D4-411C-9452-DA820665B6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90" name="Text Box 15">
          <a:extLst>
            <a:ext uri="{FF2B5EF4-FFF2-40B4-BE49-F238E27FC236}">
              <a16:creationId xmlns:a16="http://schemas.microsoft.com/office/drawing/2014/main" id="{E46A4091-A265-47F4-8F80-F97A695422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91" name="Text Box 15">
          <a:extLst>
            <a:ext uri="{FF2B5EF4-FFF2-40B4-BE49-F238E27FC236}">
              <a16:creationId xmlns:a16="http://schemas.microsoft.com/office/drawing/2014/main" id="{A152868D-115C-4896-B67C-0634CF3BA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92" name="Text Box 15">
          <a:extLst>
            <a:ext uri="{FF2B5EF4-FFF2-40B4-BE49-F238E27FC236}">
              <a16:creationId xmlns:a16="http://schemas.microsoft.com/office/drawing/2014/main" id="{E2906CD3-C4BE-44E5-AD90-C85B2F798E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93" name="Text Box 15">
          <a:extLst>
            <a:ext uri="{FF2B5EF4-FFF2-40B4-BE49-F238E27FC236}">
              <a16:creationId xmlns:a16="http://schemas.microsoft.com/office/drawing/2014/main" id="{80AC0512-7EC2-424A-9E62-444FBBA4391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94" name="Text Box 15">
          <a:extLst>
            <a:ext uri="{FF2B5EF4-FFF2-40B4-BE49-F238E27FC236}">
              <a16:creationId xmlns:a16="http://schemas.microsoft.com/office/drawing/2014/main" id="{CCAAB0C0-0EC3-486D-BC64-20C0185103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95" name="Text Box 15">
          <a:extLst>
            <a:ext uri="{FF2B5EF4-FFF2-40B4-BE49-F238E27FC236}">
              <a16:creationId xmlns:a16="http://schemas.microsoft.com/office/drawing/2014/main" id="{51A189CC-463C-4FA1-8802-AF96DBA075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96" name="Text Box 15">
          <a:extLst>
            <a:ext uri="{FF2B5EF4-FFF2-40B4-BE49-F238E27FC236}">
              <a16:creationId xmlns:a16="http://schemas.microsoft.com/office/drawing/2014/main" id="{F9DE842E-BF71-4228-9A5F-C0242C246CB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97" name="Text Box 15">
          <a:extLst>
            <a:ext uri="{FF2B5EF4-FFF2-40B4-BE49-F238E27FC236}">
              <a16:creationId xmlns:a16="http://schemas.microsoft.com/office/drawing/2014/main" id="{B6B7EC44-7382-48A7-BF1A-9A7B98F9E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98" name="Text Box 15">
          <a:extLst>
            <a:ext uri="{FF2B5EF4-FFF2-40B4-BE49-F238E27FC236}">
              <a16:creationId xmlns:a16="http://schemas.microsoft.com/office/drawing/2014/main" id="{88F8622F-E1F5-4821-985B-FD7C5C2DFE7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199" name="Text Box 15">
          <a:extLst>
            <a:ext uri="{FF2B5EF4-FFF2-40B4-BE49-F238E27FC236}">
              <a16:creationId xmlns:a16="http://schemas.microsoft.com/office/drawing/2014/main" id="{FDB1E189-BC70-4DAB-B1EF-EDFFBE133B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0" name="Text Box 15">
          <a:extLst>
            <a:ext uri="{FF2B5EF4-FFF2-40B4-BE49-F238E27FC236}">
              <a16:creationId xmlns:a16="http://schemas.microsoft.com/office/drawing/2014/main" id="{27F68400-EF98-4F83-B17D-2A91EF2621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1" name="Text Box 15">
          <a:extLst>
            <a:ext uri="{FF2B5EF4-FFF2-40B4-BE49-F238E27FC236}">
              <a16:creationId xmlns:a16="http://schemas.microsoft.com/office/drawing/2014/main" id="{96AEA6FB-998F-44FA-AB64-5ED740B2AD5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2" name="Text Box 15">
          <a:extLst>
            <a:ext uri="{FF2B5EF4-FFF2-40B4-BE49-F238E27FC236}">
              <a16:creationId xmlns:a16="http://schemas.microsoft.com/office/drawing/2014/main" id="{E010D82A-D6D2-4F28-858C-4B43818A8B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3" name="Text Box 15">
          <a:extLst>
            <a:ext uri="{FF2B5EF4-FFF2-40B4-BE49-F238E27FC236}">
              <a16:creationId xmlns:a16="http://schemas.microsoft.com/office/drawing/2014/main" id="{6FD3BB8A-3661-45D2-9AF6-D571FED0E2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4" name="Text Box 15">
          <a:extLst>
            <a:ext uri="{FF2B5EF4-FFF2-40B4-BE49-F238E27FC236}">
              <a16:creationId xmlns:a16="http://schemas.microsoft.com/office/drawing/2014/main" id="{B9BAFB65-3C9C-4520-A318-6C0DB18E86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5" name="Text Box 15">
          <a:extLst>
            <a:ext uri="{FF2B5EF4-FFF2-40B4-BE49-F238E27FC236}">
              <a16:creationId xmlns:a16="http://schemas.microsoft.com/office/drawing/2014/main" id="{793E88C9-E7C6-4B0B-92AA-63AEC2E30E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6" name="Text Box 15">
          <a:extLst>
            <a:ext uri="{FF2B5EF4-FFF2-40B4-BE49-F238E27FC236}">
              <a16:creationId xmlns:a16="http://schemas.microsoft.com/office/drawing/2014/main" id="{3C1D6C10-5AB5-4434-8316-7513CE2F1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7" name="Text Box 15">
          <a:extLst>
            <a:ext uri="{FF2B5EF4-FFF2-40B4-BE49-F238E27FC236}">
              <a16:creationId xmlns:a16="http://schemas.microsoft.com/office/drawing/2014/main" id="{90749DA4-5867-40BF-B1EF-296202CF31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8" name="Text Box 15">
          <a:extLst>
            <a:ext uri="{FF2B5EF4-FFF2-40B4-BE49-F238E27FC236}">
              <a16:creationId xmlns:a16="http://schemas.microsoft.com/office/drawing/2014/main" id="{A12F758A-8EBB-4657-B1DC-6FB629A77D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09" name="Text Box 15">
          <a:extLst>
            <a:ext uri="{FF2B5EF4-FFF2-40B4-BE49-F238E27FC236}">
              <a16:creationId xmlns:a16="http://schemas.microsoft.com/office/drawing/2014/main" id="{E55F3DFA-5A6A-4ED2-B3F2-80C67057AD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0" name="Text Box 15">
          <a:extLst>
            <a:ext uri="{FF2B5EF4-FFF2-40B4-BE49-F238E27FC236}">
              <a16:creationId xmlns:a16="http://schemas.microsoft.com/office/drawing/2014/main" id="{5B1E256E-D1A1-4995-88C3-7C61A53E44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1" name="Text Box 15">
          <a:extLst>
            <a:ext uri="{FF2B5EF4-FFF2-40B4-BE49-F238E27FC236}">
              <a16:creationId xmlns:a16="http://schemas.microsoft.com/office/drawing/2014/main" id="{957ADCE3-1451-411F-9674-0D4F137858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2" name="Text Box 15">
          <a:extLst>
            <a:ext uri="{FF2B5EF4-FFF2-40B4-BE49-F238E27FC236}">
              <a16:creationId xmlns:a16="http://schemas.microsoft.com/office/drawing/2014/main" id="{6DC97A57-0C32-4990-BDFC-F1136417EE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3" name="Text Box 15">
          <a:extLst>
            <a:ext uri="{FF2B5EF4-FFF2-40B4-BE49-F238E27FC236}">
              <a16:creationId xmlns:a16="http://schemas.microsoft.com/office/drawing/2014/main" id="{9C5FC78F-AF1F-4779-A5C2-2469633327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4" name="Text Box 15">
          <a:extLst>
            <a:ext uri="{FF2B5EF4-FFF2-40B4-BE49-F238E27FC236}">
              <a16:creationId xmlns:a16="http://schemas.microsoft.com/office/drawing/2014/main" id="{0A386604-8D07-4DCD-B47C-EA8349E03B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5" name="Text Box 15">
          <a:extLst>
            <a:ext uri="{FF2B5EF4-FFF2-40B4-BE49-F238E27FC236}">
              <a16:creationId xmlns:a16="http://schemas.microsoft.com/office/drawing/2014/main" id="{032913A0-D1DD-45E2-A499-F228A09E536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6" name="Text Box 15">
          <a:extLst>
            <a:ext uri="{FF2B5EF4-FFF2-40B4-BE49-F238E27FC236}">
              <a16:creationId xmlns:a16="http://schemas.microsoft.com/office/drawing/2014/main" id="{1DCF6C38-EFB1-4058-AC6D-46FEB92719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7" name="Text Box 15">
          <a:extLst>
            <a:ext uri="{FF2B5EF4-FFF2-40B4-BE49-F238E27FC236}">
              <a16:creationId xmlns:a16="http://schemas.microsoft.com/office/drawing/2014/main" id="{7895291D-2AD7-46C9-8B45-B9357B73AB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8" name="Text Box 15">
          <a:extLst>
            <a:ext uri="{FF2B5EF4-FFF2-40B4-BE49-F238E27FC236}">
              <a16:creationId xmlns:a16="http://schemas.microsoft.com/office/drawing/2014/main" id="{C9F2B5F7-CF04-4893-816E-8B00D026A0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19" name="Text Box 15">
          <a:extLst>
            <a:ext uri="{FF2B5EF4-FFF2-40B4-BE49-F238E27FC236}">
              <a16:creationId xmlns:a16="http://schemas.microsoft.com/office/drawing/2014/main" id="{24704DB3-DA6B-4E22-821E-C93E24F1D2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0" name="Text Box 15">
          <a:extLst>
            <a:ext uri="{FF2B5EF4-FFF2-40B4-BE49-F238E27FC236}">
              <a16:creationId xmlns:a16="http://schemas.microsoft.com/office/drawing/2014/main" id="{6BFC6950-1949-4202-893D-C664B8E4A0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1" name="Text Box 15">
          <a:extLst>
            <a:ext uri="{FF2B5EF4-FFF2-40B4-BE49-F238E27FC236}">
              <a16:creationId xmlns:a16="http://schemas.microsoft.com/office/drawing/2014/main" id="{05CFD01C-11FC-41CB-8B6F-1621DC14C4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2" name="Text Box 15">
          <a:extLst>
            <a:ext uri="{FF2B5EF4-FFF2-40B4-BE49-F238E27FC236}">
              <a16:creationId xmlns:a16="http://schemas.microsoft.com/office/drawing/2014/main" id="{6AF95F28-CBE3-4387-BE62-505A51AD65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3" name="Text Box 15">
          <a:extLst>
            <a:ext uri="{FF2B5EF4-FFF2-40B4-BE49-F238E27FC236}">
              <a16:creationId xmlns:a16="http://schemas.microsoft.com/office/drawing/2014/main" id="{635F2B4E-C02C-478C-B1E5-C63D5E74A7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4" name="Text Box 15">
          <a:extLst>
            <a:ext uri="{FF2B5EF4-FFF2-40B4-BE49-F238E27FC236}">
              <a16:creationId xmlns:a16="http://schemas.microsoft.com/office/drawing/2014/main" id="{01F1E6DD-E864-413D-AA8E-0BE4383C2DA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5" name="Text Box 15">
          <a:extLst>
            <a:ext uri="{FF2B5EF4-FFF2-40B4-BE49-F238E27FC236}">
              <a16:creationId xmlns:a16="http://schemas.microsoft.com/office/drawing/2014/main" id="{BE98F2DE-828F-46C2-90AB-84B2178BB2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6" name="Text Box 15">
          <a:extLst>
            <a:ext uri="{FF2B5EF4-FFF2-40B4-BE49-F238E27FC236}">
              <a16:creationId xmlns:a16="http://schemas.microsoft.com/office/drawing/2014/main" id="{8403B1ED-7D33-4C36-B394-36913324E6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7" name="Text Box 15">
          <a:extLst>
            <a:ext uri="{FF2B5EF4-FFF2-40B4-BE49-F238E27FC236}">
              <a16:creationId xmlns:a16="http://schemas.microsoft.com/office/drawing/2014/main" id="{CE09A777-F40B-4260-983E-ED52EC77D3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8" name="Text Box 15">
          <a:extLst>
            <a:ext uri="{FF2B5EF4-FFF2-40B4-BE49-F238E27FC236}">
              <a16:creationId xmlns:a16="http://schemas.microsoft.com/office/drawing/2014/main" id="{BD607AD4-D6E5-43EA-A6C7-75D9414D68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29" name="Text Box 15">
          <a:extLst>
            <a:ext uri="{FF2B5EF4-FFF2-40B4-BE49-F238E27FC236}">
              <a16:creationId xmlns:a16="http://schemas.microsoft.com/office/drawing/2014/main" id="{7C42C071-A4E7-40BA-8103-0005A35711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0" name="Text Box 15">
          <a:extLst>
            <a:ext uri="{FF2B5EF4-FFF2-40B4-BE49-F238E27FC236}">
              <a16:creationId xmlns:a16="http://schemas.microsoft.com/office/drawing/2014/main" id="{D9C83B02-B2BF-4E97-BD57-6DBCD00E0D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1" name="Text Box 15">
          <a:extLst>
            <a:ext uri="{FF2B5EF4-FFF2-40B4-BE49-F238E27FC236}">
              <a16:creationId xmlns:a16="http://schemas.microsoft.com/office/drawing/2014/main" id="{C724A3B8-8323-4846-AC39-5E62081C4E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2" name="Text Box 15">
          <a:extLst>
            <a:ext uri="{FF2B5EF4-FFF2-40B4-BE49-F238E27FC236}">
              <a16:creationId xmlns:a16="http://schemas.microsoft.com/office/drawing/2014/main" id="{C20A14C3-7045-4157-BC5E-C8C40275D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3" name="Text Box 15">
          <a:extLst>
            <a:ext uri="{FF2B5EF4-FFF2-40B4-BE49-F238E27FC236}">
              <a16:creationId xmlns:a16="http://schemas.microsoft.com/office/drawing/2014/main" id="{2974CD43-8CBB-48CB-9C50-EC81B4599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4" name="Text Box 15">
          <a:extLst>
            <a:ext uri="{FF2B5EF4-FFF2-40B4-BE49-F238E27FC236}">
              <a16:creationId xmlns:a16="http://schemas.microsoft.com/office/drawing/2014/main" id="{AC011799-2466-45FA-BA32-C36DC4877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5" name="Text Box 15">
          <a:extLst>
            <a:ext uri="{FF2B5EF4-FFF2-40B4-BE49-F238E27FC236}">
              <a16:creationId xmlns:a16="http://schemas.microsoft.com/office/drawing/2014/main" id="{FDA24CE5-D4AD-40A3-BCC5-A43CB39933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6" name="Text Box 15">
          <a:extLst>
            <a:ext uri="{FF2B5EF4-FFF2-40B4-BE49-F238E27FC236}">
              <a16:creationId xmlns:a16="http://schemas.microsoft.com/office/drawing/2014/main" id="{7EE04CC6-09DD-49D4-A325-73EF746D28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7" name="Text Box 15">
          <a:extLst>
            <a:ext uri="{FF2B5EF4-FFF2-40B4-BE49-F238E27FC236}">
              <a16:creationId xmlns:a16="http://schemas.microsoft.com/office/drawing/2014/main" id="{28D11359-8A12-422F-8559-3A49CAB73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8" name="Text Box 15">
          <a:extLst>
            <a:ext uri="{FF2B5EF4-FFF2-40B4-BE49-F238E27FC236}">
              <a16:creationId xmlns:a16="http://schemas.microsoft.com/office/drawing/2014/main" id="{62039C79-6DEC-432F-BCF4-796CFA5A3C9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39" name="Text Box 15">
          <a:extLst>
            <a:ext uri="{FF2B5EF4-FFF2-40B4-BE49-F238E27FC236}">
              <a16:creationId xmlns:a16="http://schemas.microsoft.com/office/drawing/2014/main" id="{8F5C4019-EC61-4A7F-A340-6234A86B9F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0" name="Text Box 15">
          <a:extLst>
            <a:ext uri="{FF2B5EF4-FFF2-40B4-BE49-F238E27FC236}">
              <a16:creationId xmlns:a16="http://schemas.microsoft.com/office/drawing/2014/main" id="{33932922-E9B4-44F5-81F4-5C0785189C5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1" name="Text Box 15">
          <a:extLst>
            <a:ext uri="{FF2B5EF4-FFF2-40B4-BE49-F238E27FC236}">
              <a16:creationId xmlns:a16="http://schemas.microsoft.com/office/drawing/2014/main" id="{CDE0C4BE-748D-4DCD-86E4-87C3ED0243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2" name="Text Box 15">
          <a:extLst>
            <a:ext uri="{FF2B5EF4-FFF2-40B4-BE49-F238E27FC236}">
              <a16:creationId xmlns:a16="http://schemas.microsoft.com/office/drawing/2014/main" id="{0562C8D8-16FF-4B0C-9C53-9D1BDD2100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3" name="Text Box 15">
          <a:extLst>
            <a:ext uri="{FF2B5EF4-FFF2-40B4-BE49-F238E27FC236}">
              <a16:creationId xmlns:a16="http://schemas.microsoft.com/office/drawing/2014/main" id="{2170A471-6728-41A9-96F3-F4F67EC9C0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4" name="Text Box 15">
          <a:extLst>
            <a:ext uri="{FF2B5EF4-FFF2-40B4-BE49-F238E27FC236}">
              <a16:creationId xmlns:a16="http://schemas.microsoft.com/office/drawing/2014/main" id="{1B488258-5A38-43BF-8D79-023114646D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5" name="Text Box 15">
          <a:extLst>
            <a:ext uri="{FF2B5EF4-FFF2-40B4-BE49-F238E27FC236}">
              <a16:creationId xmlns:a16="http://schemas.microsoft.com/office/drawing/2014/main" id="{99E07A3F-3087-4EA8-8896-4F2B1615FE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6" name="Text Box 15">
          <a:extLst>
            <a:ext uri="{FF2B5EF4-FFF2-40B4-BE49-F238E27FC236}">
              <a16:creationId xmlns:a16="http://schemas.microsoft.com/office/drawing/2014/main" id="{CDE5FD5D-7B0C-4204-8BD5-B6AF563FDA0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7" name="Text Box 15">
          <a:extLst>
            <a:ext uri="{FF2B5EF4-FFF2-40B4-BE49-F238E27FC236}">
              <a16:creationId xmlns:a16="http://schemas.microsoft.com/office/drawing/2014/main" id="{2D384408-9E31-4D57-A150-3DD724E4F9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8" name="Text Box 15">
          <a:extLst>
            <a:ext uri="{FF2B5EF4-FFF2-40B4-BE49-F238E27FC236}">
              <a16:creationId xmlns:a16="http://schemas.microsoft.com/office/drawing/2014/main" id="{0A9CD98A-74A6-4FFF-A595-65E1F0479C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49" name="Text Box 15">
          <a:extLst>
            <a:ext uri="{FF2B5EF4-FFF2-40B4-BE49-F238E27FC236}">
              <a16:creationId xmlns:a16="http://schemas.microsoft.com/office/drawing/2014/main" id="{AD74B552-5BDC-412C-9DA1-2022A63654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0" name="Text Box 15">
          <a:extLst>
            <a:ext uri="{FF2B5EF4-FFF2-40B4-BE49-F238E27FC236}">
              <a16:creationId xmlns:a16="http://schemas.microsoft.com/office/drawing/2014/main" id="{1A224738-B702-4029-98C6-7621FACB4D3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1" name="Text Box 15">
          <a:extLst>
            <a:ext uri="{FF2B5EF4-FFF2-40B4-BE49-F238E27FC236}">
              <a16:creationId xmlns:a16="http://schemas.microsoft.com/office/drawing/2014/main" id="{9BF69EA6-4DAA-467D-B3FF-85806FE297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2" name="Text Box 15">
          <a:extLst>
            <a:ext uri="{FF2B5EF4-FFF2-40B4-BE49-F238E27FC236}">
              <a16:creationId xmlns:a16="http://schemas.microsoft.com/office/drawing/2014/main" id="{C15C3B50-5E21-4CEB-B8DC-78ABE90F1B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3" name="Text Box 15">
          <a:extLst>
            <a:ext uri="{FF2B5EF4-FFF2-40B4-BE49-F238E27FC236}">
              <a16:creationId xmlns:a16="http://schemas.microsoft.com/office/drawing/2014/main" id="{7CFBD0E4-15C4-4020-859E-8A060F18647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4" name="Text Box 15">
          <a:extLst>
            <a:ext uri="{FF2B5EF4-FFF2-40B4-BE49-F238E27FC236}">
              <a16:creationId xmlns:a16="http://schemas.microsoft.com/office/drawing/2014/main" id="{6EF1D76E-DEBB-4EDC-A5EB-7422B7085C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5" name="Text Box 15">
          <a:extLst>
            <a:ext uri="{FF2B5EF4-FFF2-40B4-BE49-F238E27FC236}">
              <a16:creationId xmlns:a16="http://schemas.microsoft.com/office/drawing/2014/main" id="{DEE78BD4-6FD9-43DE-ADB2-69CBDCEBC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6" name="Text Box 15">
          <a:extLst>
            <a:ext uri="{FF2B5EF4-FFF2-40B4-BE49-F238E27FC236}">
              <a16:creationId xmlns:a16="http://schemas.microsoft.com/office/drawing/2014/main" id="{FB097885-384B-4C20-85D8-7FA5DEEA6F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7" name="Text Box 15">
          <a:extLst>
            <a:ext uri="{FF2B5EF4-FFF2-40B4-BE49-F238E27FC236}">
              <a16:creationId xmlns:a16="http://schemas.microsoft.com/office/drawing/2014/main" id="{32764287-628F-451A-9BD5-EE1E894EC3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8" name="Text Box 15">
          <a:extLst>
            <a:ext uri="{FF2B5EF4-FFF2-40B4-BE49-F238E27FC236}">
              <a16:creationId xmlns:a16="http://schemas.microsoft.com/office/drawing/2014/main" id="{E0F5074A-D681-4AF2-A0F1-2901848E3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59" name="Text Box 15">
          <a:extLst>
            <a:ext uri="{FF2B5EF4-FFF2-40B4-BE49-F238E27FC236}">
              <a16:creationId xmlns:a16="http://schemas.microsoft.com/office/drawing/2014/main" id="{83CC83D7-2090-44BB-B459-F036445ECF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0" name="Text Box 15">
          <a:extLst>
            <a:ext uri="{FF2B5EF4-FFF2-40B4-BE49-F238E27FC236}">
              <a16:creationId xmlns:a16="http://schemas.microsoft.com/office/drawing/2014/main" id="{3989BBF5-B58A-42BE-9B02-73E5C29978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1" name="Text Box 15">
          <a:extLst>
            <a:ext uri="{FF2B5EF4-FFF2-40B4-BE49-F238E27FC236}">
              <a16:creationId xmlns:a16="http://schemas.microsoft.com/office/drawing/2014/main" id="{436BC395-15FA-423D-831C-45274DD65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2" name="Text Box 15">
          <a:extLst>
            <a:ext uri="{FF2B5EF4-FFF2-40B4-BE49-F238E27FC236}">
              <a16:creationId xmlns:a16="http://schemas.microsoft.com/office/drawing/2014/main" id="{274540FE-C757-4FBF-8B57-7754CD655A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3" name="Text Box 15">
          <a:extLst>
            <a:ext uri="{FF2B5EF4-FFF2-40B4-BE49-F238E27FC236}">
              <a16:creationId xmlns:a16="http://schemas.microsoft.com/office/drawing/2014/main" id="{D739CF66-21A7-44C7-BAC7-2FB0E811E5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4" name="Text Box 15">
          <a:extLst>
            <a:ext uri="{FF2B5EF4-FFF2-40B4-BE49-F238E27FC236}">
              <a16:creationId xmlns:a16="http://schemas.microsoft.com/office/drawing/2014/main" id="{73DF36EB-B185-4901-A5B6-7BEC25362B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5" name="Text Box 15">
          <a:extLst>
            <a:ext uri="{FF2B5EF4-FFF2-40B4-BE49-F238E27FC236}">
              <a16:creationId xmlns:a16="http://schemas.microsoft.com/office/drawing/2014/main" id="{F843A26F-373A-48AA-83DC-A809F13F7B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6" name="Text Box 15">
          <a:extLst>
            <a:ext uri="{FF2B5EF4-FFF2-40B4-BE49-F238E27FC236}">
              <a16:creationId xmlns:a16="http://schemas.microsoft.com/office/drawing/2014/main" id="{8DC2776C-C3B3-4D52-B332-FFC7FF08B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7" name="Text Box 15">
          <a:extLst>
            <a:ext uri="{FF2B5EF4-FFF2-40B4-BE49-F238E27FC236}">
              <a16:creationId xmlns:a16="http://schemas.microsoft.com/office/drawing/2014/main" id="{6AB1BE9F-D2A3-4A3B-9983-6AAB522C61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8" name="Text Box 15">
          <a:extLst>
            <a:ext uri="{FF2B5EF4-FFF2-40B4-BE49-F238E27FC236}">
              <a16:creationId xmlns:a16="http://schemas.microsoft.com/office/drawing/2014/main" id="{E51B798D-F263-47DD-AC32-FCAFE4C98D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69" name="Text Box 15">
          <a:extLst>
            <a:ext uri="{FF2B5EF4-FFF2-40B4-BE49-F238E27FC236}">
              <a16:creationId xmlns:a16="http://schemas.microsoft.com/office/drawing/2014/main" id="{3DEEB7D0-FC0D-4D24-9D0E-1BF2839088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0" name="Text Box 15">
          <a:extLst>
            <a:ext uri="{FF2B5EF4-FFF2-40B4-BE49-F238E27FC236}">
              <a16:creationId xmlns:a16="http://schemas.microsoft.com/office/drawing/2014/main" id="{53B721C1-6A1D-48AC-8217-A821A338C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1" name="Text Box 15">
          <a:extLst>
            <a:ext uri="{FF2B5EF4-FFF2-40B4-BE49-F238E27FC236}">
              <a16:creationId xmlns:a16="http://schemas.microsoft.com/office/drawing/2014/main" id="{086CCCE3-4935-4E38-961B-4A84DB55EA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2" name="Text Box 15">
          <a:extLst>
            <a:ext uri="{FF2B5EF4-FFF2-40B4-BE49-F238E27FC236}">
              <a16:creationId xmlns:a16="http://schemas.microsoft.com/office/drawing/2014/main" id="{682D355D-033F-43DB-8C20-9A5835894C8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3" name="Text Box 15">
          <a:extLst>
            <a:ext uri="{FF2B5EF4-FFF2-40B4-BE49-F238E27FC236}">
              <a16:creationId xmlns:a16="http://schemas.microsoft.com/office/drawing/2014/main" id="{332AAE8A-D606-4CAB-A6F1-BF9B8DC010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4" name="Text Box 15">
          <a:extLst>
            <a:ext uri="{FF2B5EF4-FFF2-40B4-BE49-F238E27FC236}">
              <a16:creationId xmlns:a16="http://schemas.microsoft.com/office/drawing/2014/main" id="{45537235-9105-45C9-B1F3-79260D3AC5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5" name="Text Box 15">
          <a:extLst>
            <a:ext uri="{FF2B5EF4-FFF2-40B4-BE49-F238E27FC236}">
              <a16:creationId xmlns:a16="http://schemas.microsoft.com/office/drawing/2014/main" id="{8C1025D4-5709-4718-85FD-EF5FB6208D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6" name="Text Box 15">
          <a:extLst>
            <a:ext uri="{FF2B5EF4-FFF2-40B4-BE49-F238E27FC236}">
              <a16:creationId xmlns:a16="http://schemas.microsoft.com/office/drawing/2014/main" id="{71A3A510-D0C2-4DFF-AD34-0F0A1F65A8C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7" name="Text Box 15">
          <a:extLst>
            <a:ext uri="{FF2B5EF4-FFF2-40B4-BE49-F238E27FC236}">
              <a16:creationId xmlns:a16="http://schemas.microsoft.com/office/drawing/2014/main" id="{F465D8C3-0EA9-4F9A-A07B-661403063E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8" name="Text Box 15">
          <a:extLst>
            <a:ext uri="{FF2B5EF4-FFF2-40B4-BE49-F238E27FC236}">
              <a16:creationId xmlns:a16="http://schemas.microsoft.com/office/drawing/2014/main" id="{A9F7CBC2-7D32-4706-82FE-FFF6B36A95E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79" name="Text Box 15">
          <a:extLst>
            <a:ext uri="{FF2B5EF4-FFF2-40B4-BE49-F238E27FC236}">
              <a16:creationId xmlns:a16="http://schemas.microsoft.com/office/drawing/2014/main" id="{15899A2E-8DD4-4968-97B6-B572E0EC2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0" name="Text Box 15">
          <a:extLst>
            <a:ext uri="{FF2B5EF4-FFF2-40B4-BE49-F238E27FC236}">
              <a16:creationId xmlns:a16="http://schemas.microsoft.com/office/drawing/2014/main" id="{20FE4283-CC49-4271-94A5-1BC581454F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1" name="Text Box 15">
          <a:extLst>
            <a:ext uri="{FF2B5EF4-FFF2-40B4-BE49-F238E27FC236}">
              <a16:creationId xmlns:a16="http://schemas.microsoft.com/office/drawing/2014/main" id="{4076AB5B-0056-4066-A63C-D91D7D1FF3A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2" name="Text Box 15">
          <a:extLst>
            <a:ext uri="{FF2B5EF4-FFF2-40B4-BE49-F238E27FC236}">
              <a16:creationId xmlns:a16="http://schemas.microsoft.com/office/drawing/2014/main" id="{F2C1B55A-4AA4-401A-BAB0-28D30BF475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3" name="Text Box 15">
          <a:extLst>
            <a:ext uri="{FF2B5EF4-FFF2-40B4-BE49-F238E27FC236}">
              <a16:creationId xmlns:a16="http://schemas.microsoft.com/office/drawing/2014/main" id="{66EE44AE-49EA-4C9D-863A-EA66864227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4" name="Text Box 15">
          <a:extLst>
            <a:ext uri="{FF2B5EF4-FFF2-40B4-BE49-F238E27FC236}">
              <a16:creationId xmlns:a16="http://schemas.microsoft.com/office/drawing/2014/main" id="{C154BDB2-F7E7-4F9A-A603-68C69AEE92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5" name="Text Box 15">
          <a:extLst>
            <a:ext uri="{FF2B5EF4-FFF2-40B4-BE49-F238E27FC236}">
              <a16:creationId xmlns:a16="http://schemas.microsoft.com/office/drawing/2014/main" id="{6B37E6DE-FDE5-4AAF-A2EB-34A1CBB16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6" name="Text Box 15">
          <a:extLst>
            <a:ext uri="{FF2B5EF4-FFF2-40B4-BE49-F238E27FC236}">
              <a16:creationId xmlns:a16="http://schemas.microsoft.com/office/drawing/2014/main" id="{E24DADBA-31ED-47FE-A638-CB92FA0BF1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7" name="Text Box 15">
          <a:extLst>
            <a:ext uri="{FF2B5EF4-FFF2-40B4-BE49-F238E27FC236}">
              <a16:creationId xmlns:a16="http://schemas.microsoft.com/office/drawing/2014/main" id="{9958449D-9033-4509-9F53-4A0E8668D08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8" name="Text Box 15">
          <a:extLst>
            <a:ext uri="{FF2B5EF4-FFF2-40B4-BE49-F238E27FC236}">
              <a16:creationId xmlns:a16="http://schemas.microsoft.com/office/drawing/2014/main" id="{2D7E3A9B-8EB9-40EE-8FE0-BB0D8A0ABE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89" name="Text Box 15">
          <a:extLst>
            <a:ext uri="{FF2B5EF4-FFF2-40B4-BE49-F238E27FC236}">
              <a16:creationId xmlns:a16="http://schemas.microsoft.com/office/drawing/2014/main" id="{381B3707-BBBA-440F-9014-47E0ECD1AF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0" name="Text Box 15">
          <a:extLst>
            <a:ext uri="{FF2B5EF4-FFF2-40B4-BE49-F238E27FC236}">
              <a16:creationId xmlns:a16="http://schemas.microsoft.com/office/drawing/2014/main" id="{0A3740B5-479D-413F-A515-B97B951AA7B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1" name="Text Box 15">
          <a:extLst>
            <a:ext uri="{FF2B5EF4-FFF2-40B4-BE49-F238E27FC236}">
              <a16:creationId xmlns:a16="http://schemas.microsoft.com/office/drawing/2014/main" id="{C98C0996-D7A4-4D0F-B536-466A7DC1F2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2" name="Text Box 15">
          <a:extLst>
            <a:ext uri="{FF2B5EF4-FFF2-40B4-BE49-F238E27FC236}">
              <a16:creationId xmlns:a16="http://schemas.microsoft.com/office/drawing/2014/main" id="{325799A8-E639-4868-8295-9FBAFF209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3" name="Text Box 15">
          <a:extLst>
            <a:ext uri="{FF2B5EF4-FFF2-40B4-BE49-F238E27FC236}">
              <a16:creationId xmlns:a16="http://schemas.microsoft.com/office/drawing/2014/main" id="{88B390CA-2A48-4DDF-9003-D4C6E833F6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4" name="Text Box 15">
          <a:extLst>
            <a:ext uri="{FF2B5EF4-FFF2-40B4-BE49-F238E27FC236}">
              <a16:creationId xmlns:a16="http://schemas.microsoft.com/office/drawing/2014/main" id="{0FCBFF21-3080-4B37-A46B-854DC96CC3A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5" name="Text Box 15">
          <a:extLst>
            <a:ext uri="{FF2B5EF4-FFF2-40B4-BE49-F238E27FC236}">
              <a16:creationId xmlns:a16="http://schemas.microsoft.com/office/drawing/2014/main" id="{EFBF8400-FF2B-4FCF-A574-0971404300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6" name="Text Box 15">
          <a:extLst>
            <a:ext uri="{FF2B5EF4-FFF2-40B4-BE49-F238E27FC236}">
              <a16:creationId xmlns:a16="http://schemas.microsoft.com/office/drawing/2014/main" id="{5D4293BB-BA31-4F4F-868E-DDB0B9A9D4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7" name="Text Box 15">
          <a:extLst>
            <a:ext uri="{FF2B5EF4-FFF2-40B4-BE49-F238E27FC236}">
              <a16:creationId xmlns:a16="http://schemas.microsoft.com/office/drawing/2014/main" id="{EFC79589-854B-460A-BC6D-1C0240B23E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8" name="Text Box 15">
          <a:extLst>
            <a:ext uri="{FF2B5EF4-FFF2-40B4-BE49-F238E27FC236}">
              <a16:creationId xmlns:a16="http://schemas.microsoft.com/office/drawing/2014/main" id="{2831C639-0773-46EA-8839-4B119AF64E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299" name="Text Box 15">
          <a:extLst>
            <a:ext uri="{FF2B5EF4-FFF2-40B4-BE49-F238E27FC236}">
              <a16:creationId xmlns:a16="http://schemas.microsoft.com/office/drawing/2014/main" id="{14C14E61-4D4C-4B9A-988C-89AAD96B74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0" name="Text Box 15">
          <a:extLst>
            <a:ext uri="{FF2B5EF4-FFF2-40B4-BE49-F238E27FC236}">
              <a16:creationId xmlns:a16="http://schemas.microsoft.com/office/drawing/2014/main" id="{18AA0700-60AE-48A8-B291-7077FB76BC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1" name="Text Box 15">
          <a:extLst>
            <a:ext uri="{FF2B5EF4-FFF2-40B4-BE49-F238E27FC236}">
              <a16:creationId xmlns:a16="http://schemas.microsoft.com/office/drawing/2014/main" id="{F0C82A81-9F99-4CD8-87AC-3A9F81CBD0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2" name="Text Box 15">
          <a:extLst>
            <a:ext uri="{FF2B5EF4-FFF2-40B4-BE49-F238E27FC236}">
              <a16:creationId xmlns:a16="http://schemas.microsoft.com/office/drawing/2014/main" id="{9A8F94CF-DF3E-43A7-851A-208C5A92F5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3" name="Text Box 15">
          <a:extLst>
            <a:ext uri="{FF2B5EF4-FFF2-40B4-BE49-F238E27FC236}">
              <a16:creationId xmlns:a16="http://schemas.microsoft.com/office/drawing/2014/main" id="{50E71DC1-2466-4BEA-8F8A-53171A4977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4" name="Text Box 15">
          <a:extLst>
            <a:ext uri="{FF2B5EF4-FFF2-40B4-BE49-F238E27FC236}">
              <a16:creationId xmlns:a16="http://schemas.microsoft.com/office/drawing/2014/main" id="{6AEF504A-6EBA-43B9-86CC-2BA8238E137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5" name="Text Box 15">
          <a:extLst>
            <a:ext uri="{FF2B5EF4-FFF2-40B4-BE49-F238E27FC236}">
              <a16:creationId xmlns:a16="http://schemas.microsoft.com/office/drawing/2014/main" id="{BCF59BE1-65CA-4A5A-AEB2-C1F8BE1CB8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6" name="Text Box 15">
          <a:extLst>
            <a:ext uri="{FF2B5EF4-FFF2-40B4-BE49-F238E27FC236}">
              <a16:creationId xmlns:a16="http://schemas.microsoft.com/office/drawing/2014/main" id="{4A835D38-F7AB-46CE-BF72-BD8DFFB45D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7" name="Text Box 15">
          <a:extLst>
            <a:ext uri="{FF2B5EF4-FFF2-40B4-BE49-F238E27FC236}">
              <a16:creationId xmlns:a16="http://schemas.microsoft.com/office/drawing/2014/main" id="{88B4ADC4-6C26-48F2-9518-400272E1BF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8" name="Text Box 15">
          <a:extLst>
            <a:ext uri="{FF2B5EF4-FFF2-40B4-BE49-F238E27FC236}">
              <a16:creationId xmlns:a16="http://schemas.microsoft.com/office/drawing/2014/main" id="{6524F637-D138-48E8-AFAA-E5300C6B0D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09" name="Text Box 15">
          <a:extLst>
            <a:ext uri="{FF2B5EF4-FFF2-40B4-BE49-F238E27FC236}">
              <a16:creationId xmlns:a16="http://schemas.microsoft.com/office/drawing/2014/main" id="{B9DD89A2-D9FD-4FE8-B462-9A7FAFFD58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10" name="Text Box 15">
          <a:extLst>
            <a:ext uri="{FF2B5EF4-FFF2-40B4-BE49-F238E27FC236}">
              <a16:creationId xmlns:a16="http://schemas.microsoft.com/office/drawing/2014/main" id="{1622FDD5-1322-420F-BCA9-63171AEBB0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11" name="Text Box 15">
          <a:extLst>
            <a:ext uri="{FF2B5EF4-FFF2-40B4-BE49-F238E27FC236}">
              <a16:creationId xmlns:a16="http://schemas.microsoft.com/office/drawing/2014/main" id="{9FAD0CD9-58E5-4E8E-930D-0B77AC00B3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12" name="Text Box 15">
          <a:extLst>
            <a:ext uri="{FF2B5EF4-FFF2-40B4-BE49-F238E27FC236}">
              <a16:creationId xmlns:a16="http://schemas.microsoft.com/office/drawing/2014/main" id="{43CB1C71-9792-44A8-B2D9-21F307E54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13" name="Text Box 15">
          <a:extLst>
            <a:ext uri="{FF2B5EF4-FFF2-40B4-BE49-F238E27FC236}">
              <a16:creationId xmlns:a16="http://schemas.microsoft.com/office/drawing/2014/main" id="{507F09F2-8E95-4925-8AAF-A31A0FDEC8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14" name="Text Box 15">
          <a:extLst>
            <a:ext uri="{FF2B5EF4-FFF2-40B4-BE49-F238E27FC236}">
              <a16:creationId xmlns:a16="http://schemas.microsoft.com/office/drawing/2014/main" id="{FA4B54CB-9D34-40AF-BC3F-CC1A58D047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15" name="Text Box 15">
          <a:extLst>
            <a:ext uri="{FF2B5EF4-FFF2-40B4-BE49-F238E27FC236}">
              <a16:creationId xmlns:a16="http://schemas.microsoft.com/office/drawing/2014/main" id="{8EEAAA6F-13D1-4318-B436-4E3DA25BA0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16" name="Text Box 15">
          <a:extLst>
            <a:ext uri="{FF2B5EF4-FFF2-40B4-BE49-F238E27FC236}">
              <a16:creationId xmlns:a16="http://schemas.microsoft.com/office/drawing/2014/main" id="{7D86DB11-C9EA-4368-9C8F-498AA21E3AE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17" name="Text Box 15">
          <a:extLst>
            <a:ext uri="{FF2B5EF4-FFF2-40B4-BE49-F238E27FC236}">
              <a16:creationId xmlns:a16="http://schemas.microsoft.com/office/drawing/2014/main" id="{352E0157-6A3A-43D8-B25D-56F3026079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18" name="Text Box 15">
          <a:extLst>
            <a:ext uri="{FF2B5EF4-FFF2-40B4-BE49-F238E27FC236}">
              <a16:creationId xmlns:a16="http://schemas.microsoft.com/office/drawing/2014/main" id="{1B47583B-45A5-460C-84B3-BD21DADA968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444331"/>
    <xdr:sp macro="" textlink="">
      <xdr:nvSpPr>
        <xdr:cNvPr id="319" name="Text Box 15">
          <a:extLst>
            <a:ext uri="{FF2B5EF4-FFF2-40B4-BE49-F238E27FC236}">
              <a16:creationId xmlns:a16="http://schemas.microsoft.com/office/drawing/2014/main" id="{57D9D3E0-94F1-4F2C-BC9D-28523A9FE195}"/>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0" name="Text Box 15">
          <a:extLst>
            <a:ext uri="{FF2B5EF4-FFF2-40B4-BE49-F238E27FC236}">
              <a16:creationId xmlns:a16="http://schemas.microsoft.com/office/drawing/2014/main" id="{FA944FC7-031B-4B3D-8841-4DA914D8B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1" name="Text Box 15">
          <a:extLst>
            <a:ext uri="{FF2B5EF4-FFF2-40B4-BE49-F238E27FC236}">
              <a16:creationId xmlns:a16="http://schemas.microsoft.com/office/drawing/2014/main" id="{4772FB42-873A-4061-AD5F-B5855705D2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2" name="Text Box 15">
          <a:extLst>
            <a:ext uri="{FF2B5EF4-FFF2-40B4-BE49-F238E27FC236}">
              <a16:creationId xmlns:a16="http://schemas.microsoft.com/office/drawing/2014/main" id="{F1FE3BDC-747A-4FDA-95B6-704DC6C938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3" name="Text Box 15">
          <a:extLst>
            <a:ext uri="{FF2B5EF4-FFF2-40B4-BE49-F238E27FC236}">
              <a16:creationId xmlns:a16="http://schemas.microsoft.com/office/drawing/2014/main" id="{86F50857-AC9D-440B-8A1B-9653B4E80DA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4" name="Text Box 15">
          <a:extLst>
            <a:ext uri="{FF2B5EF4-FFF2-40B4-BE49-F238E27FC236}">
              <a16:creationId xmlns:a16="http://schemas.microsoft.com/office/drawing/2014/main" id="{B54E9C1F-1D90-49C5-A68C-D2E1EDF884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5" name="Text Box 15">
          <a:extLst>
            <a:ext uri="{FF2B5EF4-FFF2-40B4-BE49-F238E27FC236}">
              <a16:creationId xmlns:a16="http://schemas.microsoft.com/office/drawing/2014/main" id="{0C688596-8924-4BE0-8117-500B052B7E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6" name="Text Box 15">
          <a:extLst>
            <a:ext uri="{FF2B5EF4-FFF2-40B4-BE49-F238E27FC236}">
              <a16:creationId xmlns:a16="http://schemas.microsoft.com/office/drawing/2014/main" id="{4514A565-9359-4CA6-A459-16AFB09B4AE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7" name="Text Box 15">
          <a:extLst>
            <a:ext uri="{FF2B5EF4-FFF2-40B4-BE49-F238E27FC236}">
              <a16:creationId xmlns:a16="http://schemas.microsoft.com/office/drawing/2014/main" id="{3197C58A-A6FD-4E3E-AC2B-6B4B3BC4E6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8" name="Text Box 15">
          <a:extLst>
            <a:ext uri="{FF2B5EF4-FFF2-40B4-BE49-F238E27FC236}">
              <a16:creationId xmlns:a16="http://schemas.microsoft.com/office/drawing/2014/main" id="{A60103B3-1FB1-4252-9A66-581F70045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29" name="Text Box 15">
          <a:extLst>
            <a:ext uri="{FF2B5EF4-FFF2-40B4-BE49-F238E27FC236}">
              <a16:creationId xmlns:a16="http://schemas.microsoft.com/office/drawing/2014/main" id="{6F5BA739-B8DF-4D51-B935-2471C2BDCB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0" name="Text Box 15">
          <a:extLst>
            <a:ext uri="{FF2B5EF4-FFF2-40B4-BE49-F238E27FC236}">
              <a16:creationId xmlns:a16="http://schemas.microsoft.com/office/drawing/2014/main" id="{DADDF960-7090-418A-8ECC-9C9400FC62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1" name="Text Box 15">
          <a:extLst>
            <a:ext uri="{FF2B5EF4-FFF2-40B4-BE49-F238E27FC236}">
              <a16:creationId xmlns:a16="http://schemas.microsoft.com/office/drawing/2014/main" id="{BDC13780-336E-4E97-9016-2AD53B396B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2" name="Text Box 15">
          <a:extLst>
            <a:ext uri="{FF2B5EF4-FFF2-40B4-BE49-F238E27FC236}">
              <a16:creationId xmlns:a16="http://schemas.microsoft.com/office/drawing/2014/main" id="{A4C17474-D566-478A-AF84-DB38D9E312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3" name="Text Box 15">
          <a:extLst>
            <a:ext uri="{FF2B5EF4-FFF2-40B4-BE49-F238E27FC236}">
              <a16:creationId xmlns:a16="http://schemas.microsoft.com/office/drawing/2014/main" id="{55B1F2BD-367F-4646-94EA-08EAA717A0C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4" name="Text Box 15">
          <a:extLst>
            <a:ext uri="{FF2B5EF4-FFF2-40B4-BE49-F238E27FC236}">
              <a16:creationId xmlns:a16="http://schemas.microsoft.com/office/drawing/2014/main" id="{9D3C8CFA-3B39-496C-B6D9-12E021B00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5" name="Text Box 15">
          <a:extLst>
            <a:ext uri="{FF2B5EF4-FFF2-40B4-BE49-F238E27FC236}">
              <a16:creationId xmlns:a16="http://schemas.microsoft.com/office/drawing/2014/main" id="{65524FFD-93BD-4E3F-B591-988D7A4542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6" name="Text Box 15">
          <a:extLst>
            <a:ext uri="{FF2B5EF4-FFF2-40B4-BE49-F238E27FC236}">
              <a16:creationId xmlns:a16="http://schemas.microsoft.com/office/drawing/2014/main" id="{DADDE05B-8746-484E-BCF7-D9E4DB816A7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7" name="Text Box 15">
          <a:extLst>
            <a:ext uri="{FF2B5EF4-FFF2-40B4-BE49-F238E27FC236}">
              <a16:creationId xmlns:a16="http://schemas.microsoft.com/office/drawing/2014/main" id="{B9885F2D-584C-47B9-83BC-ACBF98453B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8" name="Text Box 15">
          <a:extLst>
            <a:ext uri="{FF2B5EF4-FFF2-40B4-BE49-F238E27FC236}">
              <a16:creationId xmlns:a16="http://schemas.microsoft.com/office/drawing/2014/main" id="{84313E85-3A74-4359-B283-4EC30B5047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39" name="Text Box 15">
          <a:extLst>
            <a:ext uri="{FF2B5EF4-FFF2-40B4-BE49-F238E27FC236}">
              <a16:creationId xmlns:a16="http://schemas.microsoft.com/office/drawing/2014/main" id="{D5CF2A95-9C34-40D3-8F8D-6F3B6A47BCB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0" name="Text Box 15">
          <a:extLst>
            <a:ext uri="{FF2B5EF4-FFF2-40B4-BE49-F238E27FC236}">
              <a16:creationId xmlns:a16="http://schemas.microsoft.com/office/drawing/2014/main" id="{7BDB6FC0-0801-42B5-89F2-F21A5A6D25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1" name="Text Box 15">
          <a:extLst>
            <a:ext uri="{FF2B5EF4-FFF2-40B4-BE49-F238E27FC236}">
              <a16:creationId xmlns:a16="http://schemas.microsoft.com/office/drawing/2014/main" id="{8D3F2EB6-3DA3-4C71-A742-17B1DCB54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2" name="Text Box 15">
          <a:extLst>
            <a:ext uri="{FF2B5EF4-FFF2-40B4-BE49-F238E27FC236}">
              <a16:creationId xmlns:a16="http://schemas.microsoft.com/office/drawing/2014/main" id="{70EEE975-2F4E-44D2-9001-4C94FB700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3" name="Text Box 15">
          <a:extLst>
            <a:ext uri="{FF2B5EF4-FFF2-40B4-BE49-F238E27FC236}">
              <a16:creationId xmlns:a16="http://schemas.microsoft.com/office/drawing/2014/main" id="{57BF1935-46B9-4293-BED2-32B8FC1A99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4" name="Text Box 15">
          <a:extLst>
            <a:ext uri="{FF2B5EF4-FFF2-40B4-BE49-F238E27FC236}">
              <a16:creationId xmlns:a16="http://schemas.microsoft.com/office/drawing/2014/main" id="{386ACFD2-336B-4C8F-9451-BEF40EA862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5" name="Text Box 15">
          <a:extLst>
            <a:ext uri="{FF2B5EF4-FFF2-40B4-BE49-F238E27FC236}">
              <a16:creationId xmlns:a16="http://schemas.microsoft.com/office/drawing/2014/main" id="{45E22F8E-3151-4639-A6AC-8AA79F0D4D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6" name="Text Box 15">
          <a:extLst>
            <a:ext uri="{FF2B5EF4-FFF2-40B4-BE49-F238E27FC236}">
              <a16:creationId xmlns:a16="http://schemas.microsoft.com/office/drawing/2014/main" id="{740FF4BD-EEBA-4C79-BF5E-8AE4F5B718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7" name="Text Box 15">
          <a:extLst>
            <a:ext uri="{FF2B5EF4-FFF2-40B4-BE49-F238E27FC236}">
              <a16:creationId xmlns:a16="http://schemas.microsoft.com/office/drawing/2014/main" id="{741C6DC6-93CF-4D9F-8B22-E0ECF98524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8" name="Text Box 15">
          <a:extLst>
            <a:ext uri="{FF2B5EF4-FFF2-40B4-BE49-F238E27FC236}">
              <a16:creationId xmlns:a16="http://schemas.microsoft.com/office/drawing/2014/main" id="{197879D9-171A-4A86-987F-A5E18F740F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49" name="Text Box 15">
          <a:extLst>
            <a:ext uri="{FF2B5EF4-FFF2-40B4-BE49-F238E27FC236}">
              <a16:creationId xmlns:a16="http://schemas.microsoft.com/office/drawing/2014/main" id="{DAF9FDDE-6560-47AE-B942-02CC9295E9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0" name="Text Box 15">
          <a:extLst>
            <a:ext uri="{FF2B5EF4-FFF2-40B4-BE49-F238E27FC236}">
              <a16:creationId xmlns:a16="http://schemas.microsoft.com/office/drawing/2014/main" id="{4030873F-A413-4302-ABF3-03025B03DF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1" name="Text Box 15">
          <a:extLst>
            <a:ext uri="{FF2B5EF4-FFF2-40B4-BE49-F238E27FC236}">
              <a16:creationId xmlns:a16="http://schemas.microsoft.com/office/drawing/2014/main" id="{5FA372A4-5230-4F22-B810-5FF309F106B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2" name="Text Box 15">
          <a:extLst>
            <a:ext uri="{FF2B5EF4-FFF2-40B4-BE49-F238E27FC236}">
              <a16:creationId xmlns:a16="http://schemas.microsoft.com/office/drawing/2014/main" id="{BA8B30FA-255B-4EA3-BF5A-F170E6FD799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3" name="Text Box 15">
          <a:extLst>
            <a:ext uri="{FF2B5EF4-FFF2-40B4-BE49-F238E27FC236}">
              <a16:creationId xmlns:a16="http://schemas.microsoft.com/office/drawing/2014/main" id="{E41CE17D-1A96-4FC4-96B8-A0F17B4311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4" name="Text Box 15">
          <a:extLst>
            <a:ext uri="{FF2B5EF4-FFF2-40B4-BE49-F238E27FC236}">
              <a16:creationId xmlns:a16="http://schemas.microsoft.com/office/drawing/2014/main" id="{7566E31B-7F87-4B88-8E32-C0BDF108A0C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5" name="Text Box 15">
          <a:extLst>
            <a:ext uri="{FF2B5EF4-FFF2-40B4-BE49-F238E27FC236}">
              <a16:creationId xmlns:a16="http://schemas.microsoft.com/office/drawing/2014/main" id="{E8F900D1-C001-44E9-92A6-B2FE1A41E5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6" name="Text Box 15">
          <a:extLst>
            <a:ext uri="{FF2B5EF4-FFF2-40B4-BE49-F238E27FC236}">
              <a16:creationId xmlns:a16="http://schemas.microsoft.com/office/drawing/2014/main" id="{B5D69CC5-B5A3-4403-8822-3B07223C00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7" name="Text Box 15">
          <a:extLst>
            <a:ext uri="{FF2B5EF4-FFF2-40B4-BE49-F238E27FC236}">
              <a16:creationId xmlns:a16="http://schemas.microsoft.com/office/drawing/2014/main" id="{5DE5630E-5FDA-42E8-B038-544D5CBE26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8" name="Text Box 15">
          <a:extLst>
            <a:ext uri="{FF2B5EF4-FFF2-40B4-BE49-F238E27FC236}">
              <a16:creationId xmlns:a16="http://schemas.microsoft.com/office/drawing/2014/main" id="{19651F32-B7E4-46AD-8315-DB8AAB126C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59" name="Text Box 15">
          <a:extLst>
            <a:ext uri="{FF2B5EF4-FFF2-40B4-BE49-F238E27FC236}">
              <a16:creationId xmlns:a16="http://schemas.microsoft.com/office/drawing/2014/main" id="{49B2459A-8FBD-4FDE-94E0-271DD5504C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0" name="Text Box 15">
          <a:extLst>
            <a:ext uri="{FF2B5EF4-FFF2-40B4-BE49-F238E27FC236}">
              <a16:creationId xmlns:a16="http://schemas.microsoft.com/office/drawing/2014/main" id="{24E234D2-08FD-47EB-9853-6235A3DFD3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1" name="Text Box 15">
          <a:extLst>
            <a:ext uri="{FF2B5EF4-FFF2-40B4-BE49-F238E27FC236}">
              <a16:creationId xmlns:a16="http://schemas.microsoft.com/office/drawing/2014/main" id="{84D3AE3A-7AEE-4500-B9E2-08571F0742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2" name="Text Box 15">
          <a:extLst>
            <a:ext uri="{FF2B5EF4-FFF2-40B4-BE49-F238E27FC236}">
              <a16:creationId xmlns:a16="http://schemas.microsoft.com/office/drawing/2014/main" id="{71D82A9B-EC6B-4C6A-9A34-F6AF9DAA581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3" name="Text Box 15">
          <a:extLst>
            <a:ext uri="{FF2B5EF4-FFF2-40B4-BE49-F238E27FC236}">
              <a16:creationId xmlns:a16="http://schemas.microsoft.com/office/drawing/2014/main" id="{A41EE17C-8B60-4A2B-903E-8EEC2737D75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4" name="Text Box 15">
          <a:extLst>
            <a:ext uri="{FF2B5EF4-FFF2-40B4-BE49-F238E27FC236}">
              <a16:creationId xmlns:a16="http://schemas.microsoft.com/office/drawing/2014/main" id="{4D01C674-43E8-404B-90E4-2600E7D077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5" name="Text Box 15">
          <a:extLst>
            <a:ext uri="{FF2B5EF4-FFF2-40B4-BE49-F238E27FC236}">
              <a16:creationId xmlns:a16="http://schemas.microsoft.com/office/drawing/2014/main" id="{8AE6991E-3D6F-488B-80CA-762C41F205B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6" name="Text Box 15">
          <a:extLst>
            <a:ext uri="{FF2B5EF4-FFF2-40B4-BE49-F238E27FC236}">
              <a16:creationId xmlns:a16="http://schemas.microsoft.com/office/drawing/2014/main" id="{B34F4AF3-9CC2-400B-91A0-84853A8763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7" name="Text Box 15">
          <a:extLst>
            <a:ext uri="{FF2B5EF4-FFF2-40B4-BE49-F238E27FC236}">
              <a16:creationId xmlns:a16="http://schemas.microsoft.com/office/drawing/2014/main" id="{BC465BE0-F315-4E74-9D70-F9A1BD0806F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8" name="Text Box 15">
          <a:extLst>
            <a:ext uri="{FF2B5EF4-FFF2-40B4-BE49-F238E27FC236}">
              <a16:creationId xmlns:a16="http://schemas.microsoft.com/office/drawing/2014/main" id="{245872E5-32DD-4959-8297-CF634F176C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69" name="Text Box 15">
          <a:extLst>
            <a:ext uri="{FF2B5EF4-FFF2-40B4-BE49-F238E27FC236}">
              <a16:creationId xmlns:a16="http://schemas.microsoft.com/office/drawing/2014/main" id="{000E7DF2-2BDD-4778-A3CA-B3E7EF5A8F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0" name="Text Box 15">
          <a:extLst>
            <a:ext uri="{FF2B5EF4-FFF2-40B4-BE49-F238E27FC236}">
              <a16:creationId xmlns:a16="http://schemas.microsoft.com/office/drawing/2014/main" id="{6E2219C4-E852-43B8-894B-96E84F042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1" name="Text Box 15">
          <a:extLst>
            <a:ext uri="{FF2B5EF4-FFF2-40B4-BE49-F238E27FC236}">
              <a16:creationId xmlns:a16="http://schemas.microsoft.com/office/drawing/2014/main" id="{081021C1-209D-4877-B243-B7F47D997A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2" name="Text Box 15">
          <a:extLst>
            <a:ext uri="{FF2B5EF4-FFF2-40B4-BE49-F238E27FC236}">
              <a16:creationId xmlns:a16="http://schemas.microsoft.com/office/drawing/2014/main" id="{7E739DAA-3115-47AD-ACB0-CF0238E6E3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3" name="Text Box 15">
          <a:extLst>
            <a:ext uri="{FF2B5EF4-FFF2-40B4-BE49-F238E27FC236}">
              <a16:creationId xmlns:a16="http://schemas.microsoft.com/office/drawing/2014/main" id="{0E3C58E6-3697-44EC-8257-69A63590A10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4" name="Text Box 15">
          <a:extLst>
            <a:ext uri="{FF2B5EF4-FFF2-40B4-BE49-F238E27FC236}">
              <a16:creationId xmlns:a16="http://schemas.microsoft.com/office/drawing/2014/main" id="{8E107721-6009-46DA-A473-017129CB5B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5" name="Text Box 15">
          <a:extLst>
            <a:ext uri="{FF2B5EF4-FFF2-40B4-BE49-F238E27FC236}">
              <a16:creationId xmlns:a16="http://schemas.microsoft.com/office/drawing/2014/main" id="{FB9D0173-6BE3-43DF-B654-65B51B1C84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6" name="Text Box 15">
          <a:extLst>
            <a:ext uri="{FF2B5EF4-FFF2-40B4-BE49-F238E27FC236}">
              <a16:creationId xmlns:a16="http://schemas.microsoft.com/office/drawing/2014/main" id="{3D1456E4-77A0-4859-8C5D-FC38F123C1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7" name="Text Box 15">
          <a:extLst>
            <a:ext uri="{FF2B5EF4-FFF2-40B4-BE49-F238E27FC236}">
              <a16:creationId xmlns:a16="http://schemas.microsoft.com/office/drawing/2014/main" id="{759DA4BB-C880-4EA5-821D-04C6746155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8" name="Text Box 15">
          <a:extLst>
            <a:ext uri="{FF2B5EF4-FFF2-40B4-BE49-F238E27FC236}">
              <a16:creationId xmlns:a16="http://schemas.microsoft.com/office/drawing/2014/main" id="{32E4FA7E-197B-4D23-8B00-13CD0D6EFB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79" name="Text Box 15">
          <a:extLst>
            <a:ext uri="{FF2B5EF4-FFF2-40B4-BE49-F238E27FC236}">
              <a16:creationId xmlns:a16="http://schemas.microsoft.com/office/drawing/2014/main" id="{B08E0243-A90B-41CF-AEB5-57FB3FFE0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0" name="Text Box 15">
          <a:extLst>
            <a:ext uri="{FF2B5EF4-FFF2-40B4-BE49-F238E27FC236}">
              <a16:creationId xmlns:a16="http://schemas.microsoft.com/office/drawing/2014/main" id="{8E0528AF-8232-49F0-839B-670D2C52882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1" name="Text Box 15">
          <a:extLst>
            <a:ext uri="{FF2B5EF4-FFF2-40B4-BE49-F238E27FC236}">
              <a16:creationId xmlns:a16="http://schemas.microsoft.com/office/drawing/2014/main" id="{DFF8A010-E68F-4743-9A5F-EC5A1EB681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2" name="Text Box 15">
          <a:extLst>
            <a:ext uri="{FF2B5EF4-FFF2-40B4-BE49-F238E27FC236}">
              <a16:creationId xmlns:a16="http://schemas.microsoft.com/office/drawing/2014/main" id="{887333ED-5C13-4BAD-BB13-273D3D938E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3" name="Text Box 15">
          <a:extLst>
            <a:ext uri="{FF2B5EF4-FFF2-40B4-BE49-F238E27FC236}">
              <a16:creationId xmlns:a16="http://schemas.microsoft.com/office/drawing/2014/main" id="{F0ECB848-E57D-4B89-A645-C9A25C3FAD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4" name="Text Box 15">
          <a:extLst>
            <a:ext uri="{FF2B5EF4-FFF2-40B4-BE49-F238E27FC236}">
              <a16:creationId xmlns:a16="http://schemas.microsoft.com/office/drawing/2014/main" id="{E9DC373A-2243-48D1-ABDE-5EBE92AF75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5" name="Text Box 15">
          <a:extLst>
            <a:ext uri="{FF2B5EF4-FFF2-40B4-BE49-F238E27FC236}">
              <a16:creationId xmlns:a16="http://schemas.microsoft.com/office/drawing/2014/main" id="{34542ED3-0758-4481-AA19-F6574F15E9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6" name="Text Box 15">
          <a:extLst>
            <a:ext uri="{FF2B5EF4-FFF2-40B4-BE49-F238E27FC236}">
              <a16:creationId xmlns:a16="http://schemas.microsoft.com/office/drawing/2014/main" id="{6F9B4B00-1E28-49E2-8130-993C9EBAC4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7" name="Text Box 15">
          <a:extLst>
            <a:ext uri="{FF2B5EF4-FFF2-40B4-BE49-F238E27FC236}">
              <a16:creationId xmlns:a16="http://schemas.microsoft.com/office/drawing/2014/main" id="{1B2B06C4-D027-4D0A-ADC8-6FCE1BEBA2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8" name="Text Box 15">
          <a:extLst>
            <a:ext uri="{FF2B5EF4-FFF2-40B4-BE49-F238E27FC236}">
              <a16:creationId xmlns:a16="http://schemas.microsoft.com/office/drawing/2014/main" id="{BDB3C7E0-7832-42A5-B393-BA7B46CD64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89" name="Text Box 15">
          <a:extLst>
            <a:ext uri="{FF2B5EF4-FFF2-40B4-BE49-F238E27FC236}">
              <a16:creationId xmlns:a16="http://schemas.microsoft.com/office/drawing/2014/main" id="{C9031434-5A27-4B1A-BB3B-4CEB19ACFB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0" name="Text Box 15">
          <a:extLst>
            <a:ext uri="{FF2B5EF4-FFF2-40B4-BE49-F238E27FC236}">
              <a16:creationId xmlns:a16="http://schemas.microsoft.com/office/drawing/2014/main" id="{2E4990D0-0AF3-4698-AA8A-B587673006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1" name="Text Box 15">
          <a:extLst>
            <a:ext uri="{FF2B5EF4-FFF2-40B4-BE49-F238E27FC236}">
              <a16:creationId xmlns:a16="http://schemas.microsoft.com/office/drawing/2014/main" id="{D1E387C5-3E14-45AB-9053-9BDCA6D320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2" name="Text Box 15">
          <a:extLst>
            <a:ext uri="{FF2B5EF4-FFF2-40B4-BE49-F238E27FC236}">
              <a16:creationId xmlns:a16="http://schemas.microsoft.com/office/drawing/2014/main" id="{27123FDF-B0A4-4B4F-A1CC-1F481182FF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3" name="Text Box 15">
          <a:extLst>
            <a:ext uri="{FF2B5EF4-FFF2-40B4-BE49-F238E27FC236}">
              <a16:creationId xmlns:a16="http://schemas.microsoft.com/office/drawing/2014/main" id="{0AB84DC3-C89D-4A6F-8862-181AD13770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4" name="Text Box 15">
          <a:extLst>
            <a:ext uri="{FF2B5EF4-FFF2-40B4-BE49-F238E27FC236}">
              <a16:creationId xmlns:a16="http://schemas.microsoft.com/office/drawing/2014/main" id="{FFC88978-F68C-487D-90C4-8BDEA88574A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5" name="Text Box 15">
          <a:extLst>
            <a:ext uri="{FF2B5EF4-FFF2-40B4-BE49-F238E27FC236}">
              <a16:creationId xmlns:a16="http://schemas.microsoft.com/office/drawing/2014/main" id="{D305DB05-9C0A-420D-BFA2-D9D1FB005B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6" name="Text Box 15">
          <a:extLst>
            <a:ext uri="{FF2B5EF4-FFF2-40B4-BE49-F238E27FC236}">
              <a16:creationId xmlns:a16="http://schemas.microsoft.com/office/drawing/2014/main" id="{9CED8E7F-BD3F-4DD0-A04F-E010A73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7" name="Text Box 15">
          <a:extLst>
            <a:ext uri="{FF2B5EF4-FFF2-40B4-BE49-F238E27FC236}">
              <a16:creationId xmlns:a16="http://schemas.microsoft.com/office/drawing/2014/main" id="{4DDF2F6A-0793-4675-90C9-1DD6F927CAF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8" name="Text Box 15">
          <a:extLst>
            <a:ext uri="{FF2B5EF4-FFF2-40B4-BE49-F238E27FC236}">
              <a16:creationId xmlns:a16="http://schemas.microsoft.com/office/drawing/2014/main" id="{E207199C-3E5F-4F36-AE0A-DEB887F717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399" name="Text Box 15">
          <a:extLst>
            <a:ext uri="{FF2B5EF4-FFF2-40B4-BE49-F238E27FC236}">
              <a16:creationId xmlns:a16="http://schemas.microsoft.com/office/drawing/2014/main" id="{24DBFE3F-202B-4AD4-9CB2-FF48A8A8C1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00" name="Text Box 15">
          <a:extLst>
            <a:ext uri="{FF2B5EF4-FFF2-40B4-BE49-F238E27FC236}">
              <a16:creationId xmlns:a16="http://schemas.microsoft.com/office/drawing/2014/main" id="{19E617BD-0977-4EEF-9F35-E3D56E3A46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01" name="Text Box 15">
          <a:extLst>
            <a:ext uri="{FF2B5EF4-FFF2-40B4-BE49-F238E27FC236}">
              <a16:creationId xmlns:a16="http://schemas.microsoft.com/office/drawing/2014/main" id="{04034824-7861-4A0A-B170-03E046F5D3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02" name="Text Box 15">
          <a:extLst>
            <a:ext uri="{FF2B5EF4-FFF2-40B4-BE49-F238E27FC236}">
              <a16:creationId xmlns:a16="http://schemas.microsoft.com/office/drawing/2014/main" id="{28A4CC14-A202-4186-9F05-CE9FD116FC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03" name="Text Box 15">
          <a:extLst>
            <a:ext uri="{FF2B5EF4-FFF2-40B4-BE49-F238E27FC236}">
              <a16:creationId xmlns:a16="http://schemas.microsoft.com/office/drawing/2014/main" id="{711F741C-0B64-4F20-B54E-C042F4480B5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04" name="Text Box 15">
          <a:extLst>
            <a:ext uri="{FF2B5EF4-FFF2-40B4-BE49-F238E27FC236}">
              <a16:creationId xmlns:a16="http://schemas.microsoft.com/office/drawing/2014/main" id="{4E9263EC-6276-4B78-8A18-D49C9B5F05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05" name="Text Box 15">
          <a:extLst>
            <a:ext uri="{FF2B5EF4-FFF2-40B4-BE49-F238E27FC236}">
              <a16:creationId xmlns:a16="http://schemas.microsoft.com/office/drawing/2014/main" id="{3B0F4576-D783-461C-B10B-D06A3DC53B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06" name="Text Box 15">
          <a:extLst>
            <a:ext uri="{FF2B5EF4-FFF2-40B4-BE49-F238E27FC236}">
              <a16:creationId xmlns:a16="http://schemas.microsoft.com/office/drawing/2014/main" id="{1734A668-3075-45EB-A8CF-0EF1EEFD31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07" name="Text Box 15">
          <a:extLst>
            <a:ext uri="{FF2B5EF4-FFF2-40B4-BE49-F238E27FC236}">
              <a16:creationId xmlns:a16="http://schemas.microsoft.com/office/drawing/2014/main" id="{77E13B9C-EA63-4EB1-B1A4-0C86407B2E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435713"/>
    <xdr:sp macro="" textlink="">
      <xdr:nvSpPr>
        <xdr:cNvPr id="408" name="Text Box 15">
          <a:extLst>
            <a:ext uri="{FF2B5EF4-FFF2-40B4-BE49-F238E27FC236}">
              <a16:creationId xmlns:a16="http://schemas.microsoft.com/office/drawing/2014/main" id="{493C48DB-AADC-4310-8549-EAAA39798892}"/>
            </a:ext>
          </a:extLst>
        </xdr:cNvPr>
        <xdr:cNvSpPr txBox="1">
          <a:spLocks noChangeArrowheads="1"/>
        </xdr:cNvSpPr>
      </xdr:nvSpPr>
      <xdr:spPr bwMode="auto">
        <a:xfrm>
          <a:off x="5105400" y="150368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47</xdr:row>
      <xdr:rowOff>0</xdr:rowOff>
    </xdr:from>
    <xdr:ext cx="95250" cy="213632"/>
    <xdr:sp macro="" textlink="">
      <xdr:nvSpPr>
        <xdr:cNvPr id="409" name="Text Box 15">
          <a:extLst>
            <a:ext uri="{FF2B5EF4-FFF2-40B4-BE49-F238E27FC236}">
              <a16:creationId xmlns:a16="http://schemas.microsoft.com/office/drawing/2014/main" id="{463CBAB5-1FE3-4DC6-92CA-4FBDA27CD7FE}"/>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444014"/>
    <xdr:sp macro="" textlink="">
      <xdr:nvSpPr>
        <xdr:cNvPr id="410" name="Text Box 15">
          <a:extLst>
            <a:ext uri="{FF2B5EF4-FFF2-40B4-BE49-F238E27FC236}">
              <a16:creationId xmlns:a16="http://schemas.microsoft.com/office/drawing/2014/main" id="{E6D57D04-5C3A-4235-8428-1DE273251793}"/>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11" name="Text Box 15">
          <a:extLst>
            <a:ext uri="{FF2B5EF4-FFF2-40B4-BE49-F238E27FC236}">
              <a16:creationId xmlns:a16="http://schemas.microsoft.com/office/drawing/2014/main" id="{21566786-8912-4EC6-88FE-07A3CBD67E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12" name="Text Box 15">
          <a:extLst>
            <a:ext uri="{FF2B5EF4-FFF2-40B4-BE49-F238E27FC236}">
              <a16:creationId xmlns:a16="http://schemas.microsoft.com/office/drawing/2014/main" id="{35147366-9296-478B-9E1F-3E8DB10E3B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13" name="Text Box 15">
          <a:extLst>
            <a:ext uri="{FF2B5EF4-FFF2-40B4-BE49-F238E27FC236}">
              <a16:creationId xmlns:a16="http://schemas.microsoft.com/office/drawing/2014/main" id="{B130586A-F0A8-4C79-BC5D-F21DDFB48E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444331"/>
    <xdr:sp macro="" textlink="">
      <xdr:nvSpPr>
        <xdr:cNvPr id="414" name="Text Box 15">
          <a:extLst>
            <a:ext uri="{FF2B5EF4-FFF2-40B4-BE49-F238E27FC236}">
              <a16:creationId xmlns:a16="http://schemas.microsoft.com/office/drawing/2014/main" id="{3358D13C-7F21-4B94-8BCF-E29AABAECE3F}"/>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15" name="Text Box 15">
          <a:extLst>
            <a:ext uri="{FF2B5EF4-FFF2-40B4-BE49-F238E27FC236}">
              <a16:creationId xmlns:a16="http://schemas.microsoft.com/office/drawing/2014/main" id="{665CDDF8-A639-476F-957A-6B8BCA7EE2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444014"/>
    <xdr:sp macro="" textlink="">
      <xdr:nvSpPr>
        <xdr:cNvPr id="416" name="Text Box 15">
          <a:extLst>
            <a:ext uri="{FF2B5EF4-FFF2-40B4-BE49-F238E27FC236}">
              <a16:creationId xmlns:a16="http://schemas.microsoft.com/office/drawing/2014/main" id="{F8BF2D70-4D34-4ADA-86C4-292A2D788605}"/>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17" name="Text Box 15">
          <a:extLst>
            <a:ext uri="{FF2B5EF4-FFF2-40B4-BE49-F238E27FC236}">
              <a16:creationId xmlns:a16="http://schemas.microsoft.com/office/drawing/2014/main" id="{C6E59426-FF65-4A57-9FB1-21E84DA72C4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444014"/>
    <xdr:sp macro="" textlink="">
      <xdr:nvSpPr>
        <xdr:cNvPr id="418" name="Text Box 15">
          <a:extLst>
            <a:ext uri="{FF2B5EF4-FFF2-40B4-BE49-F238E27FC236}">
              <a16:creationId xmlns:a16="http://schemas.microsoft.com/office/drawing/2014/main" id="{48109525-8BEB-4669-BC91-ECB947DDAEE9}"/>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213632"/>
    <xdr:sp macro="" textlink="">
      <xdr:nvSpPr>
        <xdr:cNvPr id="419" name="Text Box 15">
          <a:extLst>
            <a:ext uri="{FF2B5EF4-FFF2-40B4-BE49-F238E27FC236}">
              <a16:creationId xmlns:a16="http://schemas.microsoft.com/office/drawing/2014/main" id="{32EB3632-E1F2-4C7E-B6C4-5BA872AFF0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444014"/>
    <xdr:sp macro="" textlink="">
      <xdr:nvSpPr>
        <xdr:cNvPr id="420" name="Text Box 15">
          <a:extLst>
            <a:ext uri="{FF2B5EF4-FFF2-40B4-BE49-F238E27FC236}">
              <a16:creationId xmlns:a16="http://schemas.microsoft.com/office/drawing/2014/main" id="{8630CFF2-5BF8-40F6-9907-6FB815AD345B}"/>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444014"/>
    <xdr:sp macro="" textlink="">
      <xdr:nvSpPr>
        <xdr:cNvPr id="421" name="Text Box 15">
          <a:extLst>
            <a:ext uri="{FF2B5EF4-FFF2-40B4-BE49-F238E27FC236}">
              <a16:creationId xmlns:a16="http://schemas.microsoft.com/office/drawing/2014/main" id="{028F1810-81FA-4B4E-8C72-3D6B386FB302}"/>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0</xdr:rowOff>
    </xdr:from>
    <xdr:ext cx="95250" cy="444014"/>
    <xdr:sp macro="" textlink="">
      <xdr:nvSpPr>
        <xdr:cNvPr id="422" name="Text Box 15">
          <a:extLst>
            <a:ext uri="{FF2B5EF4-FFF2-40B4-BE49-F238E27FC236}">
              <a16:creationId xmlns:a16="http://schemas.microsoft.com/office/drawing/2014/main" id="{891F4B8A-A845-48EE-9317-AC5329FED93D}"/>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620059</xdr:colOff>
      <xdr:row>0</xdr:row>
      <xdr:rowOff>44824</xdr:rowOff>
    </xdr:from>
    <xdr:to>
      <xdr:col>0</xdr:col>
      <xdr:colOff>1349340</xdr:colOff>
      <xdr:row>2</xdr:row>
      <xdr:rowOff>156761</xdr:rowOff>
    </xdr:to>
    <xdr:pic>
      <xdr:nvPicPr>
        <xdr:cNvPr id="3" name="Imagen 2">
          <a:extLst>
            <a:ext uri="{FF2B5EF4-FFF2-40B4-BE49-F238E27FC236}">
              <a16:creationId xmlns:a16="http://schemas.microsoft.com/office/drawing/2014/main" id="{0BE9C93D-B3AC-4FE4-B9A3-9ACD3AFE63A5}"/>
            </a:ext>
          </a:extLst>
        </xdr:cNvPr>
        <xdr:cNvPicPr>
          <a:picLocks noChangeAspect="1"/>
        </xdr:cNvPicPr>
      </xdr:nvPicPr>
      <xdr:blipFill>
        <a:blip xmlns:r="http://schemas.openxmlformats.org/officeDocument/2006/relationships" r:embed="rId1"/>
        <a:stretch>
          <a:fillRect/>
        </a:stretch>
      </xdr:blipFill>
      <xdr:spPr>
        <a:xfrm>
          <a:off x="620059" y="44824"/>
          <a:ext cx="729281" cy="619937"/>
        </a:xfrm>
        <a:prstGeom prst="rect">
          <a:avLst/>
        </a:prstGeom>
      </xdr:spPr>
    </xdr:pic>
    <xdr:clientData/>
  </xdr:twoCellAnchor>
  <xdr:twoCellAnchor editAs="oneCell">
    <xdr:from>
      <xdr:col>4</xdr:col>
      <xdr:colOff>0</xdr:colOff>
      <xdr:row>22</xdr:row>
      <xdr:rowOff>0</xdr:rowOff>
    </xdr:from>
    <xdr:to>
      <xdr:col>4</xdr:col>
      <xdr:colOff>90438</xdr:colOff>
      <xdr:row>1048576</xdr:row>
      <xdr:rowOff>117396</xdr:rowOff>
    </xdr:to>
    <xdr:sp macro="" textlink="">
      <xdr:nvSpPr>
        <xdr:cNvPr id="4" name="Text Box 15">
          <a:extLst>
            <a:ext uri="{FF2B5EF4-FFF2-40B4-BE49-F238E27FC236}">
              <a16:creationId xmlns:a16="http://schemas.microsoft.com/office/drawing/2014/main" id="{87D8E055-4B61-4246-8FFA-9A482760D95F}"/>
            </a:ext>
          </a:extLst>
        </xdr:cNvPr>
        <xdr:cNvSpPr txBox="1">
          <a:spLocks noChangeArrowheads="1"/>
        </xdr:cNvSpPr>
      </xdr:nvSpPr>
      <xdr:spPr bwMode="auto">
        <a:xfrm>
          <a:off x="5283200" y="37560250"/>
          <a:ext cx="90438" cy="8539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22</xdr:row>
      <xdr:rowOff>0</xdr:rowOff>
    </xdr:from>
    <xdr:ext cx="95250" cy="213632"/>
    <xdr:sp macro="" textlink="">
      <xdr:nvSpPr>
        <xdr:cNvPr id="5" name="Text Box 15">
          <a:extLst>
            <a:ext uri="{FF2B5EF4-FFF2-40B4-BE49-F238E27FC236}">
              <a16:creationId xmlns:a16="http://schemas.microsoft.com/office/drawing/2014/main" id="{D619F9BA-5825-4755-A6E4-A285133222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 name="Text Box 15">
          <a:extLst>
            <a:ext uri="{FF2B5EF4-FFF2-40B4-BE49-F238E27FC236}">
              <a16:creationId xmlns:a16="http://schemas.microsoft.com/office/drawing/2014/main" id="{37F8D0F2-F363-4B42-A1AF-C4A53C69FA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 name="Text Box 15">
          <a:extLst>
            <a:ext uri="{FF2B5EF4-FFF2-40B4-BE49-F238E27FC236}">
              <a16:creationId xmlns:a16="http://schemas.microsoft.com/office/drawing/2014/main" id="{9C1D9692-6026-42F1-A09E-1E12015FC5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 name="Text Box 15">
          <a:extLst>
            <a:ext uri="{FF2B5EF4-FFF2-40B4-BE49-F238E27FC236}">
              <a16:creationId xmlns:a16="http://schemas.microsoft.com/office/drawing/2014/main" id="{A4F8CAF6-1B39-4335-BEA1-A0719817F43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 name="Text Box 15">
          <a:extLst>
            <a:ext uri="{FF2B5EF4-FFF2-40B4-BE49-F238E27FC236}">
              <a16:creationId xmlns:a16="http://schemas.microsoft.com/office/drawing/2014/main" id="{2E6D7D12-632F-4A80-8D70-CED11AAAD9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 name="Text Box 15">
          <a:extLst>
            <a:ext uri="{FF2B5EF4-FFF2-40B4-BE49-F238E27FC236}">
              <a16:creationId xmlns:a16="http://schemas.microsoft.com/office/drawing/2014/main" id="{E5459E21-2984-4BD1-9AF9-7DE4C6C791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 name="Text Box 15">
          <a:extLst>
            <a:ext uri="{FF2B5EF4-FFF2-40B4-BE49-F238E27FC236}">
              <a16:creationId xmlns:a16="http://schemas.microsoft.com/office/drawing/2014/main" id="{D06ECF26-1F2C-48D5-9935-EDEA45456E0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 name="Text Box 15">
          <a:extLst>
            <a:ext uri="{FF2B5EF4-FFF2-40B4-BE49-F238E27FC236}">
              <a16:creationId xmlns:a16="http://schemas.microsoft.com/office/drawing/2014/main" id="{67D9D4D0-C01C-466B-842D-FE956BD053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 name="Text Box 15">
          <a:extLst>
            <a:ext uri="{FF2B5EF4-FFF2-40B4-BE49-F238E27FC236}">
              <a16:creationId xmlns:a16="http://schemas.microsoft.com/office/drawing/2014/main" id="{51335C85-B349-4ADE-87B8-B19C6A3B3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 name="Text Box 15">
          <a:extLst>
            <a:ext uri="{FF2B5EF4-FFF2-40B4-BE49-F238E27FC236}">
              <a16:creationId xmlns:a16="http://schemas.microsoft.com/office/drawing/2014/main" id="{1701F629-0EBA-4B02-941E-C5C8389831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 name="Text Box 15">
          <a:extLst>
            <a:ext uri="{FF2B5EF4-FFF2-40B4-BE49-F238E27FC236}">
              <a16:creationId xmlns:a16="http://schemas.microsoft.com/office/drawing/2014/main" id="{39A4B508-9156-4412-A840-744655F328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 name="Text Box 15">
          <a:extLst>
            <a:ext uri="{FF2B5EF4-FFF2-40B4-BE49-F238E27FC236}">
              <a16:creationId xmlns:a16="http://schemas.microsoft.com/office/drawing/2014/main" id="{C927A21E-9D15-4120-AEF9-FF07F2C97B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 name="Text Box 15">
          <a:extLst>
            <a:ext uri="{FF2B5EF4-FFF2-40B4-BE49-F238E27FC236}">
              <a16:creationId xmlns:a16="http://schemas.microsoft.com/office/drawing/2014/main" id="{219C6B7B-0AB2-4A76-B5F3-72A7D88312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 name="Text Box 15">
          <a:extLst>
            <a:ext uri="{FF2B5EF4-FFF2-40B4-BE49-F238E27FC236}">
              <a16:creationId xmlns:a16="http://schemas.microsoft.com/office/drawing/2014/main" id="{C3352EEB-596B-43EE-AB84-4F00BB900C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19" name="Text Box 15">
          <a:extLst>
            <a:ext uri="{FF2B5EF4-FFF2-40B4-BE49-F238E27FC236}">
              <a16:creationId xmlns:a16="http://schemas.microsoft.com/office/drawing/2014/main" id="{122002B5-07F3-4115-97E8-318848DE978D}"/>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 name="Text Box 15">
          <a:extLst>
            <a:ext uri="{FF2B5EF4-FFF2-40B4-BE49-F238E27FC236}">
              <a16:creationId xmlns:a16="http://schemas.microsoft.com/office/drawing/2014/main" id="{75A31EED-4BF1-4177-B3EE-D2154A34C8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 name="Text Box 15">
          <a:extLst>
            <a:ext uri="{FF2B5EF4-FFF2-40B4-BE49-F238E27FC236}">
              <a16:creationId xmlns:a16="http://schemas.microsoft.com/office/drawing/2014/main" id="{DC01737E-3CA6-4109-8697-4EDE876891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 name="Text Box 15">
          <a:extLst>
            <a:ext uri="{FF2B5EF4-FFF2-40B4-BE49-F238E27FC236}">
              <a16:creationId xmlns:a16="http://schemas.microsoft.com/office/drawing/2014/main" id="{C9C61AED-3587-4771-AB8A-06A598C8CC0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 name="Text Box 15">
          <a:extLst>
            <a:ext uri="{FF2B5EF4-FFF2-40B4-BE49-F238E27FC236}">
              <a16:creationId xmlns:a16="http://schemas.microsoft.com/office/drawing/2014/main" id="{0BD1D87F-DAB7-431A-A330-97175C5CA1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 name="Text Box 15">
          <a:extLst>
            <a:ext uri="{FF2B5EF4-FFF2-40B4-BE49-F238E27FC236}">
              <a16:creationId xmlns:a16="http://schemas.microsoft.com/office/drawing/2014/main" id="{371CEA23-C601-44C1-A9F8-E5872F0F78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 name="Text Box 15">
          <a:extLst>
            <a:ext uri="{FF2B5EF4-FFF2-40B4-BE49-F238E27FC236}">
              <a16:creationId xmlns:a16="http://schemas.microsoft.com/office/drawing/2014/main" id="{B94D79DE-038B-4754-B63E-CFA00BB24DE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 name="Text Box 15">
          <a:extLst>
            <a:ext uri="{FF2B5EF4-FFF2-40B4-BE49-F238E27FC236}">
              <a16:creationId xmlns:a16="http://schemas.microsoft.com/office/drawing/2014/main" id="{67D90FA0-8E8E-44C9-AED4-02085B0DD1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 name="Text Box 15">
          <a:extLst>
            <a:ext uri="{FF2B5EF4-FFF2-40B4-BE49-F238E27FC236}">
              <a16:creationId xmlns:a16="http://schemas.microsoft.com/office/drawing/2014/main" id="{3F43C535-EA23-456E-A38A-DA23BBDEE1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 name="Text Box 15">
          <a:extLst>
            <a:ext uri="{FF2B5EF4-FFF2-40B4-BE49-F238E27FC236}">
              <a16:creationId xmlns:a16="http://schemas.microsoft.com/office/drawing/2014/main" id="{2D75ABEF-5DF8-406A-8E68-1F9E91E00C1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 name="Text Box 15">
          <a:extLst>
            <a:ext uri="{FF2B5EF4-FFF2-40B4-BE49-F238E27FC236}">
              <a16:creationId xmlns:a16="http://schemas.microsoft.com/office/drawing/2014/main" id="{E945C83B-E592-4BA9-8C62-6ACCD97377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 name="Text Box 15">
          <a:extLst>
            <a:ext uri="{FF2B5EF4-FFF2-40B4-BE49-F238E27FC236}">
              <a16:creationId xmlns:a16="http://schemas.microsoft.com/office/drawing/2014/main" id="{AC818E33-1094-469F-A1A8-DD55EB1350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 name="Text Box 15">
          <a:extLst>
            <a:ext uri="{FF2B5EF4-FFF2-40B4-BE49-F238E27FC236}">
              <a16:creationId xmlns:a16="http://schemas.microsoft.com/office/drawing/2014/main" id="{4B89FCB0-0640-45BC-A0E2-E3CB1DEC10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 name="Text Box 15">
          <a:extLst>
            <a:ext uri="{FF2B5EF4-FFF2-40B4-BE49-F238E27FC236}">
              <a16:creationId xmlns:a16="http://schemas.microsoft.com/office/drawing/2014/main" id="{4D672B79-0F4F-49EA-826D-59CD546C829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 name="Text Box 15">
          <a:extLst>
            <a:ext uri="{FF2B5EF4-FFF2-40B4-BE49-F238E27FC236}">
              <a16:creationId xmlns:a16="http://schemas.microsoft.com/office/drawing/2014/main" id="{F6A6071E-B17F-4BA5-92D1-4A67A8E47F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 name="Text Box 15">
          <a:extLst>
            <a:ext uri="{FF2B5EF4-FFF2-40B4-BE49-F238E27FC236}">
              <a16:creationId xmlns:a16="http://schemas.microsoft.com/office/drawing/2014/main" id="{8237E692-32B4-48ED-B233-82DEE2E81D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 name="Text Box 15">
          <a:extLst>
            <a:ext uri="{FF2B5EF4-FFF2-40B4-BE49-F238E27FC236}">
              <a16:creationId xmlns:a16="http://schemas.microsoft.com/office/drawing/2014/main" id="{2EF4CBEA-DDF1-474E-823E-6B8E6A597D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 name="Text Box 15">
          <a:extLst>
            <a:ext uri="{FF2B5EF4-FFF2-40B4-BE49-F238E27FC236}">
              <a16:creationId xmlns:a16="http://schemas.microsoft.com/office/drawing/2014/main" id="{024F7AE4-CBEF-4FEB-AE62-592F0F89D9E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 name="Text Box 15">
          <a:extLst>
            <a:ext uri="{FF2B5EF4-FFF2-40B4-BE49-F238E27FC236}">
              <a16:creationId xmlns:a16="http://schemas.microsoft.com/office/drawing/2014/main" id="{6AA9302E-243E-452C-A796-C1118B727B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 name="Text Box 15">
          <a:extLst>
            <a:ext uri="{FF2B5EF4-FFF2-40B4-BE49-F238E27FC236}">
              <a16:creationId xmlns:a16="http://schemas.microsoft.com/office/drawing/2014/main" id="{3374FC70-1EE8-4DED-BF0E-7A6947BEE7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 name="Text Box 15">
          <a:extLst>
            <a:ext uri="{FF2B5EF4-FFF2-40B4-BE49-F238E27FC236}">
              <a16:creationId xmlns:a16="http://schemas.microsoft.com/office/drawing/2014/main" id="{AA8D161B-B9C4-44D8-A03B-6F8011C8760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 name="Text Box 15">
          <a:extLst>
            <a:ext uri="{FF2B5EF4-FFF2-40B4-BE49-F238E27FC236}">
              <a16:creationId xmlns:a16="http://schemas.microsoft.com/office/drawing/2014/main" id="{ACE91276-189A-496F-82B3-8026687FF7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 name="Text Box 15">
          <a:extLst>
            <a:ext uri="{FF2B5EF4-FFF2-40B4-BE49-F238E27FC236}">
              <a16:creationId xmlns:a16="http://schemas.microsoft.com/office/drawing/2014/main" id="{AA3FF34F-024C-4AEE-A64B-40DD5C2BCA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2" name="Text Box 15">
          <a:extLst>
            <a:ext uri="{FF2B5EF4-FFF2-40B4-BE49-F238E27FC236}">
              <a16:creationId xmlns:a16="http://schemas.microsoft.com/office/drawing/2014/main" id="{BC32DCC7-5657-474D-A29C-EEFFE093F3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3" name="Text Box 15">
          <a:extLst>
            <a:ext uri="{FF2B5EF4-FFF2-40B4-BE49-F238E27FC236}">
              <a16:creationId xmlns:a16="http://schemas.microsoft.com/office/drawing/2014/main" id="{D9166CBB-2365-4624-8739-7F9B3673DB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4" name="Text Box 15">
          <a:extLst>
            <a:ext uri="{FF2B5EF4-FFF2-40B4-BE49-F238E27FC236}">
              <a16:creationId xmlns:a16="http://schemas.microsoft.com/office/drawing/2014/main" id="{B208D492-39F4-4152-A1AB-AF4A57713A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5" name="Text Box 15">
          <a:extLst>
            <a:ext uri="{FF2B5EF4-FFF2-40B4-BE49-F238E27FC236}">
              <a16:creationId xmlns:a16="http://schemas.microsoft.com/office/drawing/2014/main" id="{F65FEE2E-E314-4A90-A473-FFCDB352B6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6" name="Text Box 15">
          <a:extLst>
            <a:ext uri="{FF2B5EF4-FFF2-40B4-BE49-F238E27FC236}">
              <a16:creationId xmlns:a16="http://schemas.microsoft.com/office/drawing/2014/main" id="{FCEB5A1F-646D-4914-9D1F-296906045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7" name="Text Box 15">
          <a:extLst>
            <a:ext uri="{FF2B5EF4-FFF2-40B4-BE49-F238E27FC236}">
              <a16:creationId xmlns:a16="http://schemas.microsoft.com/office/drawing/2014/main" id="{D6C5AA50-4C21-4E6C-BBB7-496E18A9EA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8" name="Text Box 15">
          <a:extLst>
            <a:ext uri="{FF2B5EF4-FFF2-40B4-BE49-F238E27FC236}">
              <a16:creationId xmlns:a16="http://schemas.microsoft.com/office/drawing/2014/main" id="{9B34CA11-D678-44A7-BDF2-59BBB4F2E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9" name="Text Box 15">
          <a:extLst>
            <a:ext uri="{FF2B5EF4-FFF2-40B4-BE49-F238E27FC236}">
              <a16:creationId xmlns:a16="http://schemas.microsoft.com/office/drawing/2014/main" id="{536427B3-6F41-44F7-B2E2-808409F9550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0" name="Text Box 15">
          <a:extLst>
            <a:ext uri="{FF2B5EF4-FFF2-40B4-BE49-F238E27FC236}">
              <a16:creationId xmlns:a16="http://schemas.microsoft.com/office/drawing/2014/main" id="{39CC7DE5-DEB1-45DA-8A4A-3C73233781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1" name="Text Box 15">
          <a:extLst>
            <a:ext uri="{FF2B5EF4-FFF2-40B4-BE49-F238E27FC236}">
              <a16:creationId xmlns:a16="http://schemas.microsoft.com/office/drawing/2014/main" id="{1E03F91A-75BE-497F-8894-3207615A959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2" name="Text Box 15">
          <a:extLst>
            <a:ext uri="{FF2B5EF4-FFF2-40B4-BE49-F238E27FC236}">
              <a16:creationId xmlns:a16="http://schemas.microsoft.com/office/drawing/2014/main" id="{C635402A-F445-4871-A08A-B3F309DBC72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3" name="Text Box 15">
          <a:extLst>
            <a:ext uri="{FF2B5EF4-FFF2-40B4-BE49-F238E27FC236}">
              <a16:creationId xmlns:a16="http://schemas.microsoft.com/office/drawing/2014/main" id="{F1B499D3-6876-4A26-AC8D-459845FB60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4" name="Text Box 15">
          <a:extLst>
            <a:ext uri="{FF2B5EF4-FFF2-40B4-BE49-F238E27FC236}">
              <a16:creationId xmlns:a16="http://schemas.microsoft.com/office/drawing/2014/main" id="{F3F05760-9EA6-4640-9D61-2210C0E595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5" name="Text Box 15">
          <a:extLst>
            <a:ext uri="{FF2B5EF4-FFF2-40B4-BE49-F238E27FC236}">
              <a16:creationId xmlns:a16="http://schemas.microsoft.com/office/drawing/2014/main" id="{FE95531B-1B4A-4805-BF62-3B5109D941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6" name="Text Box 15">
          <a:extLst>
            <a:ext uri="{FF2B5EF4-FFF2-40B4-BE49-F238E27FC236}">
              <a16:creationId xmlns:a16="http://schemas.microsoft.com/office/drawing/2014/main" id="{303B3C4E-4460-4C22-B220-16D5E89D56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7" name="Text Box 15">
          <a:extLst>
            <a:ext uri="{FF2B5EF4-FFF2-40B4-BE49-F238E27FC236}">
              <a16:creationId xmlns:a16="http://schemas.microsoft.com/office/drawing/2014/main" id="{F1EDE499-72E8-4A1B-9BBD-BF6CB692CB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8" name="Text Box 15">
          <a:extLst>
            <a:ext uri="{FF2B5EF4-FFF2-40B4-BE49-F238E27FC236}">
              <a16:creationId xmlns:a16="http://schemas.microsoft.com/office/drawing/2014/main" id="{2152DC71-7FC3-45CB-97A0-8F71FD4AD2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9" name="Text Box 15">
          <a:extLst>
            <a:ext uri="{FF2B5EF4-FFF2-40B4-BE49-F238E27FC236}">
              <a16:creationId xmlns:a16="http://schemas.microsoft.com/office/drawing/2014/main" id="{0AC54263-57BD-4476-88E0-CB721EA17E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0" name="Text Box 15">
          <a:extLst>
            <a:ext uri="{FF2B5EF4-FFF2-40B4-BE49-F238E27FC236}">
              <a16:creationId xmlns:a16="http://schemas.microsoft.com/office/drawing/2014/main" id="{DF03C8A7-C9B1-41BC-9234-86B217802C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1" name="Text Box 15">
          <a:extLst>
            <a:ext uri="{FF2B5EF4-FFF2-40B4-BE49-F238E27FC236}">
              <a16:creationId xmlns:a16="http://schemas.microsoft.com/office/drawing/2014/main" id="{F749EF3A-63E7-4A07-840D-1AE4F3DAC0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2" name="Text Box 15">
          <a:extLst>
            <a:ext uri="{FF2B5EF4-FFF2-40B4-BE49-F238E27FC236}">
              <a16:creationId xmlns:a16="http://schemas.microsoft.com/office/drawing/2014/main" id="{B79A7597-9B14-4C61-B5C4-4068F1D5FD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3" name="Text Box 15">
          <a:extLst>
            <a:ext uri="{FF2B5EF4-FFF2-40B4-BE49-F238E27FC236}">
              <a16:creationId xmlns:a16="http://schemas.microsoft.com/office/drawing/2014/main" id="{E801FDE3-87E0-46D7-A423-CF7FEA677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4" name="Text Box 15">
          <a:extLst>
            <a:ext uri="{FF2B5EF4-FFF2-40B4-BE49-F238E27FC236}">
              <a16:creationId xmlns:a16="http://schemas.microsoft.com/office/drawing/2014/main" id="{74E7551A-11AA-4E81-A62F-19ADDD70F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5" name="Text Box 15">
          <a:extLst>
            <a:ext uri="{FF2B5EF4-FFF2-40B4-BE49-F238E27FC236}">
              <a16:creationId xmlns:a16="http://schemas.microsoft.com/office/drawing/2014/main" id="{ADDDA954-FE65-4EDE-949F-370F192EC3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6" name="Text Box 15">
          <a:extLst>
            <a:ext uri="{FF2B5EF4-FFF2-40B4-BE49-F238E27FC236}">
              <a16:creationId xmlns:a16="http://schemas.microsoft.com/office/drawing/2014/main" id="{2F3282B7-5B56-48F3-9A36-63A6A2285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7" name="Text Box 15">
          <a:extLst>
            <a:ext uri="{FF2B5EF4-FFF2-40B4-BE49-F238E27FC236}">
              <a16:creationId xmlns:a16="http://schemas.microsoft.com/office/drawing/2014/main" id="{85B772DF-10F5-4652-8520-82D90AF005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8" name="Text Box 15">
          <a:extLst>
            <a:ext uri="{FF2B5EF4-FFF2-40B4-BE49-F238E27FC236}">
              <a16:creationId xmlns:a16="http://schemas.microsoft.com/office/drawing/2014/main" id="{9FC92D8A-0D5C-4420-B763-178EA7352D3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9" name="Text Box 15">
          <a:extLst>
            <a:ext uri="{FF2B5EF4-FFF2-40B4-BE49-F238E27FC236}">
              <a16:creationId xmlns:a16="http://schemas.microsoft.com/office/drawing/2014/main" id="{C5774E14-FA42-4802-A945-E92719F830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0" name="Text Box 15">
          <a:extLst>
            <a:ext uri="{FF2B5EF4-FFF2-40B4-BE49-F238E27FC236}">
              <a16:creationId xmlns:a16="http://schemas.microsoft.com/office/drawing/2014/main" id="{0CB81A67-2B6B-45DE-84D9-9D90E2AB86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1" name="Text Box 15">
          <a:extLst>
            <a:ext uri="{FF2B5EF4-FFF2-40B4-BE49-F238E27FC236}">
              <a16:creationId xmlns:a16="http://schemas.microsoft.com/office/drawing/2014/main" id="{64DA90F0-1574-46C2-8ADC-64B82129D63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2" name="Text Box 15">
          <a:extLst>
            <a:ext uri="{FF2B5EF4-FFF2-40B4-BE49-F238E27FC236}">
              <a16:creationId xmlns:a16="http://schemas.microsoft.com/office/drawing/2014/main" id="{DAF6DF1F-3DCA-4F70-BCDF-512DB7EE9DC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3" name="Text Box 15">
          <a:extLst>
            <a:ext uri="{FF2B5EF4-FFF2-40B4-BE49-F238E27FC236}">
              <a16:creationId xmlns:a16="http://schemas.microsoft.com/office/drawing/2014/main" id="{E18816A3-49D3-4899-85BD-392059738C1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4" name="Text Box 15">
          <a:extLst>
            <a:ext uri="{FF2B5EF4-FFF2-40B4-BE49-F238E27FC236}">
              <a16:creationId xmlns:a16="http://schemas.microsoft.com/office/drawing/2014/main" id="{E4E1AF87-EB6C-4A89-8378-077F57E3A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5" name="Text Box 15">
          <a:extLst>
            <a:ext uri="{FF2B5EF4-FFF2-40B4-BE49-F238E27FC236}">
              <a16:creationId xmlns:a16="http://schemas.microsoft.com/office/drawing/2014/main" id="{50DB2ED3-1F76-40A0-9C75-C308F98FF5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6" name="Text Box 15">
          <a:extLst>
            <a:ext uri="{FF2B5EF4-FFF2-40B4-BE49-F238E27FC236}">
              <a16:creationId xmlns:a16="http://schemas.microsoft.com/office/drawing/2014/main" id="{7083DE0A-9881-44D8-A6CB-DAFBA2B7846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7" name="Text Box 15">
          <a:extLst>
            <a:ext uri="{FF2B5EF4-FFF2-40B4-BE49-F238E27FC236}">
              <a16:creationId xmlns:a16="http://schemas.microsoft.com/office/drawing/2014/main" id="{7DE49234-A936-4955-8C1F-350BC3DE662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8" name="Text Box 15">
          <a:extLst>
            <a:ext uri="{FF2B5EF4-FFF2-40B4-BE49-F238E27FC236}">
              <a16:creationId xmlns:a16="http://schemas.microsoft.com/office/drawing/2014/main" id="{4D8D4B60-331E-455E-8765-B44FCB330F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9" name="Text Box 15">
          <a:extLst>
            <a:ext uri="{FF2B5EF4-FFF2-40B4-BE49-F238E27FC236}">
              <a16:creationId xmlns:a16="http://schemas.microsoft.com/office/drawing/2014/main" id="{EBEB801D-5A8F-40F4-AF15-41CA9C7D81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0" name="Text Box 15">
          <a:extLst>
            <a:ext uri="{FF2B5EF4-FFF2-40B4-BE49-F238E27FC236}">
              <a16:creationId xmlns:a16="http://schemas.microsoft.com/office/drawing/2014/main" id="{7235CCFF-5814-4C57-84BE-E0DA5C13DA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1" name="Text Box 15">
          <a:extLst>
            <a:ext uri="{FF2B5EF4-FFF2-40B4-BE49-F238E27FC236}">
              <a16:creationId xmlns:a16="http://schemas.microsoft.com/office/drawing/2014/main" id="{8F39992C-FC4A-428D-80A8-F40C5C51DF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2" name="Text Box 15">
          <a:extLst>
            <a:ext uri="{FF2B5EF4-FFF2-40B4-BE49-F238E27FC236}">
              <a16:creationId xmlns:a16="http://schemas.microsoft.com/office/drawing/2014/main" id="{88DBEE0F-A644-4A28-81CB-42E67BC29B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3" name="Text Box 15">
          <a:extLst>
            <a:ext uri="{FF2B5EF4-FFF2-40B4-BE49-F238E27FC236}">
              <a16:creationId xmlns:a16="http://schemas.microsoft.com/office/drawing/2014/main" id="{5ED61FD8-D8D9-489E-85D5-C57CB43439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4" name="Text Box 15">
          <a:extLst>
            <a:ext uri="{FF2B5EF4-FFF2-40B4-BE49-F238E27FC236}">
              <a16:creationId xmlns:a16="http://schemas.microsoft.com/office/drawing/2014/main" id="{D9A7815F-286F-4CC7-AA64-AAB1E822E4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5" name="Text Box 15">
          <a:extLst>
            <a:ext uri="{FF2B5EF4-FFF2-40B4-BE49-F238E27FC236}">
              <a16:creationId xmlns:a16="http://schemas.microsoft.com/office/drawing/2014/main" id="{9E705E2B-B7AA-4B40-B0E3-8486E6AB4DE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6" name="Text Box 15">
          <a:extLst>
            <a:ext uri="{FF2B5EF4-FFF2-40B4-BE49-F238E27FC236}">
              <a16:creationId xmlns:a16="http://schemas.microsoft.com/office/drawing/2014/main" id="{54DFBFE4-D85F-4756-BF4F-603271BEDF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7" name="Text Box 15">
          <a:extLst>
            <a:ext uri="{FF2B5EF4-FFF2-40B4-BE49-F238E27FC236}">
              <a16:creationId xmlns:a16="http://schemas.microsoft.com/office/drawing/2014/main" id="{355650D0-E9E4-41E1-A679-E6BB3049C4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8" name="Text Box 15">
          <a:extLst>
            <a:ext uri="{FF2B5EF4-FFF2-40B4-BE49-F238E27FC236}">
              <a16:creationId xmlns:a16="http://schemas.microsoft.com/office/drawing/2014/main" id="{3C3CED90-81D6-466C-8F65-D9D2E29C6FB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9" name="Text Box 15">
          <a:extLst>
            <a:ext uri="{FF2B5EF4-FFF2-40B4-BE49-F238E27FC236}">
              <a16:creationId xmlns:a16="http://schemas.microsoft.com/office/drawing/2014/main" id="{42A89930-86A4-41E6-A176-92694B46D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0" name="Text Box 15">
          <a:extLst>
            <a:ext uri="{FF2B5EF4-FFF2-40B4-BE49-F238E27FC236}">
              <a16:creationId xmlns:a16="http://schemas.microsoft.com/office/drawing/2014/main" id="{D2F5E9E2-9000-44E7-9D0E-A6F32A0472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1" name="Text Box 15">
          <a:extLst>
            <a:ext uri="{FF2B5EF4-FFF2-40B4-BE49-F238E27FC236}">
              <a16:creationId xmlns:a16="http://schemas.microsoft.com/office/drawing/2014/main" id="{15E6CC7A-2E01-4BC6-974A-ECF05D81E3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2" name="Text Box 15">
          <a:extLst>
            <a:ext uri="{FF2B5EF4-FFF2-40B4-BE49-F238E27FC236}">
              <a16:creationId xmlns:a16="http://schemas.microsoft.com/office/drawing/2014/main" id="{77D2B73B-8E50-4F75-90F8-3F8DBEAA7CC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3" name="Text Box 15">
          <a:extLst>
            <a:ext uri="{FF2B5EF4-FFF2-40B4-BE49-F238E27FC236}">
              <a16:creationId xmlns:a16="http://schemas.microsoft.com/office/drawing/2014/main" id="{32BC452F-2B80-4E43-BEC5-C935434686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4" name="Text Box 15">
          <a:extLst>
            <a:ext uri="{FF2B5EF4-FFF2-40B4-BE49-F238E27FC236}">
              <a16:creationId xmlns:a16="http://schemas.microsoft.com/office/drawing/2014/main" id="{42373AF8-7B23-4A10-91A2-48B97C1A5A4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5" name="Text Box 15">
          <a:extLst>
            <a:ext uri="{FF2B5EF4-FFF2-40B4-BE49-F238E27FC236}">
              <a16:creationId xmlns:a16="http://schemas.microsoft.com/office/drawing/2014/main" id="{6877CEF2-F30B-48E3-94D4-B783C762296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6" name="Text Box 15">
          <a:extLst>
            <a:ext uri="{FF2B5EF4-FFF2-40B4-BE49-F238E27FC236}">
              <a16:creationId xmlns:a16="http://schemas.microsoft.com/office/drawing/2014/main" id="{F7BD2569-FE7B-483D-9E04-F81E724897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7" name="Text Box 15">
          <a:extLst>
            <a:ext uri="{FF2B5EF4-FFF2-40B4-BE49-F238E27FC236}">
              <a16:creationId xmlns:a16="http://schemas.microsoft.com/office/drawing/2014/main" id="{85BD53BD-B994-4D0B-AD1B-06E08E1FFB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8" name="Text Box 15">
          <a:extLst>
            <a:ext uri="{FF2B5EF4-FFF2-40B4-BE49-F238E27FC236}">
              <a16:creationId xmlns:a16="http://schemas.microsoft.com/office/drawing/2014/main" id="{EB2DAC6B-3A34-49BA-BCF5-7766115E2A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9" name="Text Box 15">
          <a:extLst>
            <a:ext uri="{FF2B5EF4-FFF2-40B4-BE49-F238E27FC236}">
              <a16:creationId xmlns:a16="http://schemas.microsoft.com/office/drawing/2014/main" id="{23067474-8E1C-4566-A107-A375388DF7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0" name="Text Box 15">
          <a:extLst>
            <a:ext uri="{FF2B5EF4-FFF2-40B4-BE49-F238E27FC236}">
              <a16:creationId xmlns:a16="http://schemas.microsoft.com/office/drawing/2014/main" id="{CEF4D670-6A59-436C-8B54-3D86BFEBCE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1" name="Text Box 15">
          <a:extLst>
            <a:ext uri="{FF2B5EF4-FFF2-40B4-BE49-F238E27FC236}">
              <a16:creationId xmlns:a16="http://schemas.microsoft.com/office/drawing/2014/main" id="{F6248FF5-94E4-464B-A7C7-AF340BE832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2" name="Text Box 15">
          <a:extLst>
            <a:ext uri="{FF2B5EF4-FFF2-40B4-BE49-F238E27FC236}">
              <a16:creationId xmlns:a16="http://schemas.microsoft.com/office/drawing/2014/main" id="{782CB958-2016-4E97-8FB0-17538C345B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3" name="Text Box 15">
          <a:extLst>
            <a:ext uri="{FF2B5EF4-FFF2-40B4-BE49-F238E27FC236}">
              <a16:creationId xmlns:a16="http://schemas.microsoft.com/office/drawing/2014/main" id="{7CD2FAD9-BBC5-44FE-A2BF-0BF229B4802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4" name="Text Box 15">
          <a:extLst>
            <a:ext uri="{FF2B5EF4-FFF2-40B4-BE49-F238E27FC236}">
              <a16:creationId xmlns:a16="http://schemas.microsoft.com/office/drawing/2014/main" id="{FF353938-7590-47DA-ACFE-E084924935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5" name="Text Box 15">
          <a:extLst>
            <a:ext uri="{FF2B5EF4-FFF2-40B4-BE49-F238E27FC236}">
              <a16:creationId xmlns:a16="http://schemas.microsoft.com/office/drawing/2014/main" id="{1C7950E1-57D9-4D74-B928-DC82FCC846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6" name="Text Box 15">
          <a:extLst>
            <a:ext uri="{FF2B5EF4-FFF2-40B4-BE49-F238E27FC236}">
              <a16:creationId xmlns:a16="http://schemas.microsoft.com/office/drawing/2014/main" id="{CA987653-B8F3-4852-8C5E-9C6EDA6C5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7" name="Text Box 15">
          <a:extLst>
            <a:ext uri="{FF2B5EF4-FFF2-40B4-BE49-F238E27FC236}">
              <a16:creationId xmlns:a16="http://schemas.microsoft.com/office/drawing/2014/main" id="{CB30C9D6-F633-4044-AC97-9BCE8CA5C9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8" name="Text Box 15">
          <a:extLst>
            <a:ext uri="{FF2B5EF4-FFF2-40B4-BE49-F238E27FC236}">
              <a16:creationId xmlns:a16="http://schemas.microsoft.com/office/drawing/2014/main" id="{A851268B-6471-4B22-9BFE-1B958E9C93E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9" name="Text Box 15">
          <a:extLst>
            <a:ext uri="{FF2B5EF4-FFF2-40B4-BE49-F238E27FC236}">
              <a16:creationId xmlns:a16="http://schemas.microsoft.com/office/drawing/2014/main" id="{16B362CD-D7B8-4433-A3E1-7DAA73037D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0" name="Text Box 15">
          <a:extLst>
            <a:ext uri="{FF2B5EF4-FFF2-40B4-BE49-F238E27FC236}">
              <a16:creationId xmlns:a16="http://schemas.microsoft.com/office/drawing/2014/main" id="{F69ACD51-6098-47E3-B911-12BCB22786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1" name="Text Box 15">
          <a:extLst>
            <a:ext uri="{FF2B5EF4-FFF2-40B4-BE49-F238E27FC236}">
              <a16:creationId xmlns:a16="http://schemas.microsoft.com/office/drawing/2014/main" id="{427D6334-DEDC-4122-8A35-78F0D96B711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2" name="Text Box 15">
          <a:extLst>
            <a:ext uri="{FF2B5EF4-FFF2-40B4-BE49-F238E27FC236}">
              <a16:creationId xmlns:a16="http://schemas.microsoft.com/office/drawing/2014/main" id="{A78B08B8-947A-4FC2-B212-32D3314B8D5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3" name="Text Box 15">
          <a:extLst>
            <a:ext uri="{FF2B5EF4-FFF2-40B4-BE49-F238E27FC236}">
              <a16:creationId xmlns:a16="http://schemas.microsoft.com/office/drawing/2014/main" id="{A7BC99FE-2A98-4E3D-94F7-B6E515F518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4" name="Text Box 15">
          <a:extLst>
            <a:ext uri="{FF2B5EF4-FFF2-40B4-BE49-F238E27FC236}">
              <a16:creationId xmlns:a16="http://schemas.microsoft.com/office/drawing/2014/main" id="{D939B980-DDA4-4915-9FE1-B9F79DC68BF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5" name="Text Box 15">
          <a:extLst>
            <a:ext uri="{FF2B5EF4-FFF2-40B4-BE49-F238E27FC236}">
              <a16:creationId xmlns:a16="http://schemas.microsoft.com/office/drawing/2014/main" id="{A4D4B642-85DC-49B6-9AA5-D1210992E71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6" name="Text Box 15">
          <a:extLst>
            <a:ext uri="{FF2B5EF4-FFF2-40B4-BE49-F238E27FC236}">
              <a16:creationId xmlns:a16="http://schemas.microsoft.com/office/drawing/2014/main" id="{125625EC-3658-459A-86F1-A000596F82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7" name="Text Box 15">
          <a:extLst>
            <a:ext uri="{FF2B5EF4-FFF2-40B4-BE49-F238E27FC236}">
              <a16:creationId xmlns:a16="http://schemas.microsoft.com/office/drawing/2014/main" id="{F8AF1D90-9186-4479-B04D-032A7DE701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8" name="Text Box 15">
          <a:extLst>
            <a:ext uri="{FF2B5EF4-FFF2-40B4-BE49-F238E27FC236}">
              <a16:creationId xmlns:a16="http://schemas.microsoft.com/office/drawing/2014/main" id="{E4F49E6A-A23A-485A-BFB8-856FF94236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9" name="Text Box 15">
          <a:extLst>
            <a:ext uri="{FF2B5EF4-FFF2-40B4-BE49-F238E27FC236}">
              <a16:creationId xmlns:a16="http://schemas.microsoft.com/office/drawing/2014/main" id="{6C74CE6A-06A1-480B-B016-359FC8E8F6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0" name="Text Box 15">
          <a:extLst>
            <a:ext uri="{FF2B5EF4-FFF2-40B4-BE49-F238E27FC236}">
              <a16:creationId xmlns:a16="http://schemas.microsoft.com/office/drawing/2014/main" id="{F9A94E7E-191C-4A0C-96D2-C76688DEF0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1" name="Text Box 15">
          <a:extLst>
            <a:ext uri="{FF2B5EF4-FFF2-40B4-BE49-F238E27FC236}">
              <a16:creationId xmlns:a16="http://schemas.microsoft.com/office/drawing/2014/main" id="{D9F2A055-3C8D-49A1-833F-C1B53680FE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2" name="Text Box 15">
          <a:extLst>
            <a:ext uri="{FF2B5EF4-FFF2-40B4-BE49-F238E27FC236}">
              <a16:creationId xmlns:a16="http://schemas.microsoft.com/office/drawing/2014/main" id="{D4305A3D-2BF4-4A44-A30F-780C24CC996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3" name="Text Box 15">
          <a:extLst>
            <a:ext uri="{FF2B5EF4-FFF2-40B4-BE49-F238E27FC236}">
              <a16:creationId xmlns:a16="http://schemas.microsoft.com/office/drawing/2014/main" id="{9E1DF706-1BF7-4DE0-86C0-66284E945C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4" name="Text Box 15">
          <a:extLst>
            <a:ext uri="{FF2B5EF4-FFF2-40B4-BE49-F238E27FC236}">
              <a16:creationId xmlns:a16="http://schemas.microsoft.com/office/drawing/2014/main" id="{4BC79685-C1F9-4510-9975-0266EEBB95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5" name="Text Box 15">
          <a:extLst>
            <a:ext uri="{FF2B5EF4-FFF2-40B4-BE49-F238E27FC236}">
              <a16:creationId xmlns:a16="http://schemas.microsoft.com/office/drawing/2014/main" id="{28FA2F37-B897-44E3-8784-C2161C9079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6" name="Text Box 15">
          <a:extLst>
            <a:ext uri="{FF2B5EF4-FFF2-40B4-BE49-F238E27FC236}">
              <a16:creationId xmlns:a16="http://schemas.microsoft.com/office/drawing/2014/main" id="{A60F7B7F-91EF-4079-BD43-75359B671BA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7" name="Text Box 15">
          <a:extLst>
            <a:ext uri="{FF2B5EF4-FFF2-40B4-BE49-F238E27FC236}">
              <a16:creationId xmlns:a16="http://schemas.microsoft.com/office/drawing/2014/main" id="{83462604-1E5D-4E99-A8DD-6F66DBB2C6E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8" name="Text Box 15">
          <a:extLst>
            <a:ext uri="{FF2B5EF4-FFF2-40B4-BE49-F238E27FC236}">
              <a16:creationId xmlns:a16="http://schemas.microsoft.com/office/drawing/2014/main" id="{A31E508B-E385-4A26-9B29-EC12FBC9FFA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9" name="Text Box 15">
          <a:extLst>
            <a:ext uri="{FF2B5EF4-FFF2-40B4-BE49-F238E27FC236}">
              <a16:creationId xmlns:a16="http://schemas.microsoft.com/office/drawing/2014/main" id="{A760E103-1699-4206-93C9-95AB9FF221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0" name="Text Box 15">
          <a:extLst>
            <a:ext uri="{FF2B5EF4-FFF2-40B4-BE49-F238E27FC236}">
              <a16:creationId xmlns:a16="http://schemas.microsoft.com/office/drawing/2014/main" id="{9744DC1B-4DEA-41F1-BBFD-A27AD70B29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1" name="Text Box 15">
          <a:extLst>
            <a:ext uri="{FF2B5EF4-FFF2-40B4-BE49-F238E27FC236}">
              <a16:creationId xmlns:a16="http://schemas.microsoft.com/office/drawing/2014/main" id="{8DCB7077-9AF4-4599-BDE7-05D5B430CA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2" name="Text Box 15">
          <a:extLst>
            <a:ext uri="{FF2B5EF4-FFF2-40B4-BE49-F238E27FC236}">
              <a16:creationId xmlns:a16="http://schemas.microsoft.com/office/drawing/2014/main" id="{6981CCB4-E7B9-4198-A6D0-47678E0F54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3" name="Text Box 15">
          <a:extLst>
            <a:ext uri="{FF2B5EF4-FFF2-40B4-BE49-F238E27FC236}">
              <a16:creationId xmlns:a16="http://schemas.microsoft.com/office/drawing/2014/main" id="{5319CBDE-5D2B-4ABF-B351-D64F4E91D7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4" name="Text Box 15">
          <a:extLst>
            <a:ext uri="{FF2B5EF4-FFF2-40B4-BE49-F238E27FC236}">
              <a16:creationId xmlns:a16="http://schemas.microsoft.com/office/drawing/2014/main" id="{B11C3675-332B-4809-BF54-6B9B89079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5" name="Text Box 15">
          <a:extLst>
            <a:ext uri="{FF2B5EF4-FFF2-40B4-BE49-F238E27FC236}">
              <a16:creationId xmlns:a16="http://schemas.microsoft.com/office/drawing/2014/main" id="{89C98E2B-161B-476A-B885-5C79D45E2A2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6" name="Text Box 15">
          <a:extLst>
            <a:ext uri="{FF2B5EF4-FFF2-40B4-BE49-F238E27FC236}">
              <a16:creationId xmlns:a16="http://schemas.microsoft.com/office/drawing/2014/main" id="{1792618E-6752-4C75-9886-0F7A02D178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7" name="Text Box 15">
          <a:extLst>
            <a:ext uri="{FF2B5EF4-FFF2-40B4-BE49-F238E27FC236}">
              <a16:creationId xmlns:a16="http://schemas.microsoft.com/office/drawing/2014/main" id="{216758F5-CAE4-4858-A4BE-B4AD94AFFB5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8" name="Text Box 15">
          <a:extLst>
            <a:ext uri="{FF2B5EF4-FFF2-40B4-BE49-F238E27FC236}">
              <a16:creationId xmlns:a16="http://schemas.microsoft.com/office/drawing/2014/main" id="{75CB2B04-F2BB-4F49-8B04-3DB2CB53CB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9" name="Text Box 15">
          <a:extLst>
            <a:ext uri="{FF2B5EF4-FFF2-40B4-BE49-F238E27FC236}">
              <a16:creationId xmlns:a16="http://schemas.microsoft.com/office/drawing/2014/main" id="{E88AAD64-E438-4075-B087-EFC0A20722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0" name="Text Box 15">
          <a:extLst>
            <a:ext uri="{FF2B5EF4-FFF2-40B4-BE49-F238E27FC236}">
              <a16:creationId xmlns:a16="http://schemas.microsoft.com/office/drawing/2014/main" id="{464CDA04-EA05-4BCD-85F6-C2A7E24276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1" name="Text Box 15">
          <a:extLst>
            <a:ext uri="{FF2B5EF4-FFF2-40B4-BE49-F238E27FC236}">
              <a16:creationId xmlns:a16="http://schemas.microsoft.com/office/drawing/2014/main" id="{4EEEFC0D-C737-4CB2-B224-AC57F10000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2" name="Text Box 15">
          <a:extLst>
            <a:ext uri="{FF2B5EF4-FFF2-40B4-BE49-F238E27FC236}">
              <a16:creationId xmlns:a16="http://schemas.microsoft.com/office/drawing/2014/main" id="{1F5B11FE-04AF-41E4-B63C-F40B2F9FDA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3" name="Text Box 15">
          <a:extLst>
            <a:ext uri="{FF2B5EF4-FFF2-40B4-BE49-F238E27FC236}">
              <a16:creationId xmlns:a16="http://schemas.microsoft.com/office/drawing/2014/main" id="{28A47956-9DB8-45C6-9661-A041EACEEC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4" name="Text Box 15">
          <a:extLst>
            <a:ext uri="{FF2B5EF4-FFF2-40B4-BE49-F238E27FC236}">
              <a16:creationId xmlns:a16="http://schemas.microsoft.com/office/drawing/2014/main" id="{ECDC61DD-526F-424A-99C2-3D730D2FFE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5" name="Text Box 15">
          <a:extLst>
            <a:ext uri="{FF2B5EF4-FFF2-40B4-BE49-F238E27FC236}">
              <a16:creationId xmlns:a16="http://schemas.microsoft.com/office/drawing/2014/main" id="{730C3E62-5B31-4203-8730-61EDBCF413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6" name="Text Box 15">
          <a:extLst>
            <a:ext uri="{FF2B5EF4-FFF2-40B4-BE49-F238E27FC236}">
              <a16:creationId xmlns:a16="http://schemas.microsoft.com/office/drawing/2014/main" id="{82071715-ED87-4FC5-9724-3DB7F42CA6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7" name="Text Box 15">
          <a:extLst>
            <a:ext uri="{FF2B5EF4-FFF2-40B4-BE49-F238E27FC236}">
              <a16:creationId xmlns:a16="http://schemas.microsoft.com/office/drawing/2014/main" id="{B689EF8F-2604-432D-88AA-034636C773F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8" name="Text Box 15">
          <a:extLst>
            <a:ext uri="{FF2B5EF4-FFF2-40B4-BE49-F238E27FC236}">
              <a16:creationId xmlns:a16="http://schemas.microsoft.com/office/drawing/2014/main" id="{30474A6A-D48F-407D-BC68-65152FB198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9" name="Text Box 15">
          <a:extLst>
            <a:ext uri="{FF2B5EF4-FFF2-40B4-BE49-F238E27FC236}">
              <a16:creationId xmlns:a16="http://schemas.microsoft.com/office/drawing/2014/main" id="{C6103C62-FC42-4985-A95B-5282D56ABB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0" name="Text Box 15">
          <a:extLst>
            <a:ext uri="{FF2B5EF4-FFF2-40B4-BE49-F238E27FC236}">
              <a16:creationId xmlns:a16="http://schemas.microsoft.com/office/drawing/2014/main" id="{DEC7342C-6805-4918-AAFB-D946DF85C9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1" name="Text Box 15">
          <a:extLst>
            <a:ext uri="{FF2B5EF4-FFF2-40B4-BE49-F238E27FC236}">
              <a16:creationId xmlns:a16="http://schemas.microsoft.com/office/drawing/2014/main" id="{281CD321-82FC-4B8A-9262-254A66231E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2" name="Text Box 15">
          <a:extLst>
            <a:ext uri="{FF2B5EF4-FFF2-40B4-BE49-F238E27FC236}">
              <a16:creationId xmlns:a16="http://schemas.microsoft.com/office/drawing/2014/main" id="{2CEEE855-FF1B-4BAD-AE4F-03DB402A021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3" name="Text Box 15">
          <a:extLst>
            <a:ext uri="{FF2B5EF4-FFF2-40B4-BE49-F238E27FC236}">
              <a16:creationId xmlns:a16="http://schemas.microsoft.com/office/drawing/2014/main" id="{E3135E55-C9E3-4F55-BEB2-BD0B8B724B1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4" name="Text Box 15">
          <a:extLst>
            <a:ext uri="{FF2B5EF4-FFF2-40B4-BE49-F238E27FC236}">
              <a16:creationId xmlns:a16="http://schemas.microsoft.com/office/drawing/2014/main" id="{46E7CBF3-9969-4A7D-B285-EE97374698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5" name="Text Box 15">
          <a:extLst>
            <a:ext uri="{FF2B5EF4-FFF2-40B4-BE49-F238E27FC236}">
              <a16:creationId xmlns:a16="http://schemas.microsoft.com/office/drawing/2014/main" id="{A12143B8-5F25-4E19-B2F3-9F3F18F9C2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6" name="Text Box 15">
          <a:extLst>
            <a:ext uri="{FF2B5EF4-FFF2-40B4-BE49-F238E27FC236}">
              <a16:creationId xmlns:a16="http://schemas.microsoft.com/office/drawing/2014/main" id="{C8F74135-43D5-400C-ABF1-7998DF1763B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7" name="Text Box 15">
          <a:extLst>
            <a:ext uri="{FF2B5EF4-FFF2-40B4-BE49-F238E27FC236}">
              <a16:creationId xmlns:a16="http://schemas.microsoft.com/office/drawing/2014/main" id="{83EC47AB-B665-416E-8AF9-DE68079B25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8" name="Text Box 15">
          <a:extLst>
            <a:ext uri="{FF2B5EF4-FFF2-40B4-BE49-F238E27FC236}">
              <a16:creationId xmlns:a16="http://schemas.microsoft.com/office/drawing/2014/main" id="{470B3B9F-9E21-440E-94EA-F3C8440CE2A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9" name="Text Box 15">
          <a:extLst>
            <a:ext uri="{FF2B5EF4-FFF2-40B4-BE49-F238E27FC236}">
              <a16:creationId xmlns:a16="http://schemas.microsoft.com/office/drawing/2014/main" id="{C6EA8511-C7AB-45A2-9E9E-A453C658A5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0" name="Text Box 15">
          <a:extLst>
            <a:ext uri="{FF2B5EF4-FFF2-40B4-BE49-F238E27FC236}">
              <a16:creationId xmlns:a16="http://schemas.microsoft.com/office/drawing/2014/main" id="{36BD0A40-1EAE-4A83-ADBD-9A3964F956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1" name="Text Box 15">
          <a:extLst>
            <a:ext uri="{FF2B5EF4-FFF2-40B4-BE49-F238E27FC236}">
              <a16:creationId xmlns:a16="http://schemas.microsoft.com/office/drawing/2014/main" id="{AB27D986-B1F4-43FF-A021-A38696A232C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2" name="Text Box 15">
          <a:extLst>
            <a:ext uri="{FF2B5EF4-FFF2-40B4-BE49-F238E27FC236}">
              <a16:creationId xmlns:a16="http://schemas.microsoft.com/office/drawing/2014/main" id="{E04AF98F-D95F-4E3C-B0A0-7FB196666D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3" name="Text Box 15">
          <a:extLst>
            <a:ext uri="{FF2B5EF4-FFF2-40B4-BE49-F238E27FC236}">
              <a16:creationId xmlns:a16="http://schemas.microsoft.com/office/drawing/2014/main" id="{C7A7AAF8-0867-450F-863D-CF7898421F3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4" name="Text Box 15">
          <a:extLst>
            <a:ext uri="{FF2B5EF4-FFF2-40B4-BE49-F238E27FC236}">
              <a16:creationId xmlns:a16="http://schemas.microsoft.com/office/drawing/2014/main" id="{892AEAE5-410C-4395-99B6-8D74F2C11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5" name="Text Box 15">
          <a:extLst>
            <a:ext uri="{FF2B5EF4-FFF2-40B4-BE49-F238E27FC236}">
              <a16:creationId xmlns:a16="http://schemas.microsoft.com/office/drawing/2014/main" id="{9A689722-1951-48F8-8491-2718E1C7964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6" name="Text Box 15">
          <a:extLst>
            <a:ext uri="{FF2B5EF4-FFF2-40B4-BE49-F238E27FC236}">
              <a16:creationId xmlns:a16="http://schemas.microsoft.com/office/drawing/2014/main" id="{C2342654-1F82-44E0-AD0D-7371D37CEE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7" name="Text Box 15">
          <a:extLst>
            <a:ext uri="{FF2B5EF4-FFF2-40B4-BE49-F238E27FC236}">
              <a16:creationId xmlns:a16="http://schemas.microsoft.com/office/drawing/2014/main" id="{D0C2FC52-6415-491E-AD3F-465C712E8EC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8" name="Text Box 15">
          <a:extLst>
            <a:ext uri="{FF2B5EF4-FFF2-40B4-BE49-F238E27FC236}">
              <a16:creationId xmlns:a16="http://schemas.microsoft.com/office/drawing/2014/main" id="{7D3BAB48-4D14-480E-8F87-0248778A9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9" name="Text Box 15">
          <a:extLst>
            <a:ext uri="{FF2B5EF4-FFF2-40B4-BE49-F238E27FC236}">
              <a16:creationId xmlns:a16="http://schemas.microsoft.com/office/drawing/2014/main" id="{826FA004-2FBD-4504-9692-DFD98ECD3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0" name="Text Box 15">
          <a:extLst>
            <a:ext uri="{FF2B5EF4-FFF2-40B4-BE49-F238E27FC236}">
              <a16:creationId xmlns:a16="http://schemas.microsoft.com/office/drawing/2014/main" id="{83ED099F-4BF6-4B9D-9A1B-166B72B025D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1" name="Text Box 15">
          <a:extLst>
            <a:ext uri="{FF2B5EF4-FFF2-40B4-BE49-F238E27FC236}">
              <a16:creationId xmlns:a16="http://schemas.microsoft.com/office/drawing/2014/main" id="{CAFE154D-56DA-4779-8AEF-C3AA23BE92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2" name="Text Box 15">
          <a:extLst>
            <a:ext uri="{FF2B5EF4-FFF2-40B4-BE49-F238E27FC236}">
              <a16:creationId xmlns:a16="http://schemas.microsoft.com/office/drawing/2014/main" id="{1518EB9C-324B-47DF-98BA-B135C14A41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3" name="Text Box 15">
          <a:extLst>
            <a:ext uri="{FF2B5EF4-FFF2-40B4-BE49-F238E27FC236}">
              <a16:creationId xmlns:a16="http://schemas.microsoft.com/office/drawing/2014/main" id="{A28B23A8-57B1-4434-9323-FCB62544B0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4" name="Text Box 15">
          <a:extLst>
            <a:ext uri="{FF2B5EF4-FFF2-40B4-BE49-F238E27FC236}">
              <a16:creationId xmlns:a16="http://schemas.microsoft.com/office/drawing/2014/main" id="{4B294AFB-4F13-47BF-849C-900059DFD3F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5" name="Text Box 15">
          <a:extLst>
            <a:ext uri="{FF2B5EF4-FFF2-40B4-BE49-F238E27FC236}">
              <a16:creationId xmlns:a16="http://schemas.microsoft.com/office/drawing/2014/main" id="{F79530C1-BF54-4F39-84A2-6C82FC703A2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6" name="Text Box 15">
          <a:extLst>
            <a:ext uri="{FF2B5EF4-FFF2-40B4-BE49-F238E27FC236}">
              <a16:creationId xmlns:a16="http://schemas.microsoft.com/office/drawing/2014/main" id="{1934BB0D-30E7-48B8-874E-AF2006D3B8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7" name="Text Box 15">
          <a:extLst>
            <a:ext uri="{FF2B5EF4-FFF2-40B4-BE49-F238E27FC236}">
              <a16:creationId xmlns:a16="http://schemas.microsoft.com/office/drawing/2014/main" id="{E3D09A2F-F527-41EB-B446-F625264532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8" name="Text Box 15">
          <a:extLst>
            <a:ext uri="{FF2B5EF4-FFF2-40B4-BE49-F238E27FC236}">
              <a16:creationId xmlns:a16="http://schemas.microsoft.com/office/drawing/2014/main" id="{06754C12-D766-4F1A-8A62-FDBDE84AFA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9" name="Text Box 15">
          <a:extLst>
            <a:ext uri="{FF2B5EF4-FFF2-40B4-BE49-F238E27FC236}">
              <a16:creationId xmlns:a16="http://schemas.microsoft.com/office/drawing/2014/main" id="{D771000D-9C52-4A33-83AA-4D47E51AFE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0" name="Text Box 15">
          <a:extLst>
            <a:ext uri="{FF2B5EF4-FFF2-40B4-BE49-F238E27FC236}">
              <a16:creationId xmlns:a16="http://schemas.microsoft.com/office/drawing/2014/main" id="{C6443EF3-8A33-4A95-8E21-63615A7B6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1" name="Text Box 15">
          <a:extLst>
            <a:ext uri="{FF2B5EF4-FFF2-40B4-BE49-F238E27FC236}">
              <a16:creationId xmlns:a16="http://schemas.microsoft.com/office/drawing/2014/main" id="{8DFBB27D-D3CB-4520-8971-F10434A118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2" name="Text Box 15">
          <a:extLst>
            <a:ext uri="{FF2B5EF4-FFF2-40B4-BE49-F238E27FC236}">
              <a16:creationId xmlns:a16="http://schemas.microsoft.com/office/drawing/2014/main" id="{4FBF7D77-AD8A-45EB-AC4B-FF5E0BCFAC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3" name="Text Box 15">
          <a:extLst>
            <a:ext uri="{FF2B5EF4-FFF2-40B4-BE49-F238E27FC236}">
              <a16:creationId xmlns:a16="http://schemas.microsoft.com/office/drawing/2014/main" id="{094F9A70-05BE-45D7-B4E7-9FF9C4FFB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4" name="Text Box 15">
          <a:extLst>
            <a:ext uri="{FF2B5EF4-FFF2-40B4-BE49-F238E27FC236}">
              <a16:creationId xmlns:a16="http://schemas.microsoft.com/office/drawing/2014/main" id="{EB986CB0-5D82-415E-828B-3C9E5BF7AD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5" name="Text Box 15">
          <a:extLst>
            <a:ext uri="{FF2B5EF4-FFF2-40B4-BE49-F238E27FC236}">
              <a16:creationId xmlns:a16="http://schemas.microsoft.com/office/drawing/2014/main" id="{239D500A-5DE3-44F0-926E-B584654A5F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6" name="Text Box 15">
          <a:extLst>
            <a:ext uri="{FF2B5EF4-FFF2-40B4-BE49-F238E27FC236}">
              <a16:creationId xmlns:a16="http://schemas.microsoft.com/office/drawing/2014/main" id="{030112AF-87E6-4424-A384-DE37A50F56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7" name="Text Box 15">
          <a:extLst>
            <a:ext uri="{FF2B5EF4-FFF2-40B4-BE49-F238E27FC236}">
              <a16:creationId xmlns:a16="http://schemas.microsoft.com/office/drawing/2014/main" id="{188ED138-EF0C-48D9-B1EF-65094A3199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8" name="Text Box 15">
          <a:extLst>
            <a:ext uri="{FF2B5EF4-FFF2-40B4-BE49-F238E27FC236}">
              <a16:creationId xmlns:a16="http://schemas.microsoft.com/office/drawing/2014/main" id="{77BE9A2E-C790-4B6B-AE25-C79C2717AA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9" name="Text Box 15">
          <a:extLst>
            <a:ext uri="{FF2B5EF4-FFF2-40B4-BE49-F238E27FC236}">
              <a16:creationId xmlns:a16="http://schemas.microsoft.com/office/drawing/2014/main" id="{2F68D77A-9848-431E-8AB1-E9B579FAB4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0" name="Text Box 15">
          <a:extLst>
            <a:ext uri="{FF2B5EF4-FFF2-40B4-BE49-F238E27FC236}">
              <a16:creationId xmlns:a16="http://schemas.microsoft.com/office/drawing/2014/main" id="{07040438-5279-4207-8DD0-65BB7EAE8C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1" name="Text Box 15">
          <a:extLst>
            <a:ext uri="{FF2B5EF4-FFF2-40B4-BE49-F238E27FC236}">
              <a16:creationId xmlns:a16="http://schemas.microsoft.com/office/drawing/2014/main" id="{C35043DA-F294-4475-8982-2E37421E03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2" name="Text Box 15">
          <a:extLst>
            <a:ext uri="{FF2B5EF4-FFF2-40B4-BE49-F238E27FC236}">
              <a16:creationId xmlns:a16="http://schemas.microsoft.com/office/drawing/2014/main" id="{77379510-082C-487D-A49D-017B70C52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3" name="Text Box 15">
          <a:extLst>
            <a:ext uri="{FF2B5EF4-FFF2-40B4-BE49-F238E27FC236}">
              <a16:creationId xmlns:a16="http://schemas.microsoft.com/office/drawing/2014/main" id="{C390C6D8-2518-47EF-BD33-0207E0A4C77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4" name="Text Box 15">
          <a:extLst>
            <a:ext uri="{FF2B5EF4-FFF2-40B4-BE49-F238E27FC236}">
              <a16:creationId xmlns:a16="http://schemas.microsoft.com/office/drawing/2014/main" id="{23036879-BA23-4489-95A3-51F7B38CA1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5" name="Text Box 15">
          <a:extLst>
            <a:ext uri="{FF2B5EF4-FFF2-40B4-BE49-F238E27FC236}">
              <a16:creationId xmlns:a16="http://schemas.microsoft.com/office/drawing/2014/main" id="{D6828735-C2FB-48C4-BE03-31DC39CCBD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6" name="Text Box 15">
          <a:extLst>
            <a:ext uri="{FF2B5EF4-FFF2-40B4-BE49-F238E27FC236}">
              <a16:creationId xmlns:a16="http://schemas.microsoft.com/office/drawing/2014/main" id="{5F0806B6-E456-4AAC-BEA5-67ABF3560B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7" name="Text Box 15">
          <a:extLst>
            <a:ext uri="{FF2B5EF4-FFF2-40B4-BE49-F238E27FC236}">
              <a16:creationId xmlns:a16="http://schemas.microsoft.com/office/drawing/2014/main" id="{660C1138-B7D0-4E74-8947-487569D8DA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8" name="Text Box 15">
          <a:extLst>
            <a:ext uri="{FF2B5EF4-FFF2-40B4-BE49-F238E27FC236}">
              <a16:creationId xmlns:a16="http://schemas.microsoft.com/office/drawing/2014/main" id="{8D3FE8D3-0A16-4F1F-A5FA-E7D122D7E5D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9" name="Text Box 15">
          <a:extLst>
            <a:ext uri="{FF2B5EF4-FFF2-40B4-BE49-F238E27FC236}">
              <a16:creationId xmlns:a16="http://schemas.microsoft.com/office/drawing/2014/main" id="{BD7B08D1-6E84-4167-AB1A-1C55CAC3A6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0" name="Text Box 15">
          <a:extLst>
            <a:ext uri="{FF2B5EF4-FFF2-40B4-BE49-F238E27FC236}">
              <a16:creationId xmlns:a16="http://schemas.microsoft.com/office/drawing/2014/main" id="{35E25D93-50B8-47EA-9C26-96B831871EF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1" name="Text Box 15">
          <a:extLst>
            <a:ext uri="{FF2B5EF4-FFF2-40B4-BE49-F238E27FC236}">
              <a16:creationId xmlns:a16="http://schemas.microsoft.com/office/drawing/2014/main" id="{E229B7EE-A366-45B6-9D5B-F65F22E270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2" name="Text Box 15">
          <a:extLst>
            <a:ext uri="{FF2B5EF4-FFF2-40B4-BE49-F238E27FC236}">
              <a16:creationId xmlns:a16="http://schemas.microsoft.com/office/drawing/2014/main" id="{E85371BF-53F7-44A5-AD15-C679BC26F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3" name="Text Box 15">
          <a:extLst>
            <a:ext uri="{FF2B5EF4-FFF2-40B4-BE49-F238E27FC236}">
              <a16:creationId xmlns:a16="http://schemas.microsoft.com/office/drawing/2014/main" id="{6580D09B-D713-403B-B115-41CAF83FFC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4" name="Text Box 15">
          <a:extLst>
            <a:ext uri="{FF2B5EF4-FFF2-40B4-BE49-F238E27FC236}">
              <a16:creationId xmlns:a16="http://schemas.microsoft.com/office/drawing/2014/main" id="{3B419BF9-B480-452A-8B95-273B3140E4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5" name="Text Box 15">
          <a:extLst>
            <a:ext uri="{FF2B5EF4-FFF2-40B4-BE49-F238E27FC236}">
              <a16:creationId xmlns:a16="http://schemas.microsoft.com/office/drawing/2014/main" id="{5B5F5D80-1F65-48F6-A7F5-E312994529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6" name="Text Box 15">
          <a:extLst>
            <a:ext uri="{FF2B5EF4-FFF2-40B4-BE49-F238E27FC236}">
              <a16:creationId xmlns:a16="http://schemas.microsoft.com/office/drawing/2014/main" id="{E24CCCD1-963A-4A4E-ADEF-0A7FD522D4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7" name="Text Box 15">
          <a:extLst>
            <a:ext uri="{FF2B5EF4-FFF2-40B4-BE49-F238E27FC236}">
              <a16:creationId xmlns:a16="http://schemas.microsoft.com/office/drawing/2014/main" id="{4FAEDAC3-D252-4972-A12B-F4654F21286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8" name="Text Box 15">
          <a:extLst>
            <a:ext uri="{FF2B5EF4-FFF2-40B4-BE49-F238E27FC236}">
              <a16:creationId xmlns:a16="http://schemas.microsoft.com/office/drawing/2014/main" id="{803C978F-93BF-4A51-990D-612AD5C4E4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9" name="Text Box 15">
          <a:extLst>
            <a:ext uri="{FF2B5EF4-FFF2-40B4-BE49-F238E27FC236}">
              <a16:creationId xmlns:a16="http://schemas.microsoft.com/office/drawing/2014/main" id="{F9892F32-5C2C-4E57-860D-DB92A00FDD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0" name="Text Box 15">
          <a:extLst>
            <a:ext uri="{FF2B5EF4-FFF2-40B4-BE49-F238E27FC236}">
              <a16:creationId xmlns:a16="http://schemas.microsoft.com/office/drawing/2014/main" id="{B6D1D6F4-0E05-4BE8-91C9-C603A8EC01D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1" name="Text Box 15">
          <a:extLst>
            <a:ext uri="{FF2B5EF4-FFF2-40B4-BE49-F238E27FC236}">
              <a16:creationId xmlns:a16="http://schemas.microsoft.com/office/drawing/2014/main" id="{0644EC53-4413-4D75-A4AD-CB2F3D3B68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2" name="Text Box 15">
          <a:extLst>
            <a:ext uri="{FF2B5EF4-FFF2-40B4-BE49-F238E27FC236}">
              <a16:creationId xmlns:a16="http://schemas.microsoft.com/office/drawing/2014/main" id="{2F4A5076-BD3F-499F-ADB3-331B54DCA2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3" name="Text Box 15">
          <a:extLst>
            <a:ext uri="{FF2B5EF4-FFF2-40B4-BE49-F238E27FC236}">
              <a16:creationId xmlns:a16="http://schemas.microsoft.com/office/drawing/2014/main" id="{9B568E25-D1DF-4ED9-BD6D-180EA48120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4" name="Text Box 15">
          <a:extLst>
            <a:ext uri="{FF2B5EF4-FFF2-40B4-BE49-F238E27FC236}">
              <a16:creationId xmlns:a16="http://schemas.microsoft.com/office/drawing/2014/main" id="{3042CDC6-0B8B-438B-AB80-FBD4541318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5" name="Text Box 15">
          <a:extLst>
            <a:ext uri="{FF2B5EF4-FFF2-40B4-BE49-F238E27FC236}">
              <a16:creationId xmlns:a16="http://schemas.microsoft.com/office/drawing/2014/main" id="{55219E3F-C90A-4621-91C6-CB3FD94A2B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6" name="Text Box 15">
          <a:extLst>
            <a:ext uri="{FF2B5EF4-FFF2-40B4-BE49-F238E27FC236}">
              <a16:creationId xmlns:a16="http://schemas.microsoft.com/office/drawing/2014/main" id="{AAFB1263-A0F1-4C20-9FFC-11FD6B5A68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7" name="Text Box 15">
          <a:extLst>
            <a:ext uri="{FF2B5EF4-FFF2-40B4-BE49-F238E27FC236}">
              <a16:creationId xmlns:a16="http://schemas.microsoft.com/office/drawing/2014/main" id="{94AC104D-C024-4D63-9C59-6EBA7F61A3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8" name="Text Box 15">
          <a:extLst>
            <a:ext uri="{FF2B5EF4-FFF2-40B4-BE49-F238E27FC236}">
              <a16:creationId xmlns:a16="http://schemas.microsoft.com/office/drawing/2014/main" id="{0B7D4420-42FA-4920-8032-2BD94430A0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9" name="Text Box 15">
          <a:extLst>
            <a:ext uri="{FF2B5EF4-FFF2-40B4-BE49-F238E27FC236}">
              <a16:creationId xmlns:a16="http://schemas.microsoft.com/office/drawing/2014/main" id="{6D002789-4FEA-4410-A328-151F7749C1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0" name="Text Box 15">
          <a:extLst>
            <a:ext uri="{FF2B5EF4-FFF2-40B4-BE49-F238E27FC236}">
              <a16:creationId xmlns:a16="http://schemas.microsoft.com/office/drawing/2014/main" id="{77D4D619-48C3-4C26-A3FA-A6D807654F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1" name="Text Box 15">
          <a:extLst>
            <a:ext uri="{FF2B5EF4-FFF2-40B4-BE49-F238E27FC236}">
              <a16:creationId xmlns:a16="http://schemas.microsoft.com/office/drawing/2014/main" id="{0E022C77-1630-4490-AD89-76612FDF005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2" name="Text Box 15">
          <a:extLst>
            <a:ext uri="{FF2B5EF4-FFF2-40B4-BE49-F238E27FC236}">
              <a16:creationId xmlns:a16="http://schemas.microsoft.com/office/drawing/2014/main" id="{A0870A48-2F17-45D1-9284-E752B9E57C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3" name="Text Box 15">
          <a:extLst>
            <a:ext uri="{FF2B5EF4-FFF2-40B4-BE49-F238E27FC236}">
              <a16:creationId xmlns:a16="http://schemas.microsoft.com/office/drawing/2014/main" id="{F08318BE-4B78-4632-A390-374E427CC2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4" name="Text Box 15">
          <a:extLst>
            <a:ext uri="{FF2B5EF4-FFF2-40B4-BE49-F238E27FC236}">
              <a16:creationId xmlns:a16="http://schemas.microsoft.com/office/drawing/2014/main" id="{322EBAD3-79CC-4E1C-98C5-95FB19518F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5" name="Text Box 15">
          <a:extLst>
            <a:ext uri="{FF2B5EF4-FFF2-40B4-BE49-F238E27FC236}">
              <a16:creationId xmlns:a16="http://schemas.microsoft.com/office/drawing/2014/main" id="{EF5300FC-D5B6-4C42-9CC9-BBCF3E7EE5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6" name="Text Box 15">
          <a:extLst>
            <a:ext uri="{FF2B5EF4-FFF2-40B4-BE49-F238E27FC236}">
              <a16:creationId xmlns:a16="http://schemas.microsoft.com/office/drawing/2014/main" id="{C62B6D56-E111-41A8-BB71-59C8832A53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7" name="Text Box 15">
          <a:extLst>
            <a:ext uri="{FF2B5EF4-FFF2-40B4-BE49-F238E27FC236}">
              <a16:creationId xmlns:a16="http://schemas.microsoft.com/office/drawing/2014/main" id="{0E288D79-9E57-47E0-A3DB-3C5D9A3FFF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8" name="Text Box 15">
          <a:extLst>
            <a:ext uri="{FF2B5EF4-FFF2-40B4-BE49-F238E27FC236}">
              <a16:creationId xmlns:a16="http://schemas.microsoft.com/office/drawing/2014/main" id="{6BC841A5-7C4E-400F-8787-397E3A9952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9" name="Text Box 15">
          <a:extLst>
            <a:ext uri="{FF2B5EF4-FFF2-40B4-BE49-F238E27FC236}">
              <a16:creationId xmlns:a16="http://schemas.microsoft.com/office/drawing/2014/main" id="{36BC9EB6-DC53-4235-98BF-0F71614F213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0" name="Text Box 15">
          <a:extLst>
            <a:ext uri="{FF2B5EF4-FFF2-40B4-BE49-F238E27FC236}">
              <a16:creationId xmlns:a16="http://schemas.microsoft.com/office/drawing/2014/main" id="{8BB89269-38ED-48DD-AF5B-2655D0D387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1" name="Text Box 15">
          <a:extLst>
            <a:ext uri="{FF2B5EF4-FFF2-40B4-BE49-F238E27FC236}">
              <a16:creationId xmlns:a16="http://schemas.microsoft.com/office/drawing/2014/main" id="{2E99896F-6C3C-4CBF-BD2B-631CEDA892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2" name="Text Box 15">
          <a:extLst>
            <a:ext uri="{FF2B5EF4-FFF2-40B4-BE49-F238E27FC236}">
              <a16:creationId xmlns:a16="http://schemas.microsoft.com/office/drawing/2014/main" id="{43791995-F2DC-4CF6-9CC2-1C4CFF15F86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3" name="Text Box 15">
          <a:extLst>
            <a:ext uri="{FF2B5EF4-FFF2-40B4-BE49-F238E27FC236}">
              <a16:creationId xmlns:a16="http://schemas.microsoft.com/office/drawing/2014/main" id="{9AE536A4-3159-4595-AB91-22502AB9D6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4" name="Text Box 15">
          <a:extLst>
            <a:ext uri="{FF2B5EF4-FFF2-40B4-BE49-F238E27FC236}">
              <a16:creationId xmlns:a16="http://schemas.microsoft.com/office/drawing/2014/main" id="{9D6E266A-9CE7-4C2C-8FAA-B18DA1BF5A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5" name="Text Box 15">
          <a:extLst>
            <a:ext uri="{FF2B5EF4-FFF2-40B4-BE49-F238E27FC236}">
              <a16:creationId xmlns:a16="http://schemas.microsoft.com/office/drawing/2014/main" id="{D9DE48D1-FCD1-49AD-BF96-388558AE4E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6" name="Text Box 15">
          <a:extLst>
            <a:ext uri="{FF2B5EF4-FFF2-40B4-BE49-F238E27FC236}">
              <a16:creationId xmlns:a16="http://schemas.microsoft.com/office/drawing/2014/main" id="{36B11010-737C-4604-A948-B743FEA90F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7" name="Text Box 15">
          <a:extLst>
            <a:ext uri="{FF2B5EF4-FFF2-40B4-BE49-F238E27FC236}">
              <a16:creationId xmlns:a16="http://schemas.microsoft.com/office/drawing/2014/main" id="{B6FFDF37-405A-47E5-8F79-A3347CEA70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8" name="Text Box 15">
          <a:extLst>
            <a:ext uri="{FF2B5EF4-FFF2-40B4-BE49-F238E27FC236}">
              <a16:creationId xmlns:a16="http://schemas.microsoft.com/office/drawing/2014/main" id="{39C10A2A-0A5A-4B01-B2D6-EF121E76C7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9" name="Text Box 15">
          <a:extLst>
            <a:ext uri="{FF2B5EF4-FFF2-40B4-BE49-F238E27FC236}">
              <a16:creationId xmlns:a16="http://schemas.microsoft.com/office/drawing/2014/main" id="{2AEF83BA-AB30-4213-AEF2-7A0C82C92D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0" name="Text Box 15">
          <a:extLst>
            <a:ext uri="{FF2B5EF4-FFF2-40B4-BE49-F238E27FC236}">
              <a16:creationId xmlns:a16="http://schemas.microsoft.com/office/drawing/2014/main" id="{34E864E5-79BB-43EC-B231-50BE35B34F9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1" name="Text Box 15">
          <a:extLst>
            <a:ext uri="{FF2B5EF4-FFF2-40B4-BE49-F238E27FC236}">
              <a16:creationId xmlns:a16="http://schemas.microsoft.com/office/drawing/2014/main" id="{3A0B6711-D60B-411D-A4AB-5A0D0DF6CD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2" name="Text Box 15">
          <a:extLst>
            <a:ext uri="{FF2B5EF4-FFF2-40B4-BE49-F238E27FC236}">
              <a16:creationId xmlns:a16="http://schemas.microsoft.com/office/drawing/2014/main" id="{24276375-BDD8-4AA3-9592-C8F98413D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3" name="Text Box 15">
          <a:extLst>
            <a:ext uri="{FF2B5EF4-FFF2-40B4-BE49-F238E27FC236}">
              <a16:creationId xmlns:a16="http://schemas.microsoft.com/office/drawing/2014/main" id="{0E2BE9FD-9721-4376-BFD6-676F0F13E6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4" name="Text Box 15">
          <a:extLst>
            <a:ext uri="{FF2B5EF4-FFF2-40B4-BE49-F238E27FC236}">
              <a16:creationId xmlns:a16="http://schemas.microsoft.com/office/drawing/2014/main" id="{6458E93D-BDA1-4499-BC6D-B6439BD4E2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5" name="Text Box 15">
          <a:extLst>
            <a:ext uri="{FF2B5EF4-FFF2-40B4-BE49-F238E27FC236}">
              <a16:creationId xmlns:a16="http://schemas.microsoft.com/office/drawing/2014/main" id="{E2382D4F-5752-4B97-B07C-D38BFAFA1D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6" name="Text Box 15">
          <a:extLst>
            <a:ext uri="{FF2B5EF4-FFF2-40B4-BE49-F238E27FC236}">
              <a16:creationId xmlns:a16="http://schemas.microsoft.com/office/drawing/2014/main" id="{7AAD9189-F76C-4DAE-B796-80A93A45A8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7" name="Text Box 15">
          <a:extLst>
            <a:ext uri="{FF2B5EF4-FFF2-40B4-BE49-F238E27FC236}">
              <a16:creationId xmlns:a16="http://schemas.microsoft.com/office/drawing/2014/main" id="{EEB8840F-9662-4F04-A9CF-76026ADEB1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8" name="Text Box 15">
          <a:extLst>
            <a:ext uri="{FF2B5EF4-FFF2-40B4-BE49-F238E27FC236}">
              <a16:creationId xmlns:a16="http://schemas.microsoft.com/office/drawing/2014/main" id="{1E607027-0F33-4649-9CE2-825346F6A5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9" name="Text Box 15">
          <a:extLst>
            <a:ext uri="{FF2B5EF4-FFF2-40B4-BE49-F238E27FC236}">
              <a16:creationId xmlns:a16="http://schemas.microsoft.com/office/drawing/2014/main" id="{161F120A-2643-4725-8DE8-AF603E872F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0" name="Text Box 15">
          <a:extLst>
            <a:ext uri="{FF2B5EF4-FFF2-40B4-BE49-F238E27FC236}">
              <a16:creationId xmlns:a16="http://schemas.microsoft.com/office/drawing/2014/main" id="{E3843036-0875-44A6-910F-99302DEDCB2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1" name="Text Box 15">
          <a:extLst>
            <a:ext uri="{FF2B5EF4-FFF2-40B4-BE49-F238E27FC236}">
              <a16:creationId xmlns:a16="http://schemas.microsoft.com/office/drawing/2014/main" id="{462AF5D8-EC01-4151-91ED-08C45EC83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2" name="Text Box 15">
          <a:extLst>
            <a:ext uri="{FF2B5EF4-FFF2-40B4-BE49-F238E27FC236}">
              <a16:creationId xmlns:a16="http://schemas.microsoft.com/office/drawing/2014/main" id="{27886216-5B22-4630-B26D-3818A80F53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3" name="Text Box 15">
          <a:extLst>
            <a:ext uri="{FF2B5EF4-FFF2-40B4-BE49-F238E27FC236}">
              <a16:creationId xmlns:a16="http://schemas.microsoft.com/office/drawing/2014/main" id="{8094048A-94D5-4740-9DA1-9DAD0D092FB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4" name="Text Box 15">
          <a:extLst>
            <a:ext uri="{FF2B5EF4-FFF2-40B4-BE49-F238E27FC236}">
              <a16:creationId xmlns:a16="http://schemas.microsoft.com/office/drawing/2014/main" id="{CF8A46DC-A737-4666-A3D6-58CD7FA446C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5" name="Text Box 15">
          <a:extLst>
            <a:ext uri="{FF2B5EF4-FFF2-40B4-BE49-F238E27FC236}">
              <a16:creationId xmlns:a16="http://schemas.microsoft.com/office/drawing/2014/main" id="{4270743F-268F-4AF1-86B0-64C76865440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6" name="Text Box 15">
          <a:extLst>
            <a:ext uri="{FF2B5EF4-FFF2-40B4-BE49-F238E27FC236}">
              <a16:creationId xmlns:a16="http://schemas.microsoft.com/office/drawing/2014/main" id="{6BB7B546-3D4C-4378-910A-B0F7175F469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7" name="Text Box 15">
          <a:extLst>
            <a:ext uri="{FF2B5EF4-FFF2-40B4-BE49-F238E27FC236}">
              <a16:creationId xmlns:a16="http://schemas.microsoft.com/office/drawing/2014/main" id="{74866BB3-68C6-48C3-9697-76426CC0E0E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8" name="Text Box 15">
          <a:extLst>
            <a:ext uri="{FF2B5EF4-FFF2-40B4-BE49-F238E27FC236}">
              <a16:creationId xmlns:a16="http://schemas.microsoft.com/office/drawing/2014/main" id="{35578E31-921C-4007-9889-E311F9FF2A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9" name="Text Box 15">
          <a:extLst>
            <a:ext uri="{FF2B5EF4-FFF2-40B4-BE49-F238E27FC236}">
              <a16:creationId xmlns:a16="http://schemas.microsoft.com/office/drawing/2014/main" id="{07EA72BF-19EC-4713-B097-0B1B879FE2D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0" name="Text Box 15">
          <a:extLst>
            <a:ext uri="{FF2B5EF4-FFF2-40B4-BE49-F238E27FC236}">
              <a16:creationId xmlns:a16="http://schemas.microsoft.com/office/drawing/2014/main" id="{B77253B3-ABBA-4FB8-9EA5-85C82C3995A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1" name="Text Box 15">
          <a:extLst>
            <a:ext uri="{FF2B5EF4-FFF2-40B4-BE49-F238E27FC236}">
              <a16:creationId xmlns:a16="http://schemas.microsoft.com/office/drawing/2014/main" id="{B921E623-14E5-4E56-93E8-D0B61CB33D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2" name="Text Box 15">
          <a:extLst>
            <a:ext uri="{FF2B5EF4-FFF2-40B4-BE49-F238E27FC236}">
              <a16:creationId xmlns:a16="http://schemas.microsoft.com/office/drawing/2014/main" id="{6B2449BF-21B3-4A03-9762-0F2E3F4542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3" name="Text Box 15">
          <a:extLst>
            <a:ext uri="{FF2B5EF4-FFF2-40B4-BE49-F238E27FC236}">
              <a16:creationId xmlns:a16="http://schemas.microsoft.com/office/drawing/2014/main" id="{B1AE4670-F1B3-4F3C-8608-293E4B4C69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4" name="Text Box 15">
          <a:extLst>
            <a:ext uri="{FF2B5EF4-FFF2-40B4-BE49-F238E27FC236}">
              <a16:creationId xmlns:a16="http://schemas.microsoft.com/office/drawing/2014/main" id="{73A32B4B-B0B4-4EDF-AB51-F0210504C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5" name="Text Box 15">
          <a:extLst>
            <a:ext uri="{FF2B5EF4-FFF2-40B4-BE49-F238E27FC236}">
              <a16:creationId xmlns:a16="http://schemas.microsoft.com/office/drawing/2014/main" id="{40B29307-D35C-4EC8-9A89-C5BD19C44C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6" name="Text Box 15">
          <a:extLst>
            <a:ext uri="{FF2B5EF4-FFF2-40B4-BE49-F238E27FC236}">
              <a16:creationId xmlns:a16="http://schemas.microsoft.com/office/drawing/2014/main" id="{D0D5997F-1A8F-4529-AD36-4D84A9EDD67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7" name="Text Box 15">
          <a:extLst>
            <a:ext uri="{FF2B5EF4-FFF2-40B4-BE49-F238E27FC236}">
              <a16:creationId xmlns:a16="http://schemas.microsoft.com/office/drawing/2014/main" id="{914F0E88-191D-4645-BB25-DBA2C4F88F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8" name="Text Box 15">
          <a:extLst>
            <a:ext uri="{FF2B5EF4-FFF2-40B4-BE49-F238E27FC236}">
              <a16:creationId xmlns:a16="http://schemas.microsoft.com/office/drawing/2014/main" id="{51657782-1AB6-4CA6-82C3-D616BA12DE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9" name="Text Box 15">
          <a:extLst>
            <a:ext uri="{FF2B5EF4-FFF2-40B4-BE49-F238E27FC236}">
              <a16:creationId xmlns:a16="http://schemas.microsoft.com/office/drawing/2014/main" id="{B05B351E-2579-45D1-B4EF-725FEFAE9C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0" name="Text Box 15">
          <a:extLst>
            <a:ext uri="{FF2B5EF4-FFF2-40B4-BE49-F238E27FC236}">
              <a16:creationId xmlns:a16="http://schemas.microsoft.com/office/drawing/2014/main" id="{5FAF96F4-046B-40DD-8E36-636E25170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1" name="Text Box 15">
          <a:extLst>
            <a:ext uri="{FF2B5EF4-FFF2-40B4-BE49-F238E27FC236}">
              <a16:creationId xmlns:a16="http://schemas.microsoft.com/office/drawing/2014/main" id="{0D692D3D-2E53-43C2-A795-69F3F3D89F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2" name="Text Box 15">
          <a:extLst>
            <a:ext uri="{FF2B5EF4-FFF2-40B4-BE49-F238E27FC236}">
              <a16:creationId xmlns:a16="http://schemas.microsoft.com/office/drawing/2014/main" id="{FB1656C6-3DF3-4321-B915-1549ADB514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3" name="Text Box 15">
          <a:extLst>
            <a:ext uri="{FF2B5EF4-FFF2-40B4-BE49-F238E27FC236}">
              <a16:creationId xmlns:a16="http://schemas.microsoft.com/office/drawing/2014/main" id="{6A813069-CD70-4468-91FB-6B10FA05F7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4" name="Text Box 15">
          <a:extLst>
            <a:ext uri="{FF2B5EF4-FFF2-40B4-BE49-F238E27FC236}">
              <a16:creationId xmlns:a16="http://schemas.microsoft.com/office/drawing/2014/main" id="{7085B6A7-6961-4035-A0EA-41434866C5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5" name="Text Box 15">
          <a:extLst>
            <a:ext uri="{FF2B5EF4-FFF2-40B4-BE49-F238E27FC236}">
              <a16:creationId xmlns:a16="http://schemas.microsoft.com/office/drawing/2014/main" id="{75A29D2E-B761-4604-B42C-A0970854D34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6" name="Text Box 15">
          <a:extLst>
            <a:ext uri="{FF2B5EF4-FFF2-40B4-BE49-F238E27FC236}">
              <a16:creationId xmlns:a16="http://schemas.microsoft.com/office/drawing/2014/main" id="{C022E645-3282-4D70-ACF5-4ED5A56B72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7" name="Text Box 15">
          <a:extLst>
            <a:ext uri="{FF2B5EF4-FFF2-40B4-BE49-F238E27FC236}">
              <a16:creationId xmlns:a16="http://schemas.microsoft.com/office/drawing/2014/main" id="{B76C19A4-BBE6-43A9-99C3-4B9A7AD964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8" name="Text Box 15">
          <a:extLst>
            <a:ext uri="{FF2B5EF4-FFF2-40B4-BE49-F238E27FC236}">
              <a16:creationId xmlns:a16="http://schemas.microsoft.com/office/drawing/2014/main" id="{1D5E16B9-14DE-4041-9A70-19D14471B8B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9" name="Text Box 15">
          <a:extLst>
            <a:ext uri="{FF2B5EF4-FFF2-40B4-BE49-F238E27FC236}">
              <a16:creationId xmlns:a16="http://schemas.microsoft.com/office/drawing/2014/main" id="{B871479A-EAB9-4B0A-B313-DB01A043F7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0" name="Text Box 15">
          <a:extLst>
            <a:ext uri="{FF2B5EF4-FFF2-40B4-BE49-F238E27FC236}">
              <a16:creationId xmlns:a16="http://schemas.microsoft.com/office/drawing/2014/main" id="{CC5F2B13-A652-4E5A-A8B2-8E0435B9D9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1" name="Text Box 15">
          <a:extLst>
            <a:ext uri="{FF2B5EF4-FFF2-40B4-BE49-F238E27FC236}">
              <a16:creationId xmlns:a16="http://schemas.microsoft.com/office/drawing/2014/main" id="{E51D70D0-97F5-455C-A800-9FC1534BB7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2" name="Text Box 15">
          <a:extLst>
            <a:ext uri="{FF2B5EF4-FFF2-40B4-BE49-F238E27FC236}">
              <a16:creationId xmlns:a16="http://schemas.microsoft.com/office/drawing/2014/main" id="{CA3A6013-08C0-48D7-A575-488E9986F6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3" name="Text Box 15">
          <a:extLst>
            <a:ext uri="{FF2B5EF4-FFF2-40B4-BE49-F238E27FC236}">
              <a16:creationId xmlns:a16="http://schemas.microsoft.com/office/drawing/2014/main" id="{946FA072-F255-4AC7-8644-E712361A9E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4" name="Text Box 15">
          <a:extLst>
            <a:ext uri="{FF2B5EF4-FFF2-40B4-BE49-F238E27FC236}">
              <a16:creationId xmlns:a16="http://schemas.microsoft.com/office/drawing/2014/main" id="{8DF04BEE-EF46-4708-946B-5C5D378AA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5" name="Text Box 15">
          <a:extLst>
            <a:ext uri="{FF2B5EF4-FFF2-40B4-BE49-F238E27FC236}">
              <a16:creationId xmlns:a16="http://schemas.microsoft.com/office/drawing/2014/main" id="{3A2C1E2C-4F32-4EF8-8B9B-91CA7FDA1D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6" name="Text Box 15">
          <a:extLst>
            <a:ext uri="{FF2B5EF4-FFF2-40B4-BE49-F238E27FC236}">
              <a16:creationId xmlns:a16="http://schemas.microsoft.com/office/drawing/2014/main" id="{62019DE6-ABF8-45D9-A626-1EFBFB677B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7" name="Text Box 15">
          <a:extLst>
            <a:ext uri="{FF2B5EF4-FFF2-40B4-BE49-F238E27FC236}">
              <a16:creationId xmlns:a16="http://schemas.microsoft.com/office/drawing/2014/main" id="{677B55FD-859B-43AF-B668-2416DD1721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8" name="Text Box 15">
          <a:extLst>
            <a:ext uri="{FF2B5EF4-FFF2-40B4-BE49-F238E27FC236}">
              <a16:creationId xmlns:a16="http://schemas.microsoft.com/office/drawing/2014/main" id="{0AE04913-B34C-4C61-AB9E-685E8CAE3EA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9" name="Text Box 15">
          <a:extLst>
            <a:ext uri="{FF2B5EF4-FFF2-40B4-BE49-F238E27FC236}">
              <a16:creationId xmlns:a16="http://schemas.microsoft.com/office/drawing/2014/main" id="{C5EBAC42-C011-4EAF-A0A4-D8E0B29C43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0" name="Text Box 15">
          <a:extLst>
            <a:ext uri="{FF2B5EF4-FFF2-40B4-BE49-F238E27FC236}">
              <a16:creationId xmlns:a16="http://schemas.microsoft.com/office/drawing/2014/main" id="{3C395C2A-1E34-4DC7-922A-512B132DB13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1" name="Text Box 15">
          <a:extLst>
            <a:ext uri="{FF2B5EF4-FFF2-40B4-BE49-F238E27FC236}">
              <a16:creationId xmlns:a16="http://schemas.microsoft.com/office/drawing/2014/main" id="{BE18B167-D95D-457D-AE59-3CCA10B081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2" name="Text Box 15">
          <a:extLst>
            <a:ext uri="{FF2B5EF4-FFF2-40B4-BE49-F238E27FC236}">
              <a16:creationId xmlns:a16="http://schemas.microsoft.com/office/drawing/2014/main" id="{5882D88F-D75D-4BB7-878A-24940FC3588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3" name="Text Box 15">
          <a:extLst>
            <a:ext uri="{FF2B5EF4-FFF2-40B4-BE49-F238E27FC236}">
              <a16:creationId xmlns:a16="http://schemas.microsoft.com/office/drawing/2014/main" id="{614114E4-B0F8-4FBD-870E-68019B282E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4" name="Text Box 15">
          <a:extLst>
            <a:ext uri="{FF2B5EF4-FFF2-40B4-BE49-F238E27FC236}">
              <a16:creationId xmlns:a16="http://schemas.microsoft.com/office/drawing/2014/main" id="{DAAD4296-1412-4956-9006-6110BA1119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5" name="Text Box 15">
          <a:extLst>
            <a:ext uri="{FF2B5EF4-FFF2-40B4-BE49-F238E27FC236}">
              <a16:creationId xmlns:a16="http://schemas.microsoft.com/office/drawing/2014/main" id="{5E1E9CD2-A94A-436F-9D86-4BF8070DD7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6" name="Text Box 15">
          <a:extLst>
            <a:ext uri="{FF2B5EF4-FFF2-40B4-BE49-F238E27FC236}">
              <a16:creationId xmlns:a16="http://schemas.microsoft.com/office/drawing/2014/main" id="{7E27E049-BA0E-489A-B42A-CD7B693A55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7" name="Text Box 15">
          <a:extLst>
            <a:ext uri="{FF2B5EF4-FFF2-40B4-BE49-F238E27FC236}">
              <a16:creationId xmlns:a16="http://schemas.microsoft.com/office/drawing/2014/main" id="{30B26FA5-F79D-460A-8FEF-E6C2A1A2CB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8" name="Text Box 15">
          <a:extLst>
            <a:ext uri="{FF2B5EF4-FFF2-40B4-BE49-F238E27FC236}">
              <a16:creationId xmlns:a16="http://schemas.microsoft.com/office/drawing/2014/main" id="{1D035371-5FC6-4083-AD32-8F0E65510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9" name="Text Box 15">
          <a:extLst>
            <a:ext uri="{FF2B5EF4-FFF2-40B4-BE49-F238E27FC236}">
              <a16:creationId xmlns:a16="http://schemas.microsoft.com/office/drawing/2014/main" id="{F0DFEE80-E8D3-4174-9C34-D1538FF7093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0" name="Text Box 15">
          <a:extLst>
            <a:ext uri="{FF2B5EF4-FFF2-40B4-BE49-F238E27FC236}">
              <a16:creationId xmlns:a16="http://schemas.microsoft.com/office/drawing/2014/main" id="{4AC8CCA1-3086-4FD9-B920-F2537AF675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1" name="Text Box 15">
          <a:extLst>
            <a:ext uri="{FF2B5EF4-FFF2-40B4-BE49-F238E27FC236}">
              <a16:creationId xmlns:a16="http://schemas.microsoft.com/office/drawing/2014/main" id="{37230BE4-6C99-43FB-B7F9-23973A1078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2" name="Text Box 15">
          <a:extLst>
            <a:ext uri="{FF2B5EF4-FFF2-40B4-BE49-F238E27FC236}">
              <a16:creationId xmlns:a16="http://schemas.microsoft.com/office/drawing/2014/main" id="{D4154FC4-B8F3-4900-ACBB-7C2F2B9165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3" name="Text Box 15">
          <a:extLst>
            <a:ext uri="{FF2B5EF4-FFF2-40B4-BE49-F238E27FC236}">
              <a16:creationId xmlns:a16="http://schemas.microsoft.com/office/drawing/2014/main" id="{D5BE580C-B5FB-4151-860C-7AAFF04D334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4" name="Text Box 15">
          <a:extLst>
            <a:ext uri="{FF2B5EF4-FFF2-40B4-BE49-F238E27FC236}">
              <a16:creationId xmlns:a16="http://schemas.microsoft.com/office/drawing/2014/main" id="{00DC56E7-FE6B-4B6E-8430-E11AFC4CE9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5" name="Text Box 15">
          <a:extLst>
            <a:ext uri="{FF2B5EF4-FFF2-40B4-BE49-F238E27FC236}">
              <a16:creationId xmlns:a16="http://schemas.microsoft.com/office/drawing/2014/main" id="{62EC833C-B920-4F23-9B7D-0E3A7FA2BB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6" name="Text Box 15">
          <a:extLst>
            <a:ext uri="{FF2B5EF4-FFF2-40B4-BE49-F238E27FC236}">
              <a16:creationId xmlns:a16="http://schemas.microsoft.com/office/drawing/2014/main" id="{C33A1C74-5AFB-474F-90A7-8C37EFED64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7" name="Text Box 15">
          <a:extLst>
            <a:ext uri="{FF2B5EF4-FFF2-40B4-BE49-F238E27FC236}">
              <a16:creationId xmlns:a16="http://schemas.microsoft.com/office/drawing/2014/main" id="{E568682D-6851-4490-AE59-929FD86C17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8" name="Text Box 15">
          <a:extLst>
            <a:ext uri="{FF2B5EF4-FFF2-40B4-BE49-F238E27FC236}">
              <a16:creationId xmlns:a16="http://schemas.microsoft.com/office/drawing/2014/main" id="{C5B3EA18-2E35-445F-BD48-FCFBFDC3D0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9" name="Text Box 15">
          <a:extLst>
            <a:ext uri="{FF2B5EF4-FFF2-40B4-BE49-F238E27FC236}">
              <a16:creationId xmlns:a16="http://schemas.microsoft.com/office/drawing/2014/main" id="{6F41D473-D5DD-4C69-8017-AAB9E4B70D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0" name="Text Box 15">
          <a:extLst>
            <a:ext uri="{FF2B5EF4-FFF2-40B4-BE49-F238E27FC236}">
              <a16:creationId xmlns:a16="http://schemas.microsoft.com/office/drawing/2014/main" id="{FB520F5E-09A2-4FE2-99B3-69CBCA502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1" name="Text Box 15">
          <a:extLst>
            <a:ext uri="{FF2B5EF4-FFF2-40B4-BE49-F238E27FC236}">
              <a16:creationId xmlns:a16="http://schemas.microsoft.com/office/drawing/2014/main" id="{FD520E97-2F56-488A-87C7-30572859A59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2" name="Text Box 15">
          <a:extLst>
            <a:ext uri="{FF2B5EF4-FFF2-40B4-BE49-F238E27FC236}">
              <a16:creationId xmlns:a16="http://schemas.microsoft.com/office/drawing/2014/main" id="{F41CD3A0-0BFB-43F5-93D5-CA6DD33BE4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3" name="Text Box 15">
          <a:extLst>
            <a:ext uri="{FF2B5EF4-FFF2-40B4-BE49-F238E27FC236}">
              <a16:creationId xmlns:a16="http://schemas.microsoft.com/office/drawing/2014/main" id="{65E45190-B30B-4438-937D-701C227FC6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4" name="Text Box 15">
          <a:extLst>
            <a:ext uri="{FF2B5EF4-FFF2-40B4-BE49-F238E27FC236}">
              <a16:creationId xmlns:a16="http://schemas.microsoft.com/office/drawing/2014/main" id="{29260AF3-2880-47F4-8ED4-1BC9A03ADD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5" name="Text Box 15">
          <a:extLst>
            <a:ext uri="{FF2B5EF4-FFF2-40B4-BE49-F238E27FC236}">
              <a16:creationId xmlns:a16="http://schemas.microsoft.com/office/drawing/2014/main" id="{2A44AF67-0E46-49C3-AC26-8634644E0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6" name="Text Box 15">
          <a:extLst>
            <a:ext uri="{FF2B5EF4-FFF2-40B4-BE49-F238E27FC236}">
              <a16:creationId xmlns:a16="http://schemas.microsoft.com/office/drawing/2014/main" id="{F3A14DBA-2437-40FF-B5C5-75855A335D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7" name="Text Box 15">
          <a:extLst>
            <a:ext uri="{FF2B5EF4-FFF2-40B4-BE49-F238E27FC236}">
              <a16:creationId xmlns:a16="http://schemas.microsoft.com/office/drawing/2014/main" id="{BBF44BFA-B347-4FDC-BB1E-58E3EB60D5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8" name="Text Box 15">
          <a:extLst>
            <a:ext uri="{FF2B5EF4-FFF2-40B4-BE49-F238E27FC236}">
              <a16:creationId xmlns:a16="http://schemas.microsoft.com/office/drawing/2014/main" id="{6CC566DA-FCD9-44B5-8DF2-DF3172C089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319" name="Text Box 15">
          <a:extLst>
            <a:ext uri="{FF2B5EF4-FFF2-40B4-BE49-F238E27FC236}">
              <a16:creationId xmlns:a16="http://schemas.microsoft.com/office/drawing/2014/main" id="{CF20E23A-CAAC-4C41-BE36-2E33D9D520F9}"/>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0" name="Text Box 15">
          <a:extLst>
            <a:ext uri="{FF2B5EF4-FFF2-40B4-BE49-F238E27FC236}">
              <a16:creationId xmlns:a16="http://schemas.microsoft.com/office/drawing/2014/main" id="{527285E1-D418-4117-B7FD-E7C1D2CB63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1" name="Text Box 15">
          <a:extLst>
            <a:ext uri="{FF2B5EF4-FFF2-40B4-BE49-F238E27FC236}">
              <a16:creationId xmlns:a16="http://schemas.microsoft.com/office/drawing/2014/main" id="{D851557D-33E8-44F1-9F82-764EB991BAD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2" name="Text Box 15">
          <a:extLst>
            <a:ext uri="{FF2B5EF4-FFF2-40B4-BE49-F238E27FC236}">
              <a16:creationId xmlns:a16="http://schemas.microsoft.com/office/drawing/2014/main" id="{B1679D6F-5258-45F2-9FD9-0B7ACAD512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3" name="Text Box 15">
          <a:extLst>
            <a:ext uri="{FF2B5EF4-FFF2-40B4-BE49-F238E27FC236}">
              <a16:creationId xmlns:a16="http://schemas.microsoft.com/office/drawing/2014/main" id="{B9AD5101-FC74-45B4-90E7-31E477D344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4" name="Text Box 15">
          <a:extLst>
            <a:ext uri="{FF2B5EF4-FFF2-40B4-BE49-F238E27FC236}">
              <a16:creationId xmlns:a16="http://schemas.microsoft.com/office/drawing/2014/main" id="{CF501287-909D-4AFB-8D32-8C0EB9DE1B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5" name="Text Box 15">
          <a:extLst>
            <a:ext uri="{FF2B5EF4-FFF2-40B4-BE49-F238E27FC236}">
              <a16:creationId xmlns:a16="http://schemas.microsoft.com/office/drawing/2014/main" id="{57DBF72B-A9E5-46FF-9BBC-A44AEB1AF1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6" name="Text Box 15">
          <a:extLst>
            <a:ext uri="{FF2B5EF4-FFF2-40B4-BE49-F238E27FC236}">
              <a16:creationId xmlns:a16="http://schemas.microsoft.com/office/drawing/2014/main" id="{CEAE6D62-6EE1-441C-A173-A87C601D728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7" name="Text Box 15">
          <a:extLst>
            <a:ext uri="{FF2B5EF4-FFF2-40B4-BE49-F238E27FC236}">
              <a16:creationId xmlns:a16="http://schemas.microsoft.com/office/drawing/2014/main" id="{46A87FEC-206C-4AE4-B2CF-DBB959FE94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8" name="Text Box 15">
          <a:extLst>
            <a:ext uri="{FF2B5EF4-FFF2-40B4-BE49-F238E27FC236}">
              <a16:creationId xmlns:a16="http://schemas.microsoft.com/office/drawing/2014/main" id="{AE5901CB-80EA-4735-AA7F-6AD4CE6EA2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9" name="Text Box 15">
          <a:extLst>
            <a:ext uri="{FF2B5EF4-FFF2-40B4-BE49-F238E27FC236}">
              <a16:creationId xmlns:a16="http://schemas.microsoft.com/office/drawing/2014/main" id="{64303A3B-53E7-4469-BF84-526973E660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0" name="Text Box 15">
          <a:extLst>
            <a:ext uri="{FF2B5EF4-FFF2-40B4-BE49-F238E27FC236}">
              <a16:creationId xmlns:a16="http://schemas.microsoft.com/office/drawing/2014/main" id="{420EA055-8122-4D8E-873E-8CC3EBFA36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1" name="Text Box 15">
          <a:extLst>
            <a:ext uri="{FF2B5EF4-FFF2-40B4-BE49-F238E27FC236}">
              <a16:creationId xmlns:a16="http://schemas.microsoft.com/office/drawing/2014/main" id="{7829CC4B-0300-427C-BEBF-83F2B970A8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2" name="Text Box 15">
          <a:extLst>
            <a:ext uri="{FF2B5EF4-FFF2-40B4-BE49-F238E27FC236}">
              <a16:creationId xmlns:a16="http://schemas.microsoft.com/office/drawing/2014/main" id="{0C0F7377-C4CD-4558-AE73-DC3EE863E50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3" name="Text Box 15">
          <a:extLst>
            <a:ext uri="{FF2B5EF4-FFF2-40B4-BE49-F238E27FC236}">
              <a16:creationId xmlns:a16="http://schemas.microsoft.com/office/drawing/2014/main" id="{05DC73BA-3A43-4D73-8996-42B0952D54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4" name="Text Box 15">
          <a:extLst>
            <a:ext uri="{FF2B5EF4-FFF2-40B4-BE49-F238E27FC236}">
              <a16:creationId xmlns:a16="http://schemas.microsoft.com/office/drawing/2014/main" id="{9A7E7589-21CA-4048-8945-94FA23BC9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5" name="Text Box 15">
          <a:extLst>
            <a:ext uri="{FF2B5EF4-FFF2-40B4-BE49-F238E27FC236}">
              <a16:creationId xmlns:a16="http://schemas.microsoft.com/office/drawing/2014/main" id="{AE872B5B-29A4-4A1D-8BEA-E05927FFAB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6" name="Text Box 15">
          <a:extLst>
            <a:ext uri="{FF2B5EF4-FFF2-40B4-BE49-F238E27FC236}">
              <a16:creationId xmlns:a16="http://schemas.microsoft.com/office/drawing/2014/main" id="{BC89D3AA-3D67-441D-A845-EE770FE550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7" name="Text Box 15">
          <a:extLst>
            <a:ext uri="{FF2B5EF4-FFF2-40B4-BE49-F238E27FC236}">
              <a16:creationId xmlns:a16="http://schemas.microsoft.com/office/drawing/2014/main" id="{D9A95D98-D8EC-449E-8D28-7F6BC83DBE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8" name="Text Box 15">
          <a:extLst>
            <a:ext uri="{FF2B5EF4-FFF2-40B4-BE49-F238E27FC236}">
              <a16:creationId xmlns:a16="http://schemas.microsoft.com/office/drawing/2014/main" id="{0EE38AEB-1EA3-4A36-96E2-A92C4C1B88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9" name="Text Box 15">
          <a:extLst>
            <a:ext uri="{FF2B5EF4-FFF2-40B4-BE49-F238E27FC236}">
              <a16:creationId xmlns:a16="http://schemas.microsoft.com/office/drawing/2014/main" id="{9A5BF093-61D2-46A4-BAFA-67D01B8697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0" name="Text Box 15">
          <a:extLst>
            <a:ext uri="{FF2B5EF4-FFF2-40B4-BE49-F238E27FC236}">
              <a16:creationId xmlns:a16="http://schemas.microsoft.com/office/drawing/2014/main" id="{DF3602E4-53BC-44FE-A14C-CBD4AD7D94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1" name="Text Box 15">
          <a:extLst>
            <a:ext uri="{FF2B5EF4-FFF2-40B4-BE49-F238E27FC236}">
              <a16:creationId xmlns:a16="http://schemas.microsoft.com/office/drawing/2014/main" id="{DD5BEA66-6ED1-4F49-8677-1E992A8E21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2" name="Text Box 15">
          <a:extLst>
            <a:ext uri="{FF2B5EF4-FFF2-40B4-BE49-F238E27FC236}">
              <a16:creationId xmlns:a16="http://schemas.microsoft.com/office/drawing/2014/main" id="{9C74AA2C-46C3-46A6-8F11-1B41616627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3" name="Text Box 15">
          <a:extLst>
            <a:ext uri="{FF2B5EF4-FFF2-40B4-BE49-F238E27FC236}">
              <a16:creationId xmlns:a16="http://schemas.microsoft.com/office/drawing/2014/main" id="{1F1B79BC-00AA-4CD5-94E5-7CC030CFA9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4" name="Text Box 15">
          <a:extLst>
            <a:ext uri="{FF2B5EF4-FFF2-40B4-BE49-F238E27FC236}">
              <a16:creationId xmlns:a16="http://schemas.microsoft.com/office/drawing/2014/main" id="{8C7AA6E9-977F-40A0-A05D-1EBF564AA5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5" name="Text Box 15">
          <a:extLst>
            <a:ext uri="{FF2B5EF4-FFF2-40B4-BE49-F238E27FC236}">
              <a16:creationId xmlns:a16="http://schemas.microsoft.com/office/drawing/2014/main" id="{8A339E93-7710-4A0A-97F6-D1AF0CE58E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6" name="Text Box 15">
          <a:extLst>
            <a:ext uri="{FF2B5EF4-FFF2-40B4-BE49-F238E27FC236}">
              <a16:creationId xmlns:a16="http://schemas.microsoft.com/office/drawing/2014/main" id="{18D36CF9-33E4-4759-A4B0-DA0D9D34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7" name="Text Box 15">
          <a:extLst>
            <a:ext uri="{FF2B5EF4-FFF2-40B4-BE49-F238E27FC236}">
              <a16:creationId xmlns:a16="http://schemas.microsoft.com/office/drawing/2014/main" id="{3828551E-B0F5-490F-9D66-F720187BE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8" name="Text Box 15">
          <a:extLst>
            <a:ext uri="{FF2B5EF4-FFF2-40B4-BE49-F238E27FC236}">
              <a16:creationId xmlns:a16="http://schemas.microsoft.com/office/drawing/2014/main" id="{8E3E7F0E-3ACE-4271-8EA2-3D0AFB90F6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9" name="Text Box 15">
          <a:extLst>
            <a:ext uri="{FF2B5EF4-FFF2-40B4-BE49-F238E27FC236}">
              <a16:creationId xmlns:a16="http://schemas.microsoft.com/office/drawing/2014/main" id="{A8BB3329-9310-47E7-A1AC-601F20BA1B1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0" name="Text Box 15">
          <a:extLst>
            <a:ext uri="{FF2B5EF4-FFF2-40B4-BE49-F238E27FC236}">
              <a16:creationId xmlns:a16="http://schemas.microsoft.com/office/drawing/2014/main" id="{47930BE5-91FD-48D5-909C-CF7577F581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1" name="Text Box 15">
          <a:extLst>
            <a:ext uri="{FF2B5EF4-FFF2-40B4-BE49-F238E27FC236}">
              <a16:creationId xmlns:a16="http://schemas.microsoft.com/office/drawing/2014/main" id="{FA534138-0416-43DD-8DA7-BE11D58F0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2" name="Text Box 15">
          <a:extLst>
            <a:ext uri="{FF2B5EF4-FFF2-40B4-BE49-F238E27FC236}">
              <a16:creationId xmlns:a16="http://schemas.microsoft.com/office/drawing/2014/main" id="{9B422B72-2367-4C2B-9866-AD2A6A7018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3" name="Text Box 15">
          <a:extLst>
            <a:ext uri="{FF2B5EF4-FFF2-40B4-BE49-F238E27FC236}">
              <a16:creationId xmlns:a16="http://schemas.microsoft.com/office/drawing/2014/main" id="{54930FB5-3861-4170-9BA8-93CA9848A16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4" name="Text Box 15">
          <a:extLst>
            <a:ext uri="{FF2B5EF4-FFF2-40B4-BE49-F238E27FC236}">
              <a16:creationId xmlns:a16="http://schemas.microsoft.com/office/drawing/2014/main" id="{AD76785F-B640-45FA-A4C3-1FA56A7F1E2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5" name="Text Box 15">
          <a:extLst>
            <a:ext uri="{FF2B5EF4-FFF2-40B4-BE49-F238E27FC236}">
              <a16:creationId xmlns:a16="http://schemas.microsoft.com/office/drawing/2014/main" id="{4134E74E-6483-4C11-883A-77450F7D1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6" name="Text Box 15">
          <a:extLst>
            <a:ext uri="{FF2B5EF4-FFF2-40B4-BE49-F238E27FC236}">
              <a16:creationId xmlns:a16="http://schemas.microsoft.com/office/drawing/2014/main" id="{459B38BA-C0EF-4CB4-A9A8-19B7ADCB49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7" name="Text Box 15">
          <a:extLst>
            <a:ext uri="{FF2B5EF4-FFF2-40B4-BE49-F238E27FC236}">
              <a16:creationId xmlns:a16="http://schemas.microsoft.com/office/drawing/2014/main" id="{3BBAD2E4-7907-4CA7-AEE6-7F0E1F1CFE8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8" name="Text Box 15">
          <a:extLst>
            <a:ext uri="{FF2B5EF4-FFF2-40B4-BE49-F238E27FC236}">
              <a16:creationId xmlns:a16="http://schemas.microsoft.com/office/drawing/2014/main" id="{299933C3-19AD-4934-B73F-202C1E1C02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9" name="Text Box 15">
          <a:extLst>
            <a:ext uri="{FF2B5EF4-FFF2-40B4-BE49-F238E27FC236}">
              <a16:creationId xmlns:a16="http://schemas.microsoft.com/office/drawing/2014/main" id="{434FCF0A-70DE-4B11-ADA1-A50139B409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0" name="Text Box 15">
          <a:extLst>
            <a:ext uri="{FF2B5EF4-FFF2-40B4-BE49-F238E27FC236}">
              <a16:creationId xmlns:a16="http://schemas.microsoft.com/office/drawing/2014/main" id="{0CEE454B-CA52-482A-8E46-7D1DCA8DC9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1" name="Text Box 15">
          <a:extLst>
            <a:ext uri="{FF2B5EF4-FFF2-40B4-BE49-F238E27FC236}">
              <a16:creationId xmlns:a16="http://schemas.microsoft.com/office/drawing/2014/main" id="{49B07F22-328E-4DD8-8916-A73374C8E3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2" name="Text Box 15">
          <a:extLst>
            <a:ext uri="{FF2B5EF4-FFF2-40B4-BE49-F238E27FC236}">
              <a16:creationId xmlns:a16="http://schemas.microsoft.com/office/drawing/2014/main" id="{4E327EAE-2823-4505-8E85-4CF8CF8C9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3" name="Text Box 15">
          <a:extLst>
            <a:ext uri="{FF2B5EF4-FFF2-40B4-BE49-F238E27FC236}">
              <a16:creationId xmlns:a16="http://schemas.microsoft.com/office/drawing/2014/main" id="{4032EAED-037A-483C-A118-E6E9764305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4" name="Text Box 15">
          <a:extLst>
            <a:ext uri="{FF2B5EF4-FFF2-40B4-BE49-F238E27FC236}">
              <a16:creationId xmlns:a16="http://schemas.microsoft.com/office/drawing/2014/main" id="{87A4EF1C-F988-4800-A32F-5BBF17B739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5" name="Text Box 15">
          <a:extLst>
            <a:ext uri="{FF2B5EF4-FFF2-40B4-BE49-F238E27FC236}">
              <a16:creationId xmlns:a16="http://schemas.microsoft.com/office/drawing/2014/main" id="{FD03BFAA-D60E-4D1D-BD79-2F828F80B8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6" name="Text Box 15">
          <a:extLst>
            <a:ext uri="{FF2B5EF4-FFF2-40B4-BE49-F238E27FC236}">
              <a16:creationId xmlns:a16="http://schemas.microsoft.com/office/drawing/2014/main" id="{C793B6A1-173A-4EB1-BF9B-4B3C9ED27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7" name="Text Box 15">
          <a:extLst>
            <a:ext uri="{FF2B5EF4-FFF2-40B4-BE49-F238E27FC236}">
              <a16:creationId xmlns:a16="http://schemas.microsoft.com/office/drawing/2014/main" id="{56F4E49D-EC26-4D0A-8DB8-EFCF8FB6CD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8" name="Text Box 15">
          <a:extLst>
            <a:ext uri="{FF2B5EF4-FFF2-40B4-BE49-F238E27FC236}">
              <a16:creationId xmlns:a16="http://schemas.microsoft.com/office/drawing/2014/main" id="{76DF6482-7186-4115-8178-1A48E590467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9" name="Text Box 15">
          <a:extLst>
            <a:ext uri="{FF2B5EF4-FFF2-40B4-BE49-F238E27FC236}">
              <a16:creationId xmlns:a16="http://schemas.microsoft.com/office/drawing/2014/main" id="{453DC266-4240-45C5-AA65-E73EFFA82D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0" name="Text Box 15">
          <a:extLst>
            <a:ext uri="{FF2B5EF4-FFF2-40B4-BE49-F238E27FC236}">
              <a16:creationId xmlns:a16="http://schemas.microsoft.com/office/drawing/2014/main" id="{FE6215AB-6097-4F6F-BE74-E07FF4A739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1" name="Text Box 15">
          <a:extLst>
            <a:ext uri="{FF2B5EF4-FFF2-40B4-BE49-F238E27FC236}">
              <a16:creationId xmlns:a16="http://schemas.microsoft.com/office/drawing/2014/main" id="{18390D53-C760-4E68-80EF-CF453E035D8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2" name="Text Box 15">
          <a:extLst>
            <a:ext uri="{FF2B5EF4-FFF2-40B4-BE49-F238E27FC236}">
              <a16:creationId xmlns:a16="http://schemas.microsoft.com/office/drawing/2014/main" id="{EA13E49B-8317-4E60-9CD9-22C3893C76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3" name="Text Box 15">
          <a:extLst>
            <a:ext uri="{FF2B5EF4-FFF2-40B4-BE49-F238E27FC236}">
              <a16:creationId xmlns:a16="http://schemas.microsoft.com/office/drawing/2014/main" id="{5DB7EE79-24AE-4E2F-BDC0-108296E485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4" name="Text Box 15">
          <a:extLst>
            <a:ext uri="{FF2B5EF4-FFF2-40B4-BE49-F238E27FC236}">
              <a16:creationId xmlns:a16="http://schemas.microsoft.com/office/drawing/2014/main" id="{9C5B4096-9ABC-4494-A21C-55A73785E3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5" name="Text Box 15">
          <a:extLst>
            <a:ext uri="{FF2B5EF4-FFF2-40B4-BE49-F238E27FC236}">
              <a16:creationId xmlns:a16="http://schemas.microsoft.com/office/drawing/2014/main" id="{DF3F53A4-B440-49EE-BD05-B99B483E77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6" name="Text Box 15">
          <a:extLst>
            <a:ext uri="{FF2B5EF4-FFF2-40B4-BE49-F238E27FC236}">
              <a16:creationId xmlns:a16="http://schemas.microsoft.com/office/drawing/2014/main" id="{03AD4473-9680-4073-8B81-C8386F3EC28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7" name="Text Box 15">
          <a:extLst>
            <a:ext uri="{FF2B5EF4-FFF2-40B4-BE49-F238E27FC236}">
              <a16:creationId xmlns:a16="http://schemas.microsoft.com/office/drawing/2014/main" id="{6EE0C608-1149-4E44-801D-AAC0D4C2AF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8" name="Text Box 15">
          <a:extLst>
            <a:ext uri="{FF2B5EF4-FFF2-40B4-BE49-F238E27FC236}">
              <a16:creationId xmlns:a16="http://schemas.microsoft.com/office/drawing/2014/main" id="{952FE65A-7D2E-4333-87C0-A099E96DA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9" name="Text Box 15">
          <a:extLst>
            <a:ext uri="{FF2B5EF4-FFF2-40B4-BE49-F238E27FC236}">
              <a16:creationId xmlns:a16="http://schemas.microsoft.com/office/drawing/2014/main" id="{46E20516-0727-41EA-8D24-E4D3DAEB26F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0" name="Text Box 15">
          <a:extLst>
            <a:ext uri="{FF2B5EF4-FFF2-40B4-BE49-F238E27FC236}">
              <a16:creationId xmlns:a16="http://schemas.microsoft.com/office/drawing/2014/main" id="{3613218A-2342-47B7-A039-7AB15A3706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1" name="Text Box 15">
          <a:extLst>
            <a:ext uri="{FF2B5EF4-FFF2-40B4-BE49-F238E27FC236}">
              <a16:creationId xmlns:a16="http://schemas.microsoft.com/office/drawing/2014/main" id="{86085027-A941-42C0-AFBE-DF7416860D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2" name="Text Box 15">
          <a:extLst>
            <a:ext uri="{FF2B5EF4-FFF2-40B4-BE49-F238E27FC236}">
              <a16:creationId xmlns:a16="http://schemas.microsoft.com/office/drawing/2014/main" id="{08779A48-7203-4100-BAA9-F735D0784F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3" name="Text Box 15">
          <a:extLst>
            <a:ext uri="{FF2B5EF4-FFF2-40B4-BE49-F238E27FC236}">
              <a16:creationId xmlns:a16="http://schemas.microsoft.com/office/drawing/2014/main" id="{D3B45D1E-D271-471D-918E-E32E019C6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4" name="Text Box 15">
          <a:extLst>
            <a:ext uri="{FF2B5EF4-FFF2-40B4-BE49-F238E27FC236}">
              <a16:creationId xmlns:a16="http://schemas.microsoft.com/office/drawing/2014/main" id="{ACF63105-62CF-4306-A35B-A052A44209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5" name="Text Box 15">
          <a:extLst>
            <a:ext uri="{FF2B5EF4-FFF2-40B4-BE49-F238E27FC236}">
              <a16:creationId xmlns:a16="http://schemas.microsoft.com/office/drawing/2014/main" id="{C50BE58C-E018-46FE-A500-2CDB1D3719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6" name="Text Box 15">
          <a:extLst>
            <a:ext uri="{FF2B5EF4-FFF2-40B4-BE49-F238E27FC236}">
              <a16:creationId xmlns:a16="http://schemas.microsoft.com/office/drawing/2014/main" id="{923CAC5E-D0C3-4716-9AB3-5E5E38A2BF8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7" name="Text Box 15">
          <a:extLst>
            <a:ext uri="{FF2B5EF4-FFF2-40B4-BE49-F238E27FC236}">
              <a16:creationId xmlns:a16="http://schemas.microsoft.com/office/drawing/2014/main" id="{8D8BC189-D687-447B-AEA7-5EE078B560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8" name="Text Box 15">
          <a:extLst>
            <a:ext uri="{FF2B5EF4-FFF2-40B4-BE49-F238E27FC236}">
              <a16:creationId xmlns:a16="http://schemas.microsoft.com/office/drawing/2014/main" id="{CB6C30FC-56A0-45B6-B5D3-C46852271D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9" name="Text Box 15">
          <a:extLst>
            <a:ext uri="{FF2B5EF4-FFF2-40B4-BE49-F238E27FC236}">
              <a16:creationId xmlns:a16="http://schemas.microsoft.com/office/drawing/2014/main" id="{6890819C-CE4D-4CD3-A8A7-5D191D5EBB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0" name="Text Box 15">
          <a:extLst>
            <a:ext uri="{FF2B5EF4-FFF2-40B4-BE49-F238E27FC236}">
              <a16:creationId xmlns:a16="http://schemas.microsoft.com/office/drawing/2014/main" id="{7FBA512D-DBC2-4409-BFAA-7D1C7B87E0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1" name="Text Box 15">
          <a:extLst>
            <a:ext uri="{FF2B5EF4-FFF2-40B4-BE49-F238E27FC236}">
              <a16:creationId xmlns:a16="http://schemas.microsoft.com/office/drawing/2014/main" id="{16196F70-ADA1-4DEE-9D82-FCBB65B417D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2" name="Text Box 15">
          <a:extLst>
            <a:ext uri="{FF2B5EF4-FFF2-40B4-BE49-F238E27FC236}">
              <a16:creationId xmlns:a16="http://schemas.microsoft.com/office/drawing/2014/main" id="{FE9E65B4-46CD-4505-8ED5-A24B5F5DC7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3" name="Text Box 15">
          <a:extLst>
            <a:ext uri="{FF2B5EF4-FFF2-40B4-BE49-F238E27FC236}">
              <a16:creationId xmlns:a16="http://schemas.microsoft.com/office/drawing/2014/main" id="{43E4BE7F-80A8-4535-A8DA-DA15DE9280A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4" name="Text Box 15">
          <a:extLst>
            <a:ext uri="{FF2B5EF4-FFF2-40B4-BE49-F238E27FC236}">
              <a16:creationId xmlns:a16="http://schemas.microsoft.com/office/drawing/2014/main" id="{0A885442-A202-424C-AF27-58B0DCC8AC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5" name="Text Box 15">
          <a:extLst>
            <a:ext uri="{FF2B5EF4-FFF2-40B4-BE49-F238E27FC236}">
              <a16:creationId xmlns:a16="http://schemas.microsoft.com/office/drawing/2014/main" id="{412FC0A2-DACB-4C69-8194-8A559D82456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6" name="Text Box 15">
          <a:extLst>
            <a:ext uri="{FF2B5EF4-FFF2-40B4-BE49-F238E27FC236}">
              <a16:creationId xmlns:a16="http://schemas.microsoft.com/office/drawing/2014/main" id="{C2AA9BF6-BF7E-4ACC-B653-EC5A832F7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7" name="Text Box 15">
          <a:extLst>
            <a:ext uri="{FF2B5EF4-FFF2-40B4-BE49-F238E27FC236}">
              <a16:creationId xmlns:a16="http://schemas.microsoft.com/office/drawing/2014/main" id="{F4993938-4255-42F5-8486-68868C3261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8" name="Text Box 15">
          <a:extLst>
            <a:ext uri="{FF2B5EF4-FFF2-40B4-BE49-F238E27FC236}">
              <a16:creationId xmlns:a16="http://schemas.microsoft.com/office/drawing/2014/main" id="{4C21854A-AB9E-47CA-A5F8-05C9174F6DB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9" name="Text Box 15">
          <a:extLst>
            <a:ext uri="{FF2B5EF4-FFF2-40B4-BE49-F238E27FC236}">
              <a16:creationId xmlns:a16="http://schemas.microsoft.com/office/drawing/2014/main" id="{62F15BD0-723B-46EE-86DB-D49450FF4A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0" name="Text Box 15">
          <a:extLst>
            <a:ext uri="{FF2B5EF4-FFF2-40B4-BE49-F238E27FC236}">
              <a16:creationId xmlns:a16="http://schemas.microsoft.com/office/drawing/2014/main" id="{3778CD9E-72D3-42B1-BA4D-E097238B65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1" name="Text Box 15">
          <a:extLst>
            <a:ext uri="{FF2B5EF4-FFF2-40B4-BE49-F238E27FC236}">
              <a16:creationId xmlns:a16="http://schemas.microsoft.com/office/drawing/2014/main" id="{C5F7F984-C65E-495B-A428-112A036593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2" name="Text Box 15">
          <a:extLst>
            <a:ext uri="{FF2B5EF4-FFF2-40B4-BE49-F238E27FC236}">
              <a16:creationId xmlns:a16="http://schemas.microsoft.com/office/drawing/2014/main" id="{9A3BA271-F987-414F-9572-48A247DDF3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3" name="Text Box 15">
          <a:extLst>
            <a:ext uri="{FF2B5EF4-FFF2-40B4-BE49-F238E27FC236}">
              <a16:creationId xmlns:a16="http://schemas.microsoft.com/office/drawing/2014/main" id="{CC938C34-D070-4737-B6AE-F8AF898F218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4" name="Text Box 15">
          <a:extLst>
            <a:ext uri="{FF2B5EF4-FFF2-40B4-BE49-F238E27FC236}">
              <a16:creationId xmlns:a16="http://schemas.microsoft.com/office/drawing/2014/main" id="{951E7256-F6E1-4A03-B015-45FA71A5BE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5" name="Text Box 15">
          <a:extLst>
            <a:ext uri="{FF2B5EF4-FFF2-40B4-BE49-F238E27FC236}">
              <a16:creationId xmlns:a16="http://schemas.microsoft.com/office/drawing/2014/main" id="{5A2751A4-6C6E-4B41-97E0-EAF44620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6" name="Text Box 15">
          <a:extLst>
            <a:ext uri="{FF2B5EF4-FFF2-40B4-BE49-F238E27FC236}">
              <a16:creationId xmlns:a16="http://schemas.microsoft.com/office/drawing/2014/main" id="{53F7C590-18EF-49A3-875E-965884B5FF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7" name="Text Box 15">
          <a:extLst>
            <a:ext uri="{FF2B5EF4-FFF2-40B4-BE49-F238E27FC236}">
              <a16:creationId xmlns:a16="http://schemas.microsoft.com/office/drawing/2014/main" id="{EF229A6D-0289-48E2-8C32-C4868EA007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35713"/>
    <xdr:sp macro="" textlink="">
      <xdr:nvSpPr>
        <xdr:cNvPr id="408" name="Text Box 15">
          <a:extLst>
            <a:ext uri="{FF2B5EF4-FFF2-40B4-BE49-F238E27FC236}">
              <a16:creationId xmlns:a16="http://schemas.microsoft.com/office/drawing/2014/main" id="{BBD142CE-5DE6-4E40-8ECC-54F9EE779365}"/>
            </a:ext>
          </a:extLst>
        </xdr:cNvPr>
        <xdr:cNvSpPr txBox="1">
          <a:spLocks noChangeArrowheads="1"/>
        </xdr:cNvSpPr>
      </xdr:nvSpPr>
      <xdr:spPr bwMode="auto">
        <a:xfrm>
          <a:off x="5283200" y="3756025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409" name="Text Box 15">
          <a:extLst>
            <a:ext uri="{FF2B5EF4-FFF2-40B4-BE49-F238E27FC236}">
              <a16:creationId xmlns:a16="http://schemas.microsoft.com/office/drawing/2014/main" id="{A6D386E4-A744-440A-A9C5-6219B6B0B100}"/>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0" name="Text Box 15">
          <a:extLst>
            <a:ext uri="{FF2B5EF4-FFF2-40B4-BE49-F238E27FC236}">
              <a16:creationId xmlns:a16="http://schemas.microsoft.com/office/drawing/2014/main" id="{96ADC9C6-D9A9-4948-9DAD-E685619E778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1" name="Text Box 15">
          <a:extLst>
            <a:ext uri="{FF2B5EF4-FFF2-40B4-BE49-F238E27FC236}">
              <a16:creationId xmlns:a16="http://schemas.microsoft.com/office/drawing/2014/main" id="{5F3BD241-0A16-4318-98D5-FBD54CCF21C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2" name="Text Box 15">
          <a:extLst>
            <a:ext uri="{FF2B5EF4-FFF2-40B4-BE49-F238E27FC236}">
              <a16:creationId xmlns:a16="http://schemas.microsoft.com/office/drawing/2014/main" id="{17BF85E1-E744-4F36-B208-37E1DCB5698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3" name="Text Box 15">
          <a:extLst>
            <a:ext uri="{FF2B5EF4-FFF2-40B4-BE49-F238E27FC236}">
              <a16:creationId xmlns:a16="http://schemas.microsoft.com/office/drawing/2014/main" id="{D6938940-1314-4F86-A5EF-28588594FF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414" name="Text Box 15">
          <a:extLst>
            <a:ext uri="{FF2B5EF4-FFF2-40B4-BE49-F238E27FC236}">
              <a16:creationId xmlns:a16="http://schemas.microsoft.com/office/drawing/2014/main" id="{1F95269F-81D0-46A5-A9DB-6A48F60A1D5B}"/>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5" name="Text Box 15">
          <a:extLst>
            <a:ext uri="{FF2B5EF4-FFF2-40B4-BE49-F238E27FC236}">
              <a16:creationId xmlns:a16="http://schemas.microsoft.com/office/drawing/2014/main" id="{42F3F275-A620-4D19-918C-D0B6DF547A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6" name="Text Box 15">
          <a:extLst>
            <a:ext uri="{FF2B5EF4-FFF2-40B4-BE49-F238E27FC236}">
              <a16:creationId xmlns:a16="http://schemas.microsoft.com/office/drawing/2014/main" id="{8EA9F15A-76B8-408F-86C6-8FC375357BBE}"/>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7" name="Text Box 15">
          <a:extLst>
            <a:ext uri="{FF2B5EF4-FFF2-40B4-BE49-F238E27FC236}">
              <a16:creationId xmlns:a16="http://schemas.microsoft.com/office/drawing/2014/main" id="{066AD20E-579E-412C-B984-6990F5CEF7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8" name="Text Box 15">
          <a:extLst>
            <a:ext uri="{FF2B5EF4-FFF2-40B4-BE49-F238E27FC236}">
              <a16:creationId xmlns:a16="http://schemas.microsoft.com/office/drawing/2014/main" id="{D4BA03E7-098A-456F-93AE-5694A46F15AA}"/>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9" name="Text Box 15">
          <a:extLst>
            <a:ext uri="{FF2B5EF4-FFF2-40B4-BE49-F238E27FC236}">
              <a16:creationId xmlns:a16="http://schemas.microsoft.com/office/drawing/2014/main" id="{1B9AE40A-26F4-4B9A-BBAF-D2D2106FC9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0" name="Text Box 15">
          <a:extLst>
            <a:ext uri="{FF2B5EF4-FFF2-40B4-BE49-F238E27FC236}">
              <a16:creationId xmlns:a16="http://schemas.microsoft.com/office/drawing/2014/main" id="{34FC6268-9985-4D31-BC16-15E79AA07D9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1" name="Text Box 15">
          <a:extLst>
            <a:ext uri="{FF2B5EF4-FFF2-40B4-BE49-F238E27FC236}">
              <a16:creationId xmlns:a16="http://schemas.microsoft.com/office/drawing/2014/main" id="{5C4A6331-6DE7-4B2A-BF50-1973ABEA290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2" name="Text Box 15">
          <a:extLst>
            <a:ext uri="{FF2B5EF4-FFF2-40B4-BE49-F238E27FC236}">
              <a16:creationId xmlns:a16="http://schemas.microsoft.com/office/drawing/2014/main" id="{D66C115B-D691-4659-A2D0-2000543C473F}"/>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row r="29">
          <cell r="E29" t="str">
            <v>Externo</v>
          </cell>
        </row>
        <row r="30">
          <cell r="E30" t="str">
            <v>Interno</v>
          </cell>
        </row>
        <row r="31">
          <cell r="E31" t="str">
            <v>Proceso</v>
          </cell>
        </row>
        <row r="32">
          <cell r="E32" t="str">
            <v>Corrupción</v>
          </cell>
        </row>
      </sheetData>
      <sheetData sheetId="5"/>
      <sheetData sheetId="6" refreshError="1"/>
      <sheetData sheetId="7"/>
      <sheetData sheetId="8" refreshError="1"/>
      <sheetData sheetId="9" refreshError="1"/>
      <sheetData sheetId="10"/>
      <sheetData sheetId="11" refreshError="1"/>
      <sheetData sheetId="12" refreshError="1"/>
      <sheetData sheetId="13">
        <row r="3">
          <cell r="C3" t="str">
            <v>Insignificante</v>
          </cell>
          <cell r="F3" t="str">
            <v>Directamente</v>
          </cell>
          <cell r="G3" t="str">
            <v>Directamente</v>
          </cell>
          <cell r="H3" t="str">
            <v>Débil</v>
          </cell>
        </row>
        <row r="4">
          <cell r="C4" t="str">
            <v>Menor</v>
          </cell>
          <cell r="F4" t="str">
            <v>No Disminuye</v>
          </cell>
          <cell r="G4" t="str">
            <v>Indirectamente</v>
          </cell>
          <cell r="H4" t="str">
            <v>Moderado</v>
          </cell>
        </row>
        <row r="5">
          <cell r="C5" t="str">
            <v>Moderado</v>
          </cell>
          <cell r="G5" t="str">
            <v>No Disminuye</v>
          </cell>
          <cell r="H5" t="str">
            <v>Fuerte</v>
          </cell>
        </row>
        <row r="6">
          <cell r="C6" t="str">
            <v>Mayor</v>
          </cell>
        </row>
        <row r="7">
          <cell r="C7" t="str">
            <v>Catastrofico</v>
          </cell>
        </row>
        <row r="14">
          <cell r="F14">
            <v>15</v>
          </cell>
        </row>
        <row r="15">
          <cell r="F15">
            <v>0</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9:K39" totalsRowShown="0" headerRowDxfId="240" tableBorderDxfId="239" headerRowCellStyle="Normal 2">
  <autoFilter ref="F9:K39" xr:uid="{00000000-0009-0000-0100-000001000000}"/>
  <tableColumns count="6">
    <tableColumn id="2" xr3:uid="{00000000-0010-0000-0000-000002000000}" name="TIPOLOGÍA" dataDxfId="238" dataCellStyle="Normal 2"/>
    <tableColumn id="3" xr3:uid="{00000000-0010-0000-0000-000003000000}" name="¿QUÉ? _x000a_IMPACTO" dataDxfId="237" dataCellStyle="Normal 2"/>
    <tableColumn id="4" xr3:uid="{00000000-0010-0000-0000-000004000000}" name="¿CÓMO?_x000a_CAUSA INMEDIATA _x000a_(Iniciar con la palabra _x000a_por)" dataDxfId="236" dataCellStyle="Normal 2"/>
    <tableColumn id="5" xr3:uid="{00000000-0010-0000-0000-000005000000}" name="¿PORQUÉ?_x000a_CAUSA RAÍZ_x000a_(Iniciar con _x000a_debido a/a causa de)" dataDxfId="235" dataCellStyle="Normal 2"/>
    <tableColumn id="6" xr3:uid="{00000000-0010-0000-0000-000006000000}" name="DESCRIPCIÓN DEL RIESGO" dataDxfId="234">
      <calculatedColumnFormula>(CONCATENATE(Tabla1[[#This Row],[¿QUÉ? 
IMPACTO]]," ","por ",Tabla1[[#This Row],[¿CÓMO?
CAUSA INMEDIATA 
(Iniciar con la palabra 
por)]]," ","debido a"," ",Tabla1[[#This Row],[¿PORQUÉ?
CAUSA RAÍZ
(Iniciar con 
debido a/a causa de)]]))</calculatedColumnFormula>
    </tableColumn>
    <tableColumn id="1" xr3:uid="{F566824F-C6BB-2645-91F2-208CB3C92770}" name="SUB CAUSAS (Si aplica)" dataDxfId="233"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232" dataDxfId="231">
  <autoFilter ref="A31:E35" xr:uid="{00000000-0009-0000-0100-000006000000}"/>
  <tableColumns count="5">
    <tableColumn id="1" xr3:uid="{00000000-0010-0000-0100-000001000000}" name="Gestión" dataDxfId="230"/>
    <tableColumn id="2" xr3:uid="{00000000-0010-0000-0100-000002000000}" name="Fiscal" dataDxfId="229"/>
    <tableColumn id="3" xr3:uid="{00000000-0010-0000-0100-000003000000}" name="Seguridad_Información" dataDxfId="228"/>
    <tableColumn id="4" xr3:uid="{00000000-0010-0000-0100-000004000000}" name="Integridad_Pública_Corrupción" dataDxfId="227"/>
    <tableColumn id="5" xr3:uid="{00000000-0010-0000-0100-000005000000}" name="Integridad_Pública_LA_FT_FP" dataDxfId="226"/>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225" dataDxfId="224">
  <autoFilter ref="A38:F47" xr:uid="{00000000-0009-0000-0100-000002000000}"/>
  <tableColumns count="6">
    <tableColumn id="1" xr3:uid="{00000000-0010-0000-0200-000001000000}" name="Ejecución_administración_de_procesos" dataDxfId="223"/>
    <tableColumn id="2" xr3:uid="{00000000-0010-0000-0200-000002000000}" name="Transacción_u_Operación_aplica_para_LA_FT_FP" dataDxfId="222"/>
    <tableColumn id="3" xr3:uid="{00000000-0010-0000-0200-000003000000}" name="Talento_Humano" dataDxfId="221"/>
    <tableColumn id="4" xr3:uid="{00000000-0010-0000-0200-000004000000}" name="Tecnología" dataDxfId="220"/>
    <tableColumn id="5" xr3:uid="{00000000-0010-0000-0200-000005000000}" name="Infraestructura" dataDxfId="219"/>
    <tableColumn id="6" xr3:uid="{00000000-0010-0000-0200-000006000000}" name="Evento_externo" dataDxfId="218"/>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217" dataDxfId="216">
  <autoFilter ref="H37:I43" xr:uid="{00000000-0009-0000-0100-000003000000}"/>
  <tableColumns count="2">
    <tableColumn id="1" xr3:uid="{00000000-0010-0000-0300-000001000000}" name="FACTOR DE RIESGO" dataDxfId="215"/>
    <tableColumn id="2" xr3:uid="{00000000-0010-0000-0300-000002000000}" name="Descripción" dataDxfId="214"/>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6.bin"/><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3" sqref="B3"/>
    </sheetView>
  </sheetViews>
  <sheetFormatPr baseColWidth="10" defaultColWidth="0" defaultRowHeight="15" zeroHeight="1" x14ac:dyDescent="0.2"/>
  <cols>
    <col min="1" max="1" width="2.83203125" style="187" customWidth="1"/>
    <col min="2" max="3" width="24.5" style="187" customWidth="1"/>
    <col min="4" max="4" width="16" style="187" customWidth="1"/>
    <col min="5" max="5" width="24.5" style="187" customWidth="1"/>
    <col min="6" max="6" width="27.5" style="187" customWidth="1"/>
    <col min="7" max="8" width="24.5" style="187" customWidth="1"/>
    <col min="9" max="9" width="4.33203125" style="187" customWidth="1"/>
    <col min="10" max="16384" width="11.5" style="187" hidden="1"/>
  </cols>
  <sheetData>
    <row r="1" spans="2:8" ht="16" thickBot="1" x14ac:dyDescent="0.25"/>
    <row r="2" spans="2:8" ht="18" x14ac:dyDescent="0.2">
      <c r="B2" s="504" t="s">
        <v>359</v>
      </c>
      <c r="C2" s="505"/>
      <c r="D2" s="505"/>
      <c r="E2" s="505"/>
      <c r="F2" s="505"/>
      <c r="G2" s="505"/>
      <c r="H2" s="506"/>
    </row>
    <row r="3" spans="2:8" x14ac:dyDescent="0.2">
      <c r="B3" s="188"/>
      <c r="C3" s="189"/>
      <c r="D3" s="189"/>
      <c r="E3" s="189"/>
      <c r="F3" s="189"/>
      <c r="G3" s="189"/>
      <c r="H3" s="190"/>
    </row>
    <row r="4" spans="2:8" ht="63" customHeight="1" x14ac:dyDescent="0.2">
      <c r="B4" s="507" t="s">
        <v>0</v>
      </c>
      <c r="C4" s="508"/>
      <c r="D4" s="508"/>
      <c r="E4" s="508"/>
      <c r="F4" s="508"/>
      <c r="G4" s="508"/>
      <c r="H4" s="509"/>
    </row>
    <row r="5" spans="2:8" ht="63" customHeight="1" x14ac:dyDescent="0.2">
      <c r="B5" s="510"/>
      <c r="C5" s="511"/>
      <c r="D5" s="511"/>
      <c r="E5" s="511"/>
      <c r="F5" s="511"/>
      <c r="G5" s="511"/>
      <c r="H5" s="512"/>
    </row>
    <row r="6" spans="2:8" x14ac:dyDescent="0.2">
      <c r="B6" s="499" t="s">
        <v>1</v>
      </c>
      <c r="C6" s="513"/>
      <c r="D6" s="513"/>
      <c r="E6" s="513"/>
      <c r="F6" s="513"/>
      <c r="G6" s="513"/>
      <c r="H6" s="514"/>
    </row>
    <row r="7" spans="2:8" ht="95.25" customHeight="1" x14ac:dyDescent="0.2">
      <c r="B7" s="515" t="s">
        <v>2</v>
      </c>
      <c r="C7" s="516"/>
      <c r="D7" s="516"/>
      <c r="E7" s="516"/>
      <c r="F7" s="516"/>
      <c r="G7" s="516"/>
      <c r="H7" s="517"/>
    </row>
    <row r="8" spans="2:8" x14ac:dyDescent="0.2">
      <c r="B8" s="167"/>
      <c r="C8" s="168"/>
      <c r="D8" s="168"/>
      <c r="E8" s="168"/>
      <c r="F8" s="168"/>
      <c r="G8" s="168"/>
      <c r="H8" s="169"/>
    </row>
    <row r="9" spans="2:8" ht="20.5" customHeight="1" x14ac:dyDescent="0.2">
      <c r="B9" s="519" t="s">
        <v>3</v>
      </c>
      <c r="C9" s="520"/>
      <c r="D9" s="520"/>
      <c r="E9" s="520"/>
      <c r="F9" s="520"/>
      <c r="G9" s="520"/>
      <c r="H9" s="521"/>
    </row>
    <row r="10" spans="2:8" x14ac:dyDescent="0.2">
      <c r="B10" s="173"/>
      <c r="C10" s="174"/>
      <c r="D10" s="174"/>
      <c r="E10" s="174"/>
      <c r="F10" s="174"/>
      <c r="G10" s="174"/>
      <c r="H10" s="175"/>
    </row>
    <row r="11" spans="2:8" ht="20.5" customHeight="1" x14ac:dyDescent="0.2">
      <c r="B11" s="522" t="s">
        <v>4</v>
      </c>
      <c r="C11" s="523"/>
      <c r="D11" s="523"/>
      <c r="E11" s="523"/>
      <c r="F11" s="523"/>
      <c r="G11" s="523"/>
      <c r="H11" s="524"/>
    </row>
    <row r="12" spans="2:8" s="208" customFormat="1" ht="20.5" customHeight="1" x14ac:dyDescent="0.2">
      <c r="B12" s="465"/>
      <c r="C12" s="466"/>
      <c r="D12" s="466"/>
      <c r="E12" s="466"/>
      <c r="F12" s="466"/>
      <c r="G12" s="466"/>
      <c r="H12" s="467"/>
    </row>
    <row r="13" spans="2:8" ht="20.5" customHeight="1" x14ac:dyDescent="0.2">
      <c r="B13" s="499" t="s">
        <v>5</v>
      </c>
      <c r="C13" s="500"/>
      <c r="D13" s="500"/>
      <c r="E13" s="500"/>
      <c r="F13" s="500"/>
      <c r="G13" s="500"/>
      <c r="H13" s="501"/>
    </row>
    <row r="14" spans="2:8" ht="9" customHeight="1" x14ac:dyDescent="0.2">
      <c r="B14" s="499"/>
      <c r="C14" s="500"/>
      <c r="D14" s="500"/>
      <c r="E14" s="500"/>
      <c r="F14" s="500"/>
      <c r="G14" s="500"/>
      <c r="H14" s="501"/>
    </row>
    <row r="15" spans="2:8" x14ac:dyDescent="0.2">
      <c r="B15" s="499" t="s">
        <v>6</v>
      </c>
      <c r="C15" s="500"/>
      <c r="D15" s="500"/>
      <c r="E15" s="500"/>
      <c r="F15" s="500"/>
      <c r="G15" s="500"/>
      <c r="H15" s="501"/>
    </row>
    <row r="16" spans="2:8" x14ac:dyDescent="0.2">
      <c r="B16" s="170"/>
      <c r="C16" s="171"/>
      <c r="D16" s="171"/>
      <c r="E16" s="171"/>
      <c r="F16" s="171"/>
      <c r="G16" s="171"/>
      <c r="H16" s="172"/>
    </row>
    <row r="17" spans="2:8" ht="18.75" customHeight="1" x14ac:dyDescent="0.2">
      <c r="B17" s="499" t="s">
        <v>7</v>
      </c>
      <c r="C17" s="500"/>
      <c r="D17" s="500"/>
      <c r="E17" s="500"/>
      <c r="F17" s="500"/>
      <c r="G17" s="500"/>
      <c r="H17" s="501"/>
    </row>
    <row r="18" spans="2:8" ht="18.75" customHeight="1" x14ac:dyDescent="0.2">
      <c r="B18" s="170"/>
      <c r="C18" s="171"/>
      <c r="D18" s="171"/>
      <c r="E18" s="171"/>
      <c r="F18" s="171"/>
      <c r="G18" s="171"/>
      <c r="H18" s="172"/>
    </row>
    <row r="19" spans="2:8" ht="18.75" customHeight="1" x14ac:dyDescent="0.2">
      <c r="B19" s="499" t="s">
        <v>8</v>
      </c>
      <c r="C19" s="500"/>
      <c r="D19" s="500"/>
      <c r="E19" s="500"/>
      <c r="F19" s="500"/>
      <c r="G19" s="500"/>
      <c r="H19" s="501"/>
    </row>
    <row r="20" spans="2:8" ht="18.75" customHeight="1" thickBot="1" x14ac:dyDescent="0.25">
      <c r="B20" s="146"/>
      <c r="C20" s="176"/>
      <c r="D20" s="176"/>
      <c r="E20" s="176"/>
      <c r="F20" s="176"/>
      <c r="G20" s="176"/>
      <c r="H20" s="177"/>
    </row>
    <row r="21" spans="2:8" ht="16" thickTop="1" x14ac:dyDescent="0.2">
      <c r="B21" s="191"/>
      <c r="C21" s="482" t="s">
        <v>9</v>
      </c>
      <c r="D21" s="483"/>
      <c r="E21" s="484" t="s">
        <v>10</v>
      </c>
      <c r="F21" s="485"/>
      <c r="G21" s="196"/>
      <c r="H21" s="192"/>
    </row>
    <row r="22" spans="2:8" ht="35.25" customHeight="1" x14ac:dyDescent="0.2">
      <c r="B22" s="191"/>
      <c r="C22" s="495" t="s">
        <v>11</v>
      </c>
      <c r="D22" s="474"/>
      <c r="E22" s="475" t="s">
        <v>12</v>
      </c>
      <c r="F22" s="476"/>
      <c r="G22" s="196"/>
      <c r="H22" s="192"/>
    </row>
    <row r="23" spans="2:8" ht="17.25" customHeight="1" x14ac:dyDescent="0.2">
      <c r="B23" s="191"/>
      <c r="C23" s="495" t="s">
        <v>13</v>
      </c>
      <c r="D23" s="474"/>
      <c r="E23" s="475" t="s">
        <v>14</v>
      </c>
      <c r="F23" s="476"/>
      <c r="G23" s="196"/>
      <c r="H23" s="192"/>
    </row>
    <row r="24" spans="2:8" ht="17.25" customHeight="1" x14ac:dyDescent="0.2">
      <c r="B24" s="191"/>
      <c r="C24" s="502" t="s">
        <v>356</v>
      </c>
      <c r="D24" s="503"/>
      <c r="E24" s="475" t="s">
        <v>357</v>
      </c>
      <c r="F24" s="476"/>
      <c r="G24" s="196"/>
      <c r="H24" s="192"/>
    </row>
    <row r="25" spans="2:8" ht="46.5" customHeight="1" x14ac:dyDescent="0.2">
      <c r="B25" s="191"/>
      <c r="C25" s="495" t="s">
        <v>15</v>
      </c>
      <c r="D25" s="474"/>
      <c r="E25" s="525" t="s">
        <v>16</v>
      </c>
      <c r="F25" s="526"/>
      <c r="G25" s="196"/>
      <c r="H25" s="192"/>
    </row>
    <row r="26" spans="2:8" ht="69.75" customHeight="1" x14ac:dyDescent="0.2">
      <c r="B26" s="191"/>
      <c r="C26" s="495" t="s">
        <v>17</v>
      </c>
      <c r="D26" s="474"/>
      <c r="E26" s="475" t="s">
        <v>18</v>
      </c>
      <c r="F26" s="476"/>
      <c r="G26" s="196"/>
      <c r="H26" s="192"/>
    </row>
    <row r="27" spans="2:8" ht="69.75" customHeight="1" x14ac:dyDescent="0.2">
      <c r="B27" s="191"/>
      <c r="C27" s="490" t="s">
        <v>19</v>
      </c>
      <c r="D27" s="486"/>
      <c r="E27" s="469" t="s">
        <v>20</v>
      </c>
      <c r="F27" s="470"/>
      <c r="G27" s="196"/>
      <c r="H27" s="192"/>
    </row>
    <row r="28" spans="2:8" ht="69.75" customHeight="1" x14ac:dyDescent="0.2">
      <c r="B28" s="191"/>
      <c r="C28" s="490" t="s">
        <v>21</v>
      </c>
      <c r="D28" s="486"/>
      <c r="E28" s="469" t="s">
        <v>22</v>
      </c>
      <c r="F28" s="470"/>
      <c r="G28" s="196"/>
      <c r="H28" s="192"/>
    </row>
    <row r="29" spans="2:8" ht="69.75" customHeight="1" x14ac:dyDescent="0.2">
      <c r="B29" s="191"/>
      <c r="C29" s="490" t="s">
        <v>23</v>
      </c>
      <c r="D29" s="486"/>
      <c r="E29" s="469" t="s">
        <v>24</v>
      </c>
      <c r="F29" s="470"/>
      <c r="G29" s="196"/>
      <c r="H29" s="192"/>
    </row>
    <row r="30" spans="2:8" ht="111.75" customHeight="1" x14ac:dyDescent="0.2">
      <c r="B30" s="191"/>
      <c r="C30" s="490" t="s">
        <v>25</v>
      </c>
      <c r="D30" s="486"/>
      <c r="E30" s="469" t="s">
        <v>26</v>
      </c>
      <c r="F30" s="470"/>
      <c r="G30" s="196"/>
      <c r="H30" s="192"/>
    </row>
    <row r="31" spans="2:8" ht="121.5" customHeight="1" x14ac:dyDescent="0.2">
      <c r="B31" s="191"/>
      <c r="C31" s="490" t="s">
        <v>27</v>
      </c>
      <c r="D31" s="486"/>
      <c r="E31" s="469" t="s">
        <v>28</v>
      </c>
      <c r="F31" s="470"/>
      <c r="G31" s="196"/>
      <c r="H31" s="192"/>
    </row>
    <row r="32" spans="2:8" ht="86.25" customHeight="1" x14ac:dyDescent="0.2">
      <c r="B32" s="191"/>
      <c r="C32" s="490" t="s">
        <v>29</v>
      </c>
      <c r="D32" s="486"/>
      <c r="E32" s="469" t="s">
        <v>30</v>
      </c>
      <c r="F32" s="470"/>
      <c r="G32" s="196"/>
      <c r="H32" s="192"/>
    </row>
    <row r="33" spans="2:8" ht="69.75" customHeight="1" x14ac:dyDescent="0.2">
      <c r="B33" s="191"/>
      <c r="C33" s="490" t="s">
        <v>31</v>
      </c>
      <c r="D33" s="486"/>
      <c r="E33" s="469" t="s">
        <v>32</v>
      </c>
      <c r="F33" s="470"/>
      <c r="G33" s="196"/>
      <c r="H33" s="192"/>
    </row>
    <row r="34" spans="2:8" x14ac:dyDescent="0.2">
      <c r="B34" s="191"/>
      <c r="C34" s="181"/>
      <c r="D34" s="181"/>
      <c r="E34" s="182"/>
      <c r="F34" s="182"/>
      <c r="G34" s="196"/>
      <c r="H34" s="192"/>
    </row>
    <row r="35" spans="2:8" x14ac:dyDescent="0.2">
      <c r="B35" s="499" t="s">
        <v>33</v>
      </c>
      <c r="C35" s="500"/>
      <c r="D35" s="500"/>
      <c r="E35" s="500"/>
      <c r="F35" s="500"/>
      <c r="G35" s="500"/>
      <c r="H35" s="501"/>
    </row>
    <row r="36" spans="2:8" ht="14.5" customHeight="1" thickBot="1" x14ac:dyDescent="0.25">
      <c r="B36" s="197"/>
      <c r="C36" s="186"/>
      <c r="D36" s="186"/>
      <c r="E36" s="186"/>
      <c r="F36" s="186"/>
      <c r="G36" s="186"/>
      <c r="H36" s="198"/>
    </row>
    <row r="37" spans="2:8" ht="14.5" customHeight="1" thickTop="1" x14ac:dyDescent="0.2">
      <c r="B37" s="197"/>
      <c r="C37" s="482" t="s">
        <v>9</v>
      </c>
      <c r="D37" s="483"/>
      <c r="E37" s="484" t="s">
        <v>10</v>
      </c>
      <c r="F37" s="485"/>
      <c r="G37" s="186"/>
      <c r="H37" s="198"/>
    </row>
    <row r="38" spans="2:8" ht="90" customHeight="1" x14ac:dyDescent="0.2">
      <c r="B38" s="197"/>
      <c r="C38" s="490" t="s">
        <v>34</v>
      </c>
      <c r="D38" s="486"/>
      <c r="E38" s="469" t="s">
        <v>35</v>
      </c>
      <c r="F38" s="470"/>
      <c r="G38" s="186"/>
      <c r="H38" s="198"/>
    </row>
    <row r="39" spans="2:8" ht="53.5" customHeight="1" x14ac:dyDescent="0.2">
      <c r="B39" s="197"/>
      <c r="C39" s="490" t="s">
        <v>36</v>
      </c>
      <c r="D39" s="486"/>
      <c r="E39" s="469" t="s">
        <v>37</v>
      </c>
      <c r="F39" s="470"/>
      <c r="G39" s="186"/>
      <c r="H39" s="198"/>
    </row>
    <row r="40" spans="2:8" ht="54" customHeight="1" x14ac:dyDescent="0.2">
      <c r="B40" s="197"/>
      <c r="C40" s="490" t="s">
        <v>38</v>
      </c>
      <c r="D40" s="486"/>
      <c r="E40" s="469" t="s">
        <v>39</v>
      </c>
      <c r="F40" s="470"/>
      <c r="G40" s="186"/>
      <c r="H40" s="198"/>
    </row>
    <row r="41" spans="2:8" ht="32.5" customHeight="1" x14ac:dyDescent="0.2">
      <c r="B41" s="197"/>
      <c r="C41" s="490" t="s">
        <v>40</v>
      </c>
      <c r="D41" s="486"/>
      <c r="E41" s="469" t="s">
        <v>41</v>
      </c>
      <c r="F41" s="470"/>
      <c r="G41" s="186"/>
      <c r="H41" s="198"/>
    </row>
    <row r="42" spans="2:8" x14ac:dyDescent="0.2">
      <c r="B42" s="197"/>
      <c r="C42" s="186"/>
      <c r="D42" s="186"/>
      <c r="E42" s="186"/>
      <c r="F42" s="186"/>
      <c r="G42" s="186"/>
      <c r="H42" s="198"/>
    </row>
    <row r="43" spans="2:8" ht="18.75" customHeight="1" x14ac:dyDescent="0.2">
      <c r="B43" s="487" t="s">
        <v>42</v>
      </c>
      <c r="C43" s="488"/>
      <c r="D43" s="488"/>
      <c r="E43" s="488"/>
      <c r="F43" s="488"/>
      <c r="G43" s="488"/>
      <c r="H43" s="489"/>
    </row>
    <row r="44" spans="2:8" ht="18.75" customHeight="1" x14ac:dyDescent="0.2">
      <c r="B44" s="183"/>
      <c r="C44" s="184"/>
      <c r="D44" s="184"/>
      <c r="E44" s="184"/>
      <c r="F44" s="184"/>
      <c r="G44" s="184"/>
      <c r="H44" s="185"/>
    </row>
    <row r="45" spans="2:8" ht="18.75" customHeight="1" x14ac:dyDescent="0.2">
      <c r="B45" s="499" t="s">
        <v>43</v>
      </c>
      <c r="C45" s="500"/>
      <c r="D45" s="500"/>
      <c r="E45" s="500"/>
      <c r="F45" s="500"/>
      <c r="G45" s="500"/>
      <c r="H45" s="501"/>
    </row>
    <row r="46" spans="2:8" ht="18.75" customHeight="1" thickBot="1" x14ac:dyDescent="0.25">
      <c r="B46" s="146"/>
      <c r="C46" s="176"/>
      <c r="D46" s="176"/>
      <c r="E46" s="176"/>
      <c r="F46" s="176"/>
      <c r="G46" s="176"/>
      <c r="H46" s="177"/>
    </row>
    <row r="47" spans="2:8" ht="18.75" customHeight="1" thickTop="1" x14ac:dyDescent="0.2">
      <c r="B47" s="146"/>
      <c r="C47" s="482" t="s">
        <v>9</v>
      </c>
      <c r="D47" s="483"/>
      <c r="E47" s="484" t="s">
        <v>10</v>
      </c>
      <c r="F47" s="485"/>
      <c r="G47" s="176"/>
      <c r="H47" s="177"/>
    </row>
    <row r="48" spans="2:8" ht="53.25" customHeight="1" x14ac:dyDescent="0.2">
      <c r="B48" s="146"/>
      <c r="C48" s="471" t="s">
        <v>44</v>
      </c>
      <c r="D48" s="472"/>
      <c r="E48" s="469" t="s">
        <v>45</v>
      </c>
      <c r="F48" s="470"/>
      <c r="G48" s="176"/>
      <c r="H48" s="177"/>
    </row>
    <row r="49" spans="2:8" ht="54" customHeight="1" x14ac:dyDescent="0.2">
      <c r="B49" s="146"/>
      <c r="C49" s="471" t="s">
        <v>46</v>
      </c>
      <c r="D49" s="472"/>
      <c r="E49" s="469" t="s">
        <v>47</v>
      </c>
      <c r="F49" s="470"/>
      <c r="G49" s="176"/>
      <c r="H49" s="177"/>
    </row>
    <row r="50" spans="2:8" ht="52" customHeight="1" x14ac:dyDescent="0.2">
      <c r="B50" s="146"/>
      <c r="C50" s="471" t="s">
        <v>48</v>
      </c>
      <c r="D50" s="472"/>
      <c r="E50" s="469" t="s">
        <v>49</v>
      </c>
      <c r="F50" s="470"/>
      <c r="G50" s="176"/>
      <c r="H50" s="177"/>
    </row>
    <row r="51" spans="2:8" ht="53.5" customHeight="1" x14ac:dyDescent="0.2">
      <c r="B51" s="146"/>
      <c r="C51" s="471" t="s">
        <v>50</v>
      </c>
      <c r="D51" s="472"/>
      <c r="E51" s="469" t="s">
        <v>49</v>
      </c>
      <c r="F51" s="470"/>
      <c r="G51" s="176"/>
      <c r="H51" s="177"/>
    </row>
    <row r="52" spans="2:8" ht="48.75" customHeight="1" x14ac:dyDescent="0.2">
      <c r="B52" s="146"/>
      <c r="C52" s="471" t="s">
        <v>51</v>
      </c>
      <c r="D52" s="472"/>
      <c r="E52" s="469" t="s">
        <v>52</v>
      </c>
      <c r="F52" s="470"/>
      <c r="G52" s="176"/>
      <c r="H52" s="177"/>
    </row>
    <row r="53" spans="2:8" ht="49.5" customHeight="1" x14ac:dyDescent="0.2">
      <c r="B53" s="146"/>
      <c r="C53" s="471" t="s">
        <v>53</v>
      </c>
      <c r="D53" s="472"/>
      <c r="E53" s="469" t="s">
        <v>54</v>
      </c>
      <c r="F53" s="470"/>
      <c r="G53" s="176"/>
      <c r="H53" s="177"/>
    </row>
    <row r="54" spans="2:8" ht="50.25" customHeight="1" x14ac:dyDescent="0.2">
      <c r="B54" s="146"/>
      <c r="C54" s="471" t="s">
        <v>55</v>
      </c>
      <c r="D54" s="472"/>
      <c r="E54" s="469" t="s">
        <v>56</v>
      </c>
      <c r="F54" s="470"/>
      <c r="G54" s="176"/>
      <c r="H54" s="177"/>
    </row>
    <row r="55" spans="2:8" ht="29.5" customHeight="1" x14ac:dyDescent="0.2">
      <c r="B55" s="146"/>
      <c r="C55" s="471" t="s">
        <v>57</v>
      </c>
      <c r="D55" s="472"/>
      <c r="E55" s="469" t="s">
        <v>58</v>
      </c>
      <c r="F55" s="470"/>
      <c r="G55" s="176"/>
      <c r="H55" s="177"/>
    </row>
    <row r="56" spans="2:8" ht="40" customHeight="1" x14ac:dyDescent="0.2">
      <c r="B56" s="146"/>
      <c r="C56" s="471" t="s">
        <v>59</v>
      </c>
      <c r="D56" s="472"/>
      <c r="E56" s="469" t="s">
        <v>60</v>
      </c>
      <c r="F56" s="470"/>
      <c r="G56" s="176"/>
      <c r="H56" s="177"/>
    </row>
    <row r="57" spans="2:8" ht="29.5" customHeight="1" x14ac:dyDescent="0.2">
      <c r="B57" s="146"/>
      <c r="C57" s="471" t="s">
        <v>61</v>
      </c>
      <c r="D57" s="472"/>
      <c r="E57" s="469" t="s">
        <v>62</v>
      </c>
      <c r="F57" s="470"/>
      <c r="G57" s="176"/>
      <c r="H57" s="177"/>
    </row>
    <row r="58" spans="2:8" ht="18.75" customHeight="1" x14ac:dyDescent="0.2">
      <c r="B58" s="146"/>
      <c r="C58" s="176"/>
      <c r="D58" s="176"/>
      <c r="E58" s="176"/>
      <c r="F58" s="176"/>
      <c r="G58" s="176"/>
      <c r="H58" s="177"/>
    </row>
    <row r="59" spans="2:8" ht="18.75" customHeight="1" x14ac:dyDescent="0.2">
      <c r="B59" s="496" t="s">
        <v>63</v>
      </c>
      <c r="C59" s="497"/>
      <c r="D59" s="497"/>
      <c r="E59" s="497"/>
      <c r="F59" s="497"/>
      <c r="G59" s="497"/>
      <c r="H59" s="498"/>
    </row>
    <row r="60" spans="2:8" ht="18.75" customHeight="1" x14ac:dyDescent="0.2">
      <c r="B60" s="146"/>
      <c r="C60" s="176"/>
      <c r="D60" s="176"/>
      <c r="E60" s="176"/>
      <c r="F60" s="176"/>
      <c r="G60" s="176"/>
      <c r="H60" s="177"/>
    </row>
    <row r="61" spans="2:8" ht="18.75" customHeight="1" x14ac:dyDescent="0.2">
      <c r="B61" s="477" t="s">
        <v>64</v>
      </c>
      <c r="C61" s="478"/>
      <c r="D61" s="478"/>
      <c r="E61" s="478"/>
      <c r="F61" s="478"/>
      <c r="G61" s="478"/>
      <c r="H61" s="479"/>
    </row>
    <row r="62" spans="2:8" ht="18.75" customHeight="1" x14ac:dyDescent="0.2">
      <c r="B62" s="170"/>
      <c r="C62" s="171"/>
      <c r="D62" s="171"/>
      <c r="E62" s="171"/>
      <c r="F62" s="171"/>
      <c r="G62" s="171"/>
      <c r="H62" s="172"/>
    </row>
    <row r="63" spans="2:8" ht="30" customHeight="1" x14ac:dyDescent="0.2">
      <c r="B63" s="499" t="s">
        <v>65</v>
      </c>
      <c r="C63" s="500"/>
      <c r="D63" s="500"/>
      <c r="E63" s="500"/>
      <c r="F63" s="500"/>
      <c r="G63" s="500"/>
      <c r="H63" s="501"/>
    </row>
    <row r="64" spans="2:8" ht="16" thickBot="1" x14ac:dyDescent="0.25">
      <c r="B64" s="146"/>
      <c r="C64" s="176"/>
      <c r="D64" s="176"/>
      <c r="E64" s="176"/>
      <c r="F64" s="176"/>
      <c r="G64" s="176"/>
      <c r="H64" s="177"/>
    </row>
    <row r="65" spans="2:8" ht="30" customHeight="1" thickTop="1" x14ac:dyDescent="0.2">
      <c r="B65" s="146"/>
      <c r="C65" s="482" t="s">
        <v>9</v>
      </c>
      <c r="D65" s="483"/>
      <c r="E65" s="484" t="s">
        <v>10</v>
      </c>
      <c r="F65" s="485"/>
      <c r="G65" s="176"/>
      <c r="H65" s="177"/>
    </row>
    <row r="66" spans="2:8" ht="30" customHeight="1" x14ac:dyDescent="0.2">
      <c r="B66" s="146"/>
      <c r="C66" s="471" t="s">
        <v>66</v>
      </c>
      <c r="D66" s="472"/>
      <c r="E66" s="469" t="s">
        <v>67</v>
      </c>
      <c r="F66" s="470"/>
      <c r="G66" s="176"/>
      <c r="H66" s="177"/>
    </row>
    <row r="67" spans="2:8" ht="44.5" customHeight="1" x14ac:dyDescent="0.2">
      <c r="B67" s="146"/>
      <c r="C67" s="471" t="s">
        <v>68</v>
      </c>
      <c r="D67" s="472"/>
      <c r="E67" s="469" t="s">
        <v>69</v>
      </c>
      <c r="F67" s="470"/>
      <c r="G67" s="176"/>
      <c r="H67" s="177"/>
    </row>
    <row r="68" spans="2:8" ht="51" customHeight="1" x14ac:dyDescent="0.2">
      <c r="B68" s="146"/>
      <c r="C68" s="471" t="s">
        <v>70</v>
      </c>
      <c r="D68" s="472"/>
      <c r="E68" s="469" t="s">
        <v>71</v>
      </c>
      <c r="F68" s="470"/>
      <c r="G68" s="176"/>
      <c r="H68" s="177"/>
    </row>
    <row r="69" spans="2:8" ht="104.25" customHeight="1" x14ac:dyDescent="0.2">
      <c r="B69" s="146"/>
      <c r="C69" s="471" t="s">
        <v>355</v>
      </c>
      <c r="D69" s="472"/>
      <c r="E69" s="469" t="s">
        <v>354</v>
      </c>
      <c r="F69" s="470"/>
      <c r="G69" s="176"/>
      <c r="H69" s="177"/>
    </row>
    <row r="70" spans="2:8" ht="30" customHeight="1" x14ac:dyDescent="0.2">
      <c r="B70" s="146"/>
      <c r="C70" s="176"/>
      <c r="D70" s="176"/>
      <c r="E70" s="176"/>
      <c r="F70" s="176"/>
      <c r="G70" s="176"/>
      <c r="H70" s="177"/>
    </row>
    <row r="71" spans="2:8" ht="18.75" customHeight="1" x14ac:dyDescent="0.2">
      <c r="B71" s="477" t="s">
        <v>73</v>
      </c>
      <c r="C71" s="478"/>
      <c r="D71" s="478"/>
      <c r="E71" s="478"/>
      <c r="F71" s="478"/>
      <c r="G71" s="478"/>
      <c r="H71" s="479"/>
    </row>
    <row r="72" spans="2:8" ht="18.75" customHeight="1" x14ac:dyDescent="0.2">
      <c r="B72" s="178"/>
      <c r="C72" s="179"/>
      <c r="D72" s="179"/>
      <c r="E72" s="179"/>
      <c r="F72" s="179"/>
      <c r="G72" s="179"/>
      <c r="H72" s="180"/>
    </row>
    <row r="73" spans="2:8" ht="18.75" customHeight="1" x14ac:dyDescent="0.2">
      <c r="B73" s="477" t="s">
        <v>74</v>
      </c>
      <c r="C73" s="478"/>
      <c r="D73" s="478"/>
      <c r="E73" s="478"/>
      <c r="F73" s="478"/>
      <c r="G73" s="478"/>
      <c r="H73" s="479"/>
    </row>
    <row r="74" spans="2:8" ht="18.75" customHeight="1" x14ac:dyDescent="0.2">
      <c r="B74" s="178"/>
      <c r="C74" s="179"/>
      <c r="D74" s="179"/>
      <c r="E74" s="179"/>
      <c r="F74" s="179"/>
      <c r="G74" s="179"/>
      <c r="H74" s="180"/>
    </row>
    <row r="75" spans="2:8" ht="18.75" customHeight="1" x14ac:dyDescent="0.2">
      <c r="B75" s="477" t="s">
        <v>75</v>
      </c>
      <c r="C75" s="478"/>
      <c r="D75" s="478"/>
      <c r="E75" s="478"/>
      <c r="F75" s="478"/>
      <c r="G75" s="478"/>
      <c r="H75" s="479"/>
    </row>
    <row r="76" spans="2:8" x14ac:dyDescent="0.2">
      <c r="B76" s="146"/>
      <c r="C76" s="199"/>
      <c r="D76" s="199"/>
      <c r="E76" s="199"/>
      <c r="F76" s="199"/>
      <c r="G76" s="199"/>
      <c r="H76" s="147"/>
    </row>
    <row r="77" spans="2:8" x14ac:dyDescent="0.2">
      <c r="B77" s="146"/>
      <c r="C77" s="199"/>
      <c r="D77" s="199"/>
      <c r="E77" s="199"/>
      <c r="F77" s="199"/>
      <c r="G77" s="199"/>
      <c r="H77" s="147"/>
    </row>
    <row r="78" spans="2:8" hidden="1" x14ac:dyDescent="0.2">
      <c r="B78" s="146" t="s">
        <v>76</v>
      </c>
      <c r="C78" s="199"/>
      <c r="D78" s="199"/>
      <c r="E78" s="199"/>
      <c r="F78" s="199"/>
      <c r="G78" s="199"/>
      <c r="H78" s="147"/>
    </row>
    <row r="79" spans="2:8" x14ac:dyDescent="0.2">
      <c r="B79" s="146"/>
      <c r="C79" s="199"/>
      <c r="D79" s="199"/>
      <c r="E79" s="199"/>
      <c r="F79" s="199"/>
      <c r="G79" s="199"/>
      <c r="H79" s="147"/>
    </row>
    <row r="80" spans="2:8" ht="16" thickBot="1" x14ac:dyDescent="0.25">
      <c r="B80" s="191"/>
      <c r="C80" s="196"/>
      <c r="D80" s="200"/>
      <c r="E80" s="201"/>
      <c r="F80" s="201"/>
      <c r="G80" s="202"/>
      <c r="H80" s="192"/>
    </row>
    <row r="81" spans="2:8" ht="16" thickTop="1" x14ac:dyDescent="0.2">
      <c r="B81" s="263" t="s">
        <v>77</v>
      </c>
      <c r="C81" s="518" t="s">
        <v>9</v>
      </c>
      <c r="D81" s="483"/>
      <c r="E81" s="484" t="s">
        <v>10</v>
      </c>
      <c r="F81" s="485"/>
      <c r="G81" s="196"/>
      <c r="H81" s="192"/>
    </row>
    <row r="82" spans="2:8" s="145" customFormat="1" ht="24.75" customHeight="1" x14ac:dyDescent="0.2">
      <c r="B82" s="206">
        <v>2</v>
      </c>
      <c r="C82" s="473" t="s">
        <v>11</v>
      </c>
      <c r="D82" s="474"/>
      <c r="E82" s="475" t="s">
        <v>12</v>
      </c>
      <c r="F82" s="476"/>
      <c r="G82" s="203"/>
      <c r="H82" s="148"/>
    </row>
    <row r="83" spans="2:8" s="145" customFormat="1" ht="17.25" customHeight="1" x14ac:dyDescent="0.2">
      <c r="B83" s="206">
        <v>2</v>
      </c>
      <c r="C83" s="473" t="s">
        <v>13</v>
      </c>
      <c r="D83" s="474"/>
      <c r="E83" s="475" t="s">
        <v>14</v>
      </c>
      <c r="F83" s="476"/>
      <c r="G83" s="203"/>
      <c r="H83" s="148"/>
    </row>
    <row r="84" spans="2:8" s="145" customFormat="1" ht="25.5" customHeight="1" x14ac:dyDescent="0.2">
      <c r="B84" s="206">
        <v>2</v>
      </c>
      <c r="C84" s="473" t="s">
        <v>356</v>
      </c>
      <c r="D84" s="474"/>
      <c r="E84" s="475" t="s">
        <v>357</v>
      </c>
      <c r="F84" s="476"/>
      <c r="G84" s="203"/>
      <c r="H84" s="148"/>
    </row>
    <row r="85" spans="2:8" s="145" customFormat="1" ht="25.5" customHeight="1" x14ac:dyDescent="0.2">
      <c r="B85" s="206">
        <v>2</v>
      </c>
      <c r="C85" s="473" t="s">
        <v>15</v>
      </c>
      <c r="D85" s="474"/>
      <c r="E85" s="475" t="s">
        <v>16</v>
      </c>
      <c r="F85" s="476"/>
      <c r="G85" s="203"/>
      <c r="H85" s="148"/>
    </row>
    <row r="86" spans="2:8" s="145" customFormat="1" ht="67" customHeight="1" x14ac:dyDescent="0.2">
      <c r="B86" s="206">
        <v>2</v>
      </c>
      <c r="C86" s="473" t="s">
        <v>17</v>
      </c>
      <c r="D86" s="474"/>
      <c r="E86" s="475" t="s">
        <v>18</v>
      </c>
      <c r="F86" s="476"/>
      <c r="G86" s="203"/>
      <c r="H86" s="148"/>
    </row>
    <row r="87" spans="2:8" s="145" customFormat="1" ht="67.5" customHeight="1" x14ac:dyDescent="0.2">
      <c r="B87" s="206">
        <v>2</v>
      </c>
      <c r="C87" s="472" t="s">
        <v>19</v>
      </c>
      <c r="D87" s="486"/>
      <c r="E87" s="469" t="s">
        <v>20</v>
      </c>
      <c r="F87" s="470"/>
      <c r="G87" s="203"/>
      <c r="H87" s="148"/>
    </row>
    <row r="88" spans="2:8" s="145" customFormat="1" ht="43.5" customHeight="1" x14ac:dyDescent="0.2">
      <c r="B88" s="206">
        <v>2</v>
      </c>
      <c r="C88" s="472" t="s">
        <v>21</v>
      </c>
      <c r="D88" s="486"/>
      <c r="E88" s="469" t="s">
        <v>22</v>
      </c>
      <c r="F88" s="470"/>
      <c r="G88" s="203"/>
      <c r="H88" s="148"/>
    </row>
    <row r="89" spans="2:8" s="145" customFormat="1" ht="35.25" customHeight="1" x14ac:dyDescent="0.2">
      <c r="B89" s="206">
        <v>2</v>
      </c>
      <c r="C89" s="472" t="s">
        <v>23</v>
      </c>
      <c r="D89" s="486"/>
      <c r="E89" s="469" t="s">
        <v>24</v>
      </c>
      <c r="F89" s="470"/>
      <c r="G89" s="203"/>
      <c r="H89" s="148"/>
    </row>
    <row r="90" spans="2:8" s="145" customFormat="1" ht="72.75" customHeight="1" x14ac:dyDescent="0.2">
      <c r="B90" s="206">
        <v>2</v>
      </c>
      <c r="C90" s="472" t="s">
        <v>25</v>
      </c>
      <c r="D90" s="486"/>
      <c r="E90" s="469" t="s">
        <v>78</v>
      </c>
      <c r="F90" s="470"/>
      <c r="G90" s="203"/>
      <c r="H90" s="148"/>
    </row>
    <row r="91" spans="2:8" s="145" customFormat="1" ht="94" customHeight="1" x14ac:dyDescent="0.2">
      <c r="B91" s="206">
        <v>2</v>
      </c>
      <c r="C91" s="472" t="s">
        <v>27</v>
      </c>
      <c r="D91" s="486"/>
      <c r="E91" s="469" t="s">
        <v>28</v>
      </c>
      <c r="F91" s="470"/>
      <c r="G91" s="203"/>
      <c r="H91" s="148"/>
    </row>
    <row r="92" spans="2:8" s="145" customFormat="1" ht="94" customHeight="1" x14ac:dyDescent="0.2">
      <c r="B92" s="206">
        <v>2</v>
      </c>
      <c r="C92" s="472" t="s">
        <v>29</v>
      </c>
      <c r="D92" s="486"/>
      <c r="E92" s="469" t="s">
        <v>30</v>
      </c>
      <c r="F92" s="470"/>
      <c r="G92" s="203"/>
      <c r="H92" s="148"/>
    </row>
    <row r="93" spans="2:8" s="145" customFormat="1" x14ac:dyDescent="0.2">
      <c r="B93" s="206">
        <v>2</v>
      </c>
      <c r="C93" s="472" t="s">
        <v>31</v>
      </c>
      <c r="D93" s="486"/>
      <c r="E93" s="469" t="s">
        <v>32</v>
      </c>
      <c r="F93" s="470"/>
      <c r="G93" s="203"/>
      <c r="H93" s="148"/>
    </row>
    <row r="94" spans="2:8" s="145" customFormat="1" ht="66.75" customHeight="1" x14ac:dyDescent="0.2">
      <c r="B94" s="206">
        <v>3</v>
      </c>
      <c r="C94" s="472" t="s">
        <v>34</v>
      </c>
      <c r="D94" s="486"/>
      <c r="E94" s="469" t="s">
        <v>35</v>
      </c>
      <c r="F94" s="470"/>
      <c r="G94" s="203"/>
      <c r="H94" s="148"/>
    </row>
    <row r="95" spans="2:8" s="145" customFormat="1" ht="66.75" customHeight="1" x14ac:dyDescent="0.2">
      <c r="B95" s="206">
        <v>3</v>
      </c>
      <c r="C95" s="472" t="s">
        <v>36</v>
      </c>
      <c r="D95" s="486"/>
      <c r="E95" s="469" t="s">
        <v>37</v>
      </c>
      <c r="F95" s="470"/>
      <c r="G95" s="203"/>
      <c r="H95" s="148"/>
    </row>
    <row r="96" spans="2:8" s="145" customFormat="1" ht="62.5" customHeight="1" x14ac:dyDescent="0.2">
      <c r="B96" s="206">
        <v>3</v>
      </c>
      <c r="C96" s="472" t="s">
        <v>38</v>
      </c>
      <c r="D96" s="486"/>
      <c r="E96" s="469" t="s">
        <v>39</v>
      </c>
      <c r="F96" s="470"/>
      <c r="G96" s="203"/>
      <c r="H96" s="148"/>
    </row>
    <row r="97" spans="2:8" s="145" customFormat="1" ht="38.5" customHeight="1" x14ac:dyDescent="0.2">
      <c r="B97" s="206">
        <v>3</v>
      </c>
      <c r="C97" s="472" t="s">
        <v>40</v>
      </c>
      <c r="D97" s="486"/>
      <c r="E97" s="469" t="s">
        <v>41</v>
      </c>
      <c r="F97" s="470"/>
      <c r="G97" s="203"/>
      <c r="H97" s="148"/>
    </row>
    <row r="98" spans="2:8" ht="59.25" customHeight="1" x14ac:dyDescent="0.2">
      <c r="B98" s="207">
        <v>5</v>
      </c>
      <c r="C98" s="481" t="s">
        <v>44</v>
      </c>
      <c r="D98" s="472"/>
      <c r="E98" s="469" t="s">
        <v>79</v>
      </c>
      <c r="F98" s="470"/>
      <c r="G98" s="196"/>
      <c r="H98" s="192"/>
    </row>
    <row r="99" spans="2:8" ht="59.25" customHeight="1" x14ac:dyDescent="0.2">
      <c r="B99" s="207">
        <v>5</v>
      </c>
      <c r="C99" s="481" t="s">
        <v>46</v>
      </c>
      <c r="D99" s="472"/>
      <c r="E99" s="469" t="s">
        <v>47</v>
      </c>
      <c r="F99" s="470"/>
      <c r="G99" s="196"/>
      <c r="H99" s="192"/>
    </row>
    <row r="100" spans="2:8" ht="59.25" customHeight="1" x14ac:dyDescent="0.2">
      <c r="B100" s="207">
        <v>5</v>
      </c>
      <c r="C100" s="481" t="s">
        <v>48</v>
      </c>
      <c r="D100" s="472"/>
      <c r="E100" s="469" t="s">
        <v>49</v>
      </c>
      <c r="F100" s="470"/>
      <c r="G100" s="196"/>
      <c r="H100" s="192"/>
    </row>
    <row r="101" spans="2:8" ht="59.25" customHeight="1" x14ac:dyDescent="0.2">
      <c r="B101" s="207">
        <v>5</v>
      </c>
      <c r="C101" s="481" t="s">
        <v>50</v>
      </c>
      <c r="D101" s="472"/>
      <c r="E101" s="469" t="s">
        <v>49</v>
      </c>
      <c r="F101" s="470"/>
      <c r="G101" s="196"/>
      <c r="H101" s="192"/>
    </row>
    <row r="102" spans="2:8" ht="47.5" customHeight="1" x14ac:dyDescent="0.2">
      <c r="B102" s="207">
        <v>5</v>
      </c>
      <c r="C102" s="481" t="s">
        <v>51</v>
      </c>
      <c r="D102" s="472"/>
      <c r="E102" s="469" t="s">
        <v>52</v>
      </c>
      <c r="F102" s="470"/>
      <c r="G102" s="196"/>
      <c r="H102" s="192"/>
    </row>
    <row r="103" spans="2:8" ht="45.75" customHeight="1" x14ac:dyDescent="0.2">
      <c r="B103" s="207">
        <v>5</v>
      </c>
      <c r="C103" s="481" t="s">
        <v>53</v>
      </c>
      <c r="D103" s="472"/>
      <c r="E103" s="469" t="s">
        <v>54</v>
      </c>
      <c r="F103" s="470"/>
      <c r="G103" s="196"/>
      <c r="H103" s="192"/>
    </row>
    <row r="104" spans="2:8" ht="32.5" customHeight="1" x14ac:dyDescent="0.2">
      <c r="B104" s="207">
        <v>5</v>
      </c>
      <c r="C104" s="481" t="s">
        <v>55</v>
      </c>
      <c r="D104" s="472"/>
      <c r="E104" s="469" t="s">
        <v>56</v>
      </c>
      <c r="F104" s="470"/>
      <c r="G104" s="196"/>
      <c r="H104" s="192"/>
    </row>
    <row r="105" spans="2:8" ht="33.75" customHeight="1" x14ac:dyDescent="0.2">
      <c r="B105" s="207">
        <v>5</v>
      </c>
      <c r="C105" s="481" t="s">
        <v>57</v>
      </c>
      <c r="D105" s="472"/>
      <c r="E105" s="469" t="s">
        <v>58</v>
      </c>
      <c r="F105" s="470"/>
      <c r="G105" s="196"/>
      <c r="H105" s="192"/>
    </row>
    <row r="106" spans="2:8" ht="33.75" customHeight="1" x14ac:dyDescent="0.2">
      <c r="B106" s="207">
        <v>5</v>
      </c>
      <c r="C106" s="481" t="s">
        <v>59</v>
      </c>
      <c r="D106" s="472"/>
      <c r="E106" s="469" t="s">
        <v>60</v>
      </c>
      <c r="F106" s="470"/>
      <c r="G106" s="196"/>
      <c r="H106" s="192"/>
    </row>
    <row r="107" spans="2:8" x14ac:dyDescent="0.2">
      <c r="B107" s="207">
        <v>5</v>
      </c>
      <c r="C107" s="481" t="s">
        <v>61</v>
      </c>
      <c r="D107" s="472"/>
      <c r="E107" s="469" t="s">
        <v>62</v>
      </c>
      <c r="F107" s="470"/>
      <c r="G107" s="196"/>
      <c r="H107" s="192"/>
    </row>
    <row r="108" spans="2:8" ht="25" customHeight="1" x14ac:dyDescent="0.2">
      <c r="B108" s="207">
        <v>8</v>
      </c>
      <c r="C108" s="481" t="s">
        <v>66</v>
      </c>
      <c r="D108" s="472"/>
      <c r="E108" s="469" t="s">
        <v>67</v>
      </c>
      <c r="F108" s="470"/>
      <c r="G108" s="196"/>
      <c r="H108" s="192"/>
    </row>
    <row r="109" spans="2:8" ht="46.5" customHeight="1" x14ac:dyDescent="0.2">
      <c r="B109" s="207">
        <v>8</v>
      </c>
      <c r="C109" s="481" t="s">
        <v>68</v>
      </c>
      <c r="D109" s="472"/>
      <c r="E109" s="469" t="s">
        <v>69</v>
      </c>
      <c r="F109" s="470"/>
      <c r="G109" s="196"/>
      <c r="H109" s="192"/>
    </row>
    <row r="110" spans="2:8" ht="46.5" customHeight="1" x14ac:dyDescent="0.2">
      <c r="B110" s="207">
        <v>8</v>
      </c>
      <c r="C110" s="481" t="s">
        <v>70</v>
      </c>
      <c r="D110" s="472"/>
      <c r="E110" s="469" t="s">
        <v>71</v>
      </c>
      <c r="F110" s="470"/>
      <c r="G110" s="196"/>
      <c r="H110" s="192"/>
    </row>
    <row r="111" spans="2:8" s="145" customFormat="1" ht="103.5" customHeight="1" x14ac:dyDescent="0.2">
      <c r="B111" s="206">
        <v>8</v>
      </c>
      <c r="C111" s="481" t="s">
        <v>355</v>
      </c>
      <c r="D111" s="472"/>
      <c r="E111" s="469" t="s">
        <v>354</v>
      </c>
      <c r="F111" s="470"/>
      <c r="G111" s="203"/>
      <c r="H111" s="148"/>
    </row>
    <row r="112" spans="2:8" ht="6.75" customHeight="1" thickBot="1" x14ac:dyDescent="0.25">
      <c r="B112" s="191"/>
      <c r="C112" s="491"/>
      <c r="D112" s="492"/>
      <c r="E112" s="493"/>
      <c r="F112" s="494"/>
      <c r="G112" s="196"/>
      <c r="H112" s="192"/>
    </row>
    <row r="113" spans="2:9" ht="16" thickTop="1" x14ac:dyDescent="0.2">
      <c r="B113" s="191"/>
      <c r="C113" s="204"/>
      <c r="D113" s="204"/>
      <c r="E113" s="205"/>
      <c r="F113" s="205"/>
      <c r="G113" s="196"/>
      <c r="H113" s="192"/>
    </row>
    <row r="114" spans="2:9" ht="16" thickBot="1" x14ac:dyDescent="0.25">
      <c r="B114" s="193"/>
      <c r="C114" s="194"/>
      <c r="D114" s="194"/>
      <c r="E114" s="194"/>
      <c r="F114" s="194"/>
      <c r="G114" s="194"/>
      <c r="H114" s="195"/>
    </row>
    <row r="115" spans="2:9" ht="16" thickBot="1" x14ac:dyDescent="0.25"/>
    <row r="116" spans="2:9" ht="17" thickTop="1" thickBot="1" x14ac:dyDescent="0.25">
      <c r="B116" s="425" t="s">
        <v>376</v>
      </c>
      <c r="C116" s="425"/>
      <c r="D116" s="425"/>
      <c r="E116" s="425"/>
      <c r="F116" s="425"/>
      <c r="G116" s="425"/>
      <c r="H116" s="425"/>
      <c r="I116" s="310"/>
    </row>
    <row r="117" spans="2:9" ht="17" thickTop="1" thickBot="1" x14ac:dyDescent="0.25">
      <c r="B117" s="312" t="s">
        <v>377</v>
      </c>
      <c r="C117" s="425" t="s">
        <v>378</v>
      </c>
      <c r="D117" s="425"/>
      <c r="E117" s="425" t="s">
        <v>379</v>
      </c>
      <c r="F117" s="425"/>
      <c r="G117" s="425" t="s">
        <v>380</v>
      </c>
      <c r="H117" s="425"/>
      <c r="I117" s="310"/>
    </row>
    <row r="118" spans="2:9" ht="84.5" customHeight="1" thickTop="1" thickBot="1" x14ac:dyDescent="0.25">
      <c r="B118" s="313" t="s">
        <v>381</v>
      </c>
      <c r="C118" s="400">
        <v>46163</v>
      </c>
      <c r="D118" s="400"/>
      <c r="E118" s="401" t="s">
        <v>382</v>
      </c>
      <c r="F118" s="401"/>
      <c r="G118" s="402" t="s">
        <v>383</v>
      </c>
      <c r="H118" s="402"/>
      <c r="I118" s="311"/>
    </row>
    <row r="119" spans="2:9" ht="48" customHeight="1" thickTop="1" x14ac:dyDescent="0.2">
      <c r="B119" s="468"/>
      <c r="C119" s="468"/>
    </row>
    <row r="120" spans="2:9" x14ac:dyDescent="0.2">
      <c r="B120" s="480"/>
      <c r="C120" s="480"/>
    </row>
    <row r="121" spans="2:9" x14ac:dyDescent="0.2"/>
    <row r="122" spans="2:9" x14ac:dyDescent="0.2"/>
    <row r="123" spans="2:9" x14ac:dyDescent="0.2"/>
    <row r="124" spans="2:9" x14ac:dyDescent="0.2"/>
    <row r="125" spans="2:9" x14ac:dyDescent="0.2"/>
    <row r="126" spans="2:9" x14ac:dyDescent="0.2"/>
    <row r="127" spans="2:9" x14ac:dyDescent="0.2"/>
    <row r="128" spans="2:9" x14ac:dyDescent="0.2"/>
    <row r="129" x14ac:dyDescent="0.2"/>
    <row r="130" x14ac:dyDescent="0.2"/>
    <row r="131" x14ac:dyDescent="0.2"/>
  </sheetData>
  <sheetProtection formatCells="0" formatColumns="0" formatRows="0"/>
  <autoFilter ref="B81:H111" xr:uid="{00000000-0009-0000-0000-000000000000}">
    <filterColumn colId="1" showButton="0"/>
    <filterColumn colId="3" showButton="0"/>
  </autoFilter>
  <mergeCells count="162">
    <mergeCell ref="B2:H2"/>
    <mergeCell ref="B4:H5"/>
    <mergeCell ref="B6:H6"/>
    <mergeCell ref="B7:H7"/>
    <mergeCell ref="C81:D81"/>
    <mergeCell ref="E81:F81"/>
    <mergeCell ref="B9:H9"/>
    <mergeCell ref="B11:H11"/>
    <mergeCell ref="B45:H45"/>
    <mergeCell ref="B15:H15"/>
    <mergeCell ref="B17:H17"/>
    <mergeCell ref="B13:H13"/>
    <mergeCell ref="B19:H19"/>
    <mergeCell ref="B14:H14"/>
    <mergeCell ref="B35:H35"/>
    <mergeCell ref="C25:D25"/>
    <mergeCell ref="E25:F25"/>
    <mergeCell ref="C31:D31"/>
    <mergeCell ref="E31:F31"/>
    <mergeCell ref="C32:D32"/>
    <mergeCell ref="E32:F32"/>
    <mergeCell ref="C33:D33"/>
    <mergeCell ref="E33:F33"/>
    <mergeCell ref="C30:D30"/>
    <mergeCell ref="C112:D112"/>
    <mergeCell ref="E112:F112"/>
    <mergeCell ref="C111:D111"/>
    <mergeCell ref="E111:F111"/>
    <mergeCell ref="C21:D21"/>
    <mergeCell ref="E21:F21"/>
    <mergeCell ref="C22:D22"/>
    <mergeCell ref="E22:F22"/>
    <mergeCell ref="C23:D23"/>
    <mergeCell ref="E23:F23"/>
    <mergeCell ref="B59:H59"/>
    <mergeCell ref="B61:H61"/>
    <mergeCell ref="B63:H63"/>
    <mergeCell ref="C24:D24"/>
    <mergeCell ref="E24:F24"/>
    <mergeCell ref="E30:F30"/>
    <mergeCell ref="C29:D29"/>
    <mergeCell ref="E29:F29"/>
    <mergeCell ref="C28:D28"/>
    <mergeCell ref="E28:F28"/>
    <mergeCell ref="C27:D27"/>
    <mergeCell ref="E27:F27"/>
    <mergeCell ref="C26:D26"/>
    <mergeCell ref="E26:F26"/>
    <mergeCell ref="B75:H75"/>
    <mergeCell ref="C56:D56"/>
    <mergeCell ref="C37:D37"/>
    <mergeCell ref="E37:F37"/>
    <mergeCell ref="C38:D38"/>
    <mergeCell ref="E38:F38"/>
    <mergeCell ref="C110:D110"/>
    <mergeCell ref="E110:F110"/>
    <mergeCell ref="C98:D98"/>
    <mergeCell ref="E98:F98"/>
    <mergeCell ref="C100:D100"/>
    <mergeCell ref="E100:F100"/>
    <mergeCell ref="C101:D101"/>
    <mergeCell ref="E101:F101"/>
    <mergeCell ref="C91:D91"/>
    <mergeCell ref="E91:F91"/>
    <mergeCell ref="C93:D93"/>
    <mergeCell ref="E93:F93"/>
    <mergeCell ref="C92:D92"/>
    <mergeCell ref="C97:D97"/>
    <mergeCell ref="E97:F97"/>
    <mergeCell ref="C96:D96"/>
    <mergeCell ref="E96:F96"/>
    <mergeCell ref="C39:D39"/>
    <mergeCell ref="E39:F39"/>
    <mergeCell ref="B43:H43"/>
    <mergeCell ref="C50:D50"/>
    <mergeCell ref="E50:F50"/>
    <mergeCell ref="C51:D51"/>
    <mergeCell ref="E51:F51"/>
    <mergeCell ref="C52:D52"/>
    <mergeCell ref="E52:F52"/>
    <mergeCell ref="C40:D40"/>
    <mergeCell ref="E40:F40"/>
    <mergeCell ref="C41:D41"/>
    <mergeCell ref="E41:F41"/>
    <mergeCell ref="C47:D47"/>
    <mergeCell ref="E47:F47"/>
    <mergeCell ref="C48:D48"/>
    <mergeCell ref="E48:F48"/>
    <mergeCell ref="C49:D49"/>
    <mergeCell ref="E49:F49"/>
    <mergeCell ref="C55:D55"/>
    <mergeCell ref="E55:F55"/>
    <mergeCell ref="C82:D82"/>
    <mergeCell ref="C105:D105"/>
    <mergeCell ref="E105:F105"/>
    <mergeCell ref="E89:F89"/>
    <mergeCell ref="C90:D90"/>
    <mergeCell ref="E90:F90"/>
    <mergeCell ref="C86:D86"/>
    <mergeCell ref="E86:F86"/>
    <mergeCell ref="C87:D87"/>
    <mergeCell ref="E87:F87"/>
    <mergeCell ref="C88:D88"/>
    <mergeCell ref="E94:F94"/>
    <mergeCell ref="E92:F92"/>
    <mergeCell ref="E88:F88"/>
    <mergeCell ref="C95:D95"/>
    <mergeCell ref="E95:F95"/>
    <mergeCell ref="C94:D94"/>
    <mergeCell ref="C104:D104"/>
    <mergeCell ref="E104:F104"/>
    <mergeCell ref="C99:D99"/>
    <mergeCell ref="E99:F99"/>
    <mergeCell ref="E69:F69"/>
    <mergeCell ref="B120:C120"/>
    <mergeCell ref="C107:D107"/>
    <mergeCell ref="E107:F107"/>
    <mergeCell ref="C65:D65"/>
    <mergeCell ref="E65:F65"/>
    <mergeCell ref="C66:D66"/>
    <mergeCell ref="E66:F66"/>
    <mergeCell ref="C67:D67"/>
    <mergeCell ref="E67:F67"/>
    <mergeCell ref="C109:D109"/>
    <mergeCell ref="E109:F109"/>
    <mergeCell ref="C108:D108"/>
    <mergeCell ref="E108:F108"/>
    <mergeCell ref="C68:D68"/>
    <mergeCell ref="E68:F68"/>
    <mergeCell ref="C69:D69"/>
    <mergeCell ref="C106:D106"/>
    <mergeCell ref="E106:F106"/>
    <mergeCell ref="C102:D102"/>
    <mergeCell ref="E102:F102"/>
    <mergeCell ref="C103:D103"/>
    <mergeCell ref="E103:F103"/>
    <mergeCell ref="C89:D89"/>
    <mergeCell ref="C85:D85"/>
    <mergeCell ref="C117:D117"/>
    <mergeCell ref="E117:F117"/>
    <mergeCell ref="C118:D118"/>
    <mergeCell ref="E118:F118"/>
    <mergeCell ref="B116:H116"/>
    <mergeCell ref="G118:H118"/>
    <mergeCell ref="G117:H117"/>
    <mergeCell ref="B12:H12"/>
    <mergeCell ref="B119:C119"/>
    <mergeCell ref="E56:F56"/>
    <mergeCell ref="C57:D57"/>
    <mergeCell ref="E57:F57"/>
    <mergeCell ref="C53:D53"/>
    <mergeCell ref="E53:F53"/>
    <mergeCell ref="C54:D54"/>
    <mergeCell ref="C84:D84"/>
    <mergeCell ref="E84:F84"/>
    <mergeCell ref="B71:H71"/>
    <mergeCell ref="B73:H73"/>
    <mergeCell ref="E85:F85"/>
    <mergeCell ref="E82:F82"/>
    <mergeCell ref="C83:D83"/>
    <mergeCell ref="E83:F83"/>
    <mergeCell ref="E54:F5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26"/>
  <sheetViews>
    <sheetView showGridLines="0" zoomScale="85" zoomScaleNormal="85" workbookViewId="0">
      <selection activeCell="A19" sqref="A19"/>
    </sheetView>
  </sheetViews>
  <sheetFormatPr baseColWidth="10" defaultColWidth="0" defaultRowHeight="15" zeroHeight="1" x14ac:dyDescent="0.2"/>
  <cols>
    <col min="1" max="1" width="28.83203125" customWidth="1"/>
    <col min="2" max="2" width="25.5" customWidth="1"/>
    <col min="3" max="3" width="10.83203125" customWidth="1"/>
    <col min="4" max="4" width="15.1640625" customWidth="1"/>
    <col min="5" max="5" width="13.83203125" customWidth="1"/>
    <col min="6" max="6" width="14.5" customWidth="1"/>
    <col min="7" max="7" width="26" customWidth="1"/>
    <col min="8" max="8" width="10.83203125" customWidth="1"/>
    <col min="9" max="9" width="11.5" bestFit="1" customWidth="1"/>
    <col min="10" max="10" width="29" bestFit="1" customWidth="1"/>
    <col min="11" max="11" width="8" customWidth="1"/>
    <col min="12" max="12" width="10.83203125" customWidth="1"/>
    <col min="13" max="16384" width="10.83203125" hidden="1"/>
  </cols>
  <sheetData>
    <row r="1" spans="1:21" s="4" customFormat="1" ht="20" customHeight="1" thickTop="1" x14ac:dyDescent="0.2">
      <c r="A1" s="441"/>
      <c r="B1" s="444" t="s">
        <v>374</v>
      </c>
      <c r="C1" s="445"/>
      <c r="D1" s="445"/>
      <c r="E1" s="445"/>
      <c r="F1" s="445"/>
      <c r="G1" s="445"/>
      <c r="H1" s="445"/>
      <c r="I1" s="446"/>
      <c r="J1" s="304" t="s">
        <v>372</v>
      </c>
      <c r="K1" s="305"/>
      <c r="L1" s="252"/>
    </row>
    <row r="2" spans="1:21" s="4" customFormat="1" ht="20" customHeight="1" x14ac:dyDescent="0.2">
      <c r="A2" s="442"/>
      <c r="B2" s="447"/>
      <c r="C2" s="448"/>
      <c r="D2" s="448"/>
      <c r="E2" s="448"/>
      <c r="F2" s="448"/>
      <c r="G2" s="448"/>
      <c r="H2" s="448"/>
      <c r="I2" s="449"/>
      <c r="J2" s="306" t="s">
        <v>375</v>
      </c>
      <c r="K2" s="307"/>
      <c r="L2" s="252"/>
    </row>
    <row r="3" spans="1:21" s="3" customFormat="1" ht="17" thickBot="1" x14ac:dyDescent="0.2">
      <c r="A3" s="443"/>
      <c r="B3" s="450" t="s">
        <v>358</v>
      </c>
      <c r="C3" s="451"/>
      <c r="D3" s="451"/>
      <c r="E3" s="451"/>
      <c r="F3" s="451"/>
      <c r="G3" s="451"/>
      <c r="H3" s="451"/>
      <c r="I3" s="452"/>
      <c r="J3" s="308" t="s">
        <v>373</v>
      </c>
      <c r="K3" s="309"/>
      <c r="L3" s="253"/>
    </row>
    <row r="4" spans="1:21" s="3" customFormat="1" ht="17" customHeight="1" thickTop="1" x14ac:dyDescent="0.15">
      <c r="A4" s="453"/>
      <c r="B4" s="454"/>
      <c r="C4" s="454"/>
      <c r="D4" s="454"/>
      <c r="E4" s="454"/>
      <c r="F4" s="454"/>
      <c r="G4" s="454"/>
      <c r="H4" s="454"/>
      <c r="I4" s="454"/>
      <c r="J4" s="454"/>
      <c r="K4" s="455"/>
    </row>
    <row r="5" spans="1:21" s="4" customFormat="1" ht="27" customHeight="1" x14ac:dyDescent="0.2">
      <c r="A5" s="11" t="s">
        <v>80</v>
      </c>
      <c r="B5" s="264" t="str">
        <f>'2 IDENTIFICACIÓN'!B5</f>
        <v>ALCALDÍA DE BUCARAMANGA</v>
      </c>
      <c r="C5" s="259"/>
      <c r="D5" s="259"/>
      <c r="E5" s="260"/>
      <c r="F5" s="243" t="s">
        <v>81</v>
      </c>
      <c r="G5" s="264" t="str">
        <f>'2 IDENTIFICACIÓN'!G5</f>
        <v>GESTIÓN DE SERVICIOS DE LA EDUCACIÓN PÚBLICA</v>
      </c>
      <c r="H5" s="260"/>
      <c r="I5" s="243" t="s">
        <v>352</v>
      </c>
      <c r="J5" s="261">
        <f>'2 IDENTIFICACIÓN'!J5</f>
        <v>2026</v>
      </c>
      <c r="K5" s="262"/>
    </row>
    <row r="6" spans="1:21" s="4" customFormat="1" thickBot="1" x14ac:dyDescent="0.2">
      <c r="A6" s="163"/>
      <c r="B6" s="254"/>
      <c r="C6" s="254"/>
      <c r="D6" s="254"/>
      <c r="E6" s="254"/>
      <c r="F6" s="255"/>
      <c r="G6" s="256"/>
      <c r="H6" s="256"/>
      <c r="I6" s="256"/>
      <c r="J6" s="256"/>
      <c r="K6" s="256"/>
      <c r="S6" s="36"/>
      <c r="T6" s="36"/>
      <c r="U6" s="36"/>
    </row>
    <row r="7" spans="1:21" ht="16" thickBot="1" x14ac:dyDescent="0.25">
      <c r="A7" s="627" t="s">
        <v>339</v>
      </c>
      <c r="B7" s="628"/>
      <c r="C7" s="628"/>
      <c r="D7" s="628"/>
      <c r="E7" s="628"/>
      <c r="F7" s="628"/>
      <c r="G7" s="628"/>
      <c r="H7" s="628"/>
      <c r="I7" s="628"/>
      <c r="J7" s="628"/>
      <c r="K7" s="629"/>
    </row>
    <row r="8" spans="1:21" ht="6" customHeight="1" thickBot="1" x14ac:dyDescent="0.25">
      <c r="A8" s="627"/>
      <c r="B8" s="628"/>
      <c r="C8" s="628"/>
      <c r="D8" s="628"/>
      <c r="E8" s="628"/>
      <c r="F8" s="628"/>
      <c r="G8" s="628"/>
      <c r="H8" s="628"/>
      <c r="I8" s="628"/>
      <c r="J8" s="628"/>
      <c r="K8" s="629"/>
    </row>
    <row r="9" spans="1:21" ht="34.5" customHeight="1" x14ac:dyDescent="0.2">
      <c r="A9" s="630" t="s">
        <v>340</v>
      </c>
      <c r="B9" s="631"/>
      <c r="C9" s="631"/>
      <c r="D9" s="631"/>
      <c r="E9" s="631"/>
      <c r="F9" s="631"/>
      <c r="G9" s="631"/>
      <c r="H9" s="631"/>
      <c r="I9" s="631"/>
      <c r="J9" s="631"/>
      <c r="K9" s="632"/>
    </row>
    <row r="10" spans="1:21" ht="18.75" customHeight="1" x14ac:dyDescent="0.2">
      <c r="A10" s="636" t="s">
        <v>341</v>
      </c>
      <c r="B10" s="637"/>
      <c r="C10" s="637"/>
      <c r="D10" s="637"/>
      <c r="E10" s="637"/>
      <c r="F10" s="637"/>
      <c r="G10" s="637"/>
      <c r="H10" s="637"/>
      <c r="I10" s="637"/>
      <c r="J10" s="637"/>
      <c r="K10" s="638"/>
    </row>
    <row r="11" spans="1:21" ht="34.5" customHeight="1" x14ac:dyDescent="0.2">
      <c r="A11" s="633" t="s">
        <v>342</v>
      </c>
      <c r="B11" s="634"/>
      <c r="C11" s="634"/>
      <c r="D11" s="634"/>
      <c r="E11" s="634"/>
      <c r="F11" s="634"/>
      <c r="G11" s="634"/>
      <c r="H11" s="634"/>
      <c r="I11" s="634"/>
      <c r="J11" s="634"/>
      <c r="K11" s="635"/>
    </row>
    <row r="12" spans="1:21" ht="50.25" customHeight="1" thickBot="1" x14ac:dyDescent="0.25">
      <c r="A12" s="624" t="s">
        <v>343</v>
      </c>
      <c r="B12" s="625"/>
      <c r="C12" s="625"/>
      <c r="D12" s="625"/>
      <c r="E12" s="625"/>
      <c r="F12" s="625"/>
      <c r="G12" s="625"/>
      <c r="H12" s="625"/>
      <c r="I12" s="625"/>
      <c r="J12" s="625"/>
      <c r="K12" s="626"/>
    </row>
    <row r="13" spans="1:21" x14ac:dyDescent="0.2">
      <c r="A13" s="90"/>
      <c r="B13" s="90"/>
      <c r="C13" s="90"/>
      <c r="D13" s="90"/>
      <c r="E13" s="90"/>
      <c r="F13" s="90"/>
      <c r="G13" s="90"/>
      <c r="H13" s="90"/>
      <c r="I13" s="90"/>
      <c r="J13" s="90"/>
      <c r="K13" s="90"/>
    </row>
    <row r="14" spans="1:21" s="92" customFormat="1" x14ac:dyDescent="0.2">
      <c r="A14" s="91"/>
      <c r="B14" s="621" t="s">
        <v>344</v>
      </c>
      <c r="C14" s="622"/>
      <c r="D14" s="623" t="s">
        <v>345</v>
      </c>
      <c r="E14" s="623"/>
      <c r="G14" s="52" t="s">
        <v>301</v>
      </c>
    </row>
    <row r="15" spans="1:21" x14ac:dyDescent="0.2">
      <c r="A15" s="93" t="s">
        <v>346</v>
      </c>
      <c r="B15" s="94">
        <f>+COUNTIF('8 MAPA RIESGOS'!$G$9:$G$47,G15)</f>
        <v>3</v>
      </c>
      <c r="C15" s="95">
        <f>+B15/$B$19</f>
        <v>0.1875</v>
      </c>
      <c r="D15" s="94">
        <f>+COUNTIF('8 MAPA RIESGOS'!$L$9:$L$47,G15)</f>
        <v>3</v>
      </c>
      <c r="E15" s="95">
        <f>+D15/$D$19</f>
        <v>0.1875</v>
      </c>
      <c r="G15" s="81" t="s">
        <v>299</v>
      </c>
    </row>
    <row r="16" spans="1:21" x14ac:dyDescent="0.2">
      <c r="A16" s="93" t="s">
        <v>347</v>
      </c>
      <c r="B16" s="94">
        <f>+COUNTIF('8 MAPA RIESGOS'!$G$9:$G$47,G16)</f>
        <v>4</v>
      </c>
      <c r="C16" s="95">
        <f t="shared" ref="C16:C18" si="0">+B16/$B$19</f>
        <v>0.25</v>
      </c>
      <c r="D16" s="94">
        <f>+COUNTIF('8 MAPA RIESGOS'!$L$9:$L$47,G16)</f>
        <v>4</v>
      </c>
      <c r="E16" s="95">
        <f t="shared" ref="E16:E19" si="1">+D16/$D$19</f>
        <v>0.25</v>
      </c>
      <c r="G16" s="64" t="s">
        <v>298</v>
      </c>
    </row>
    <row r="17" spans="1:7" x14ac:dyDescent="0.2">
      <c r="A17" s="93" t="s">
        <v>348</v>
      </c>
      <c r="B17" s="94">
        <f>+COUNTIF('8 MAPA RIESGOS'!$G$9:$G$47,G17)</f>
        <v>8</v>
      </c>
      <c r="C17" s="95">
        <f t="shared" si="0"/>
        <v>0.5</v>
      </c>
      <c r="D17" s="94">
        <f>+COUNTIF('8 MAPA RIESGOS'!$L$9:$L$47,G17)</f>
        <v>8</v>
      </c>
      <c r="E17" s="95">
        <f t="shared" si="1"/>
        <v>0.5</v>
      </c>
      <c r="G17" s="68" t="s">
        <v>280</v>
      </c>
    </row>
    <row r="18" spans="1:7" x14ac:dyDescent="0.2">
      <c r="A18" s="93" t="s">
        <v>349</v>
      </c>
      <c r="B18" s="94">
        <f>+COUNTIF('8 MAPA RIESGOS'!$G$9:$G$47,G18)</f>
        <v>1</v>
      </c>
      <c r="C18" s="95">
        <f t="shared" si="0"/>
        <v>6.25E-2</v>
      </c>
      <c r="D18" s="94">
        <f>+COUNTIF('8 MAPA RIESGOS'!$L$9:$L$47,G18)</f>
        <v>1</v>
      </c>
      <c r="E18" s="95">
        <f t="shared" si="1"/>
        <v>6.25E-2</v>
      </c>
      <c r="G18" s="72" t="s">
        <v>300</v>
      </c>
    </row>
    <row r="19" spans="1:7" x14ac:dyDescent="0.2">
      <c r="A19" s="93" t="s">
        <v>350</v>
      </c>
      <c r="B19" s="94">
        <f>+SUM(B15:B18)</f>
        <v>16</v>
      </c>
      <c r="C19" s="95">
        <f>+B19/$B$19</f>
        <v>1</v>
      </c>
      <c r="D19" s="94">
        <f>+SUM(D15:D18)</f>
        <v>16</v>
      </c>
      <c r="E19" s="95">
        <f t="shared" si="1"/>
        <v>1</v>
      </c>
    </row>
    <row r="20" spans="1:7" x14ac:dyDescent="0.2"/>
    <row r="21" spans="1:7" s="96" customFormat="1" x14ac:dyDescent="0.2">
      <c r="B21" s="97" t="s">
        <v>344</v>
      </c>
      <c r="D21" s="97" t="s">
        <v>345</v>
      </c>
    </row>
    <row r="22" spans="1:7" s="96" customFormat="1" ht="41.5" customHeight="1" x14ac:dyDescent="0.2">
      <c r="B22" s="98" t="str">
        <f>+IF((B15/B19)&gt;=0.2,G15,+IF(((B15/B19)+(B16/B19))&gt;=0.3,G16,+IF(((B15/B19)+(B16/B19)+(B17/B19))&gt;=0.4,G17,+IF((B15/B19)+(B16/B19)+(B17/B19)+(B18/B19)&gt;=0.5,G18,""))))</f>
        <v>Alto</v>
      </c>
      <c r="D22" s="98" t="str">
        <f>+IF((D15/D19)&gt;=0.2,G15,+IF(((D15/D19)+(D16/D19))&gt;=0.3,G16,+IF(((D15/D19)+(D16/D19)+(D17/D19))&gt;=0.4,G17,+IF((D15/D19)+(D16/D19)+(D17/D19)+(D18/D19)&gt;=0.5,G18,""))))</f>
        <v>Alto</v>
      </c>
    </row>
    <row r="23" spans="1:7" ht="16" thickBot="1" x14ac:dyDescent="0.25"/>
    <row r="24" spans="1:7" ht="17" thickTop="1" thickBot="1" x14ac:dyDescent="0.25">
      <c r="A24" s="425" t="s">
        <v>376</v>
      </c>
      <c r="B24" s="425"/>
      <c r="C24" s="425"/>
      <c r="D24" s="425"/>
      <c r="E24" s="425"/>
      <c r="F24" s="425"/>
      <c r="G24" s="425"/>
    </row>
    <row r="25" spans="1:7" ht="17" thickTop="1" thickBot="1" x14ac:dyDescent="0.25">
      <c r="A25" s="312" t="s">
        <v>377</v>
      </c>
      <c r="B25" s="425" t="s">
        <v>378</v>
      </c>
      <c r="C25" s="425"/>
      <c r="D25" s="425" t="s">
        <v>379</v>
      </c>
      <c r="E25" s="425"/>
      <c r="F25" s="425" t="s">
        <v>380</v>
      </c>
      <c r="G25" s="425"/>
    </row>
    <row r="26" spans="1:7" ht="17" thickTop="1" thickBot="1" x14ac:dyDescent="0.25">
      <c r="A26" s="313" t="s">
        <v>381</v>
      </c>
      <c r="B26" s="400">
        <v>46163</v>
      </c>
      <c r="C26" s="400"/>
      <c r="D26" s="401" t="s">
        <v>382</v>
      </c>
      <c r="E26" s="401"/>
      <c r="F26" s="402" t="s">
        <v>383</v>
      </c>
      <c r="G26" s="402"/>
    </row>
  </sheetData>
  <sheetProtection formatCells="0" formatColumns="0" formatRows="0"/>
  <mergeCells count="19">
    <mergeCell ref="A1:A3"/>
    <mergeCell ref="B1:I2"/>
    <mergeCell ref="B3:I3"/>
    <mergeCell ref="A4:K4"/>
    <mergeCell ref="B14:C14"/>
    <mergeCell ref="D14:E14"/>
    <mergeCell ref="A12:K12"/>
    <mergeCell ref="A7:K7"/>
    <mergeCell ref="A8:K8"/>
    <mergeCell ref="A9:K9"/>
    <mergeCell ref="A11:K11"/>
    <mergeCell ref="A10:K10"/>
    <mergeCell ref="A24:G24"/>
    <mergeCell ref="B25:C25"/>
    <mergeCell ref="D25:E25"/>
    <mergeCell ref="F25:G25"/>
    <mergeCell ref="B26:C26"/>
    <mergeCell ref="D26:E26"/>
    <mergeCell ref="F26:G26"/>
  </mergeCells>
  <conditionalFormatting sqref="B22:D22">
    <cfRule type="containsText" dxfId="3" priority="1" operator="containsText" text="Bajo">
      <formula>NOT(ISERROR(SEARCH("Bajo",B22)))</formula>
    </cfRule>
    <cfRule type="containsText" dxfId="2" priority="2" operator="containsText" text="Moderado">
      <formula>NOT(ISERROR(SEARCH("Moderado",B22)))</formula>
    </cfRule>
    <cfRule type="containsText" dxfId="1" priority="3" operator="containsText" text="Alto">
      <formula>NOT(ISERROR(SEARCH("Alto",B22)))</formula>
    </cfRule>
    <cfRule type="containsText" dxfId="0" priority="4" operator="containsText" text="Extremo">
      <formula>NOT(ISERROR(SEARCH("Extremo",B22)))</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R63"/>
  <sheetViews>
    <sheetView showGridLines="0" topLeftCell="A19" zoomScale="80" zoomScaleNormal="80" workbookViewId="0">
      <selection activeCell="G22" sqref="G22"/>
    </sheetView>
  </sheetViews>
  <sheetFormatPr baseColWidth="10" defaultColWidth="0" defaultRowHeight="14" x14ac:dyDescent="0.2"/>
  <cols>
    <col min="1" max="1" width="27.1640625" style="4" customWidth="1"/>
    <col min="2" max="2" width="32.5" style="4" customWidth="1"/>
    <col min="3" max="3" width="22.83203125" style="4" customWidth="1"/>
    <col min="4" max="4" width="21.33203125" style="4" hidden="1" customWidth="1"/>
    <col min="5" max="5" width="42.83203125" style="4" customWidth="1"/>
    <col min="6" max="6" width="19.33203125" style="4" customWidth="1"/>
    <col min="7" max="7" width="46.5" style="4" bestFit="1" customWidth="1"/>
    <col min="8" max="8" width="33.83203125" style="4" customWidth="1"/>
    <col min="9" max="9" width="28.5" style="4" customWidth="1"/>
    <col min="10" max="10" width="41.1640625" style="27" customWidth="1"/>
    <col min="11" max="11" width="39.5" style="27" customWidth="1"/>
    <col min="12" max="12" width="11.5" style="4" customWidth="1"/>
    <col min="13" max="24" width="11.5" style="4" hidden="1"/>
    <col min="25" max="25" width="8.1640625" style="4" hidden="1"/>
    <col min="26" max="30" width="32.5" style="4" hidden="1"/>
    <col min="31" max="16372" width="11.5" style="4" hidden="1"/>
    <col min="16373" max="16384" width="25.5" style="4" hidden="1"/>
  </cols>
  <sheetData>
    <row r="1" spans="1:12" ht="20" customHeight="1" thickTop="1" x14ac:dyDescent="0.2">
      <c r="A1" s="441"/>
      <c r="B1" s="444" t="s">
        <v>374</v>
      </c>
      <c r="C1" s="445"/>
      <c r="D1" s="445"/>
      <c r="E1" s="445"/>
      <c r="F1" s="445"/>
      <c r="G1" s="445"/>
      <c r="H1" s="445"/>
      <c r="I1" s="446"/>
      <c r="J1" s="353" t="s">
        <v>372</v>
      </c>
      <c r="K1" s="322"/>
      <c r="L1" s="252"/>
    </row>
    <row r="2" spans="1:12" ht="20" customHeight="1" x14ac:dyDescent="0.2">
      <c r="A2" s="442"/>
      <c r="B2" s="447"/>
      <c r="C2" s="448"/>
      <c r="D2" s="448"/>
      <c r="E2" s="448"/>
      <c r="F2" s="448"/>
      <c r="G2" s="448"/>
      <c r="H2" s="448"/>
      <c r="I2" s="449"/>
      <c r="J2" s="354" t="s">
        <v>375</v>
      </c>
      <c r="K2" s="323"/>
      <c r="L2" s="252"/>
    </row>
    <row r="3" spans="1:12" s="3" customFormat="1" ht="17" thickBot="1" x14ac:dyDescent="0.2">
      <c r="A3" s="443"/>
      <c r="B3" s="450" t="s">
        <v>358</v>
      </c>
      <c r="C3" s="451"/>
      <c r="D3" s="451"/>
      <c r="E3" s="451"/>
      <c r="F3" s="451"/>
      <c r="G3" s="451"/>
      <c r="H3" s="451"/>
      <c r="I3" s="452"/>
      <c r="J3" s="355" t="s">
        <v>373</v>
      </c>
      <c r="K3" s="324"/>
      <c r="L3" s="253"/>
    </row>
    <row r="4" spans="1:12" s="3" customFormat="1" ht="17" customHeight="1" thickTop="1" x14ac:dyDescent="0.15">
      <c r="A4" s="453"/>
      <c r="B4" s="454"/>
      <c r="C4" s="454"/>
      <c r="D4" s="454"/>
      <c r="E4" s="454"/>
      <c r="F4" s="454"/>
      <c r="G4" s="454"/>
      <c r="H4" s="454"/>
      <c r="I4" s="454"/>
      <c r="J4" s="454"/>
      <c r="K4" s="455"/>
    </row>
    <row r="5" spans="1:12" ht="27" customHeight="1" x14ac:dyDescent="0.2">
      <c r="A5" s="11" t="s">
        <v>80</v>
      </c>
      <c r="B5" s="258" t="s">
        <v>384</v>
      </c>
      <c r="C5" s="259"/>
      <c r="D5" s="259"/>
      <c r="E5" s="260"/>
      <c r="F5" s="243" t="s">
        <v>81</v>
      </c>
      <c r="G5" s="258" t="s">
        <v>441</v>
      </c>
      <c r="H5" s="260"/>
      <c r="I5" s="243" t="s">
        <v>352</v>
      </c>
      <c r="J5" s="280">
        <v>2026</v>
      </c>
      <c r="K5" s="286"/>
    </row>
    <row r="6" spans="1:12" ht="75" customHeight="1" x14ac:dyDescent="0.2">
      <c r="A6" s="222" t="s">
        <v>82</v>
      </c>
      <c r="B6" s="528" t="s">
        <v>527</v>
      </c>
      <c r="C6" s="529"/>
      <c r="D6" s="529"/>
      <c r="E6" s="530"/>
      <c r="F6" s="243" t="s">
        <v>511</v>
      </c>
      <c r="G6" s="531" t="s">
        <v>528</v>
      </c>
      <c r="H6" s="532"/>
      <c r="I6" s="532"/>
      <c r="J6" s="532"/>
      <c r="K6" s="533"/>
    </row>
    <row r="7" spans="1:12" x14ac:dyDescent="0.2">
      <c r="F7" s="163"/>
      <c r="G7" s="164"/>
      <c r="H7" s="164"/>
      <c r="I7" s="165"/>
      <c r="J7" s="166"/>
    </row>
    <row r="8" spans="1:12" ht="21" customHeight="1" x14ac:dyDescent="0.2">
      <c r="A8" s="527" t="s">
        <v>83</v>
      </c>
      <c r="B8" s="527" t="s">
        <v>84</v>
      </c>
      <c r="C8" s="527"/>
      <c r="D8" s="527"/>
      <c r="E8" s="527"/>
    </row>
    <row r="9" spans="1:12" s="27" customFormat="1" ht="77.5" customHeight="1" x14ac:dyDescent="0.2">
      <c r="A9" s="527"/>
      <c r="B9" s="105" t="s">
        <v>85</v>
      </c>
      <c r="C9" s="105" t="s">
        <v>86</v>
      </c>
      <c r="D9" s="105" t="s">
        <v>87</v>
      </c>
      <c r="E9" s="105" t="s">
        <v>88</v>
      </c>
      <c r="F9" s="240" t="s">
        <v>89</v>
      </c>
      <c r="G9" s="243" t="s">
        <v>19</v>
      </c>
      <c r="H9" s="243" t="s">
        <v>90</v>
      </c>
      <c r="I9" s="243" t="s">
        <v>91</v>
      </c>
      <c r="J9" s="243" t="s">
        <v>25</v>
      </c>
      <c r="K9" s="240" t="s">
        <v>92</v>
      </c>
    </row>
    <row r="10" spans="1:12" s="5" customFormat="1" ht="156.5" customHeight="1" x14ac:dyDescent="0.2">
      <c r="A10" s="1" t="s">
        <v>93</v>
      </c>
      <c r="B10" s="2" t="s">
        <v>189</v>
      </c>
      <c r="C10" s="2" t="s">
        <v>193</v>
      </c>
      <c r="D10" s="122" t="str">
        <f>+IF(B10='11 FORMULAS'!$B$4,'11 FORMULAS'!$C$4,IF(B10='11 FORMULAS'!$B$6,'11 FORMULAS'!$C$6,IF(B10='11 FORMULAS'!$B$8,'11 FORMULAS'!$C$8,IF(B10='11 FORMULAS'!$B$10,'11 FORMULAS'!$C$10,""))))</f>
        <v/>
      </c>
      <c r="E10" s="223"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168</v>
      </c>
      <c r="G10" s="1" t="s">
        <v>183</v>
      </c>
      <c r="H10" s="241" t="s">
        <v>417</v>
      </c>
      <c r="I10" s="241" t="s">
        <v>418</v>
      </c>
      <c r="J10" s="356" t="str">
        <f>(CONCATENATE(Tabla1[[#This Row],[¿QUÉ? 
IMPACTO]]," ","por ",Tabla1[[#This Row],[¿CÓMO?
CAUSA INMEDIATA 
(Iniciar con la palabra 
por)]]," ","debido a"," ",Tabla1[[#This Row],[¿PORQUÉ?
CAUSA RAÍZ
(Iniciar con 
debido a/a causa de)]]))</f>
        <v>Posibilidad de afectación económica y reputacional por inconsistencias en la caracterización y registro de la información de los estudiantes en el SIMAT, debido a deficiencias en el suministro, actualización y validación de la información reportada por las Instituciones Educativas, generando disminución en la asignación de recursos del Sistema General de Participaciones para la prestación del servicio educativo.</v>
      </c>
      <c r="K10" s="244"/>
    </row>
    <row r="11" spans="1:12" s="5" customFormat="1" ht="156.5" customHeight="1" x14ac:dyDescent="0.2">
      <c r="A11" s="1" t="s">
        <v>98</v>
      </c>
      <c r="B11" s="2" t="s">
        <v>189</v>
      </c>
      <c r="C11" s="2" t="s">
        <v>193</v>
      </c>
      <c r="D11" s="122" t="str">
        <f>+IF(B11='11 FORMULAS'!$B$4,'11 FORMULAS'!$C$4,IF(B11='11 FORMULAS'!$B$6,'11 FORMULAS'!$C$6,IF(B11='11 FORMULAS'!$B$8,'11 FORMULAS'!$C$8,IF(B11='11 FORMULAS'!$B$10,'11 FORMULAS'!$C$10,""))))</f>
        <v/>
      </c>
      <c r="E11" s="223"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168</v>
      </c>
      <c r="G11" s="1" t="s">
        <v>180</v>
      </c>
      <c r="H11" s="241" t="s">
        <v>419</v>
      </c>
      <c r="I11" s="241" t="s">
        <v>420</v>
      </c>
      <c r="J11" s="356" t="str">
        <f>(CONCATENATE(Tabla1[[#This Row],[¿QUÉ? 
IMPACTO]]," ","por ",Tabla1[[#This Row],[¿CÓMO?
CAUSA INMEDIATA 
(Iniciar con la palabra 
por)]]," ","debido a"," ",Tabla1[[#This Row],[¿PORQUÉ?
CAUSA RAÍZ
(Iniciar con 
debido a/a causa de)]]))</f>
        <v>Posibilidad de afectación reputacional por publicaciones extemporáneas en el SECOP, debido a demoras en la entrega y remisión de la información requerida para la gestión contractual.</v>
      </c>
      <c r="K11" s="244"/>
    </row>
    <row r="12" spans="1:12" ht="156.5" customHeight="1" x14ac:dyDescent="0.2">
      <c r="A12" s="1" t="s">
        <v>99</v>
      </c>
      <c r="B12" s="2" t="s">
        <v>189</v>
      </c>
      <c r="C12" s="2" t="s">
        <v>193</v>
      </c>
      <c r="D12" s="122" t="str">
        <f>+IF(B12='11 FORMULAS'!$B$4,'11 FORMULAS'!$C$4,IF(B12='11 FORMULAS'!$B$6,'11 FORMULAS'!$C$6,IF(B12='11 FORMULAS'!$B$8,'11 FORMULAS'!$C$8,IF(B12='11 FORMULAS'!$B$10,'11 FORMULAS'!$C$10,""))))</f>
        <v/>
      </c>
      <c r="E12" s="223" t="str">
        <f>+IFERROR(VLOOKUP(B12,Tabla3[],2,0),"")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2" s="1" t="s">
        <v>168</v>
      </c>
      <c r="G12" s="1" t="s">
        <v>180</v>
      </c>
      <c r="H12" s="241" t="s">
        <v>421</v>
      </c>
      <c r="I12" s="241" t="s">
        <v>422</v>
      </c>
      <c r="J12" s="356" t="str">
        <f>(CONCATENATE(Tabla1[[#This Row],[¿QUÉ? 
IMPACTO]]," ","por ",Tabla1[[#This Row],[¿CÓMO?
CAUSA INMEDIATA 
(Iniciar con la palabra 
por)]]," ","debido a"," ",Tabla1[[#This Row],[¿PORQUÉ?
CAUSA RAÍZ
(Iniciar con 
debido a/a causa de)]]))</f>
        <v>Posibilidad de afectación reputacional por posibles investigaciones y sanciones disciplinarias por entes de control, debido a incumplimiento de la Ley 594 del 2000 en los documentos generados por la Secretaría de Educación.</v>
      </c>
      <c r="K12" s="244"/>
    </row>
    <row r="13" spans="1:12" ht="156.5" customHeight="1" x14ac:dyDescent="0.2">
      <c r="A13" s="1" t="s">
        <v>100</v>
      </c>
      <c r="B13" s="2" t="s">
        <v>189</v>
      </c>
      <c r="C13" s="2" t="s">
        <v>193</v>
      </c>
      <c r="D13" s="122" t="str">
        <f>+IF(B13='11 FORMULAS'!$B$4,'11 FORMULAS'!$C$4,IF(B13='11 FORMULAS'!$B$6,'11 FORMULAS'!$C$6,IF(B13='11 FORMULAS'!$B$8,'11 FORMULAS'!$C$8,IF(B13='11 FORMULAS'!$B$10,'11 FORMULAS'!$C$10,""))))</f>
        <v/>
      </c>
      <c r="E13" s="223" t="str">
        <f>+IFERROR(VLOOKUP(B13,Tabla3[],2,0),"")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3" s="1" t="s">
        <v>168</v>
      </c>
      <c r="G13" s="1" t="s">
        <v>180</v>
      </c>
      <c r="H13" s="241" t="s">
        <v>387</v>
      </c>
      <c r="I13" s="241" t="s">
        <v>388</v>
      </c>
      <c r="J13" s="356" t="str">
        <f>(CONCATENATE(Tabla1[[#This Row],[¿QUÉ? 
IMPACTO]]," ","por ",Tabla1[[#This Row],[¿CÓMO?
CAUSA INMEDIATA 
(Iniciar con la palabra 
por)]]," ","debido a"," ",Tabla1[[#This Row],[¿PORQUÉ?
CAUSA RAÍZ
(Iniciar con 
debido a/a causa de)]]))</f>
        <v>Posibilidad de afectación reputacional por incumplimiento de las acciones establecidas en los planes de mejoramiento derivados de auditorías internas y externas, debido a debilidades en el seguimiento y cumplimiento de los tiempos definidos para su ejecución.</v>
      </c>
      <c r="K13" s="327"/>
    </row>
    <row r="14" spans="1:12" ht="156.5" customHeight="1" x14ac:dyDescent="0.2">
      <c r="A14" s="1" t="s">
        <v>101</v>
      </c>
      <c r="B14" s="2" t="s">
        <v>189</v>
      </c>
      <c r="C14" s="2" t="s">
        <v>193</v>
      </c>
      <c r="D14" s="122" t="str">
        <f>+IF(B14='11 FORMULAS'!$B$4,'11 FORMULAS'!$C$4,IF(B14='11 FORMULAS'!$B$6,'11 FORMULAS'!$C$6,IF(B14='11 FORMULAS'!$B$8,'11 FORMULAS'!$C$8,IF(B14='11 FORMULAS'!$B$10,'11 FORMULAS'!$C$10,""))))</f>
        <v/>
      </c>
      <c r="E14" s="223" t="str">
        <f>+IFERROR(VLOOKUP(B14,Tabla3[],2,0),"")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4" s="1" t="s">
        <v>168</v>
      </c>
      <c r="G14" s="1" t="s">
        <v>180</v>
      </c>
      <c r="H14" s="241" t="s">
        <v>386</v>
      </c>
      <c r="I14" s="241" t="s">
        <v>423</v>
      </c>
      <c r="J14" s="356" t="str">
        <f>(CONCATENATE(Tabla1[[#This Row],[¿QUÉ? 
IMPACTO]]," ","por ",Tabla1[[#This Row],[¿CÓMO?
CAUSA INMEDIATA 
(Iniciar con la palabra 
por)]]," ","debido a"," ",Tabla1[[#This Row],[¿PORQUÉ?
CAUSA RAÍZ
(Iniciar con 
debido a/a causa de)]]))</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K14" s="327"/>
    </row>
    <row r="15" spans="1:12" ht="156.5" customHeight="1" x14ac:dyDescent="0.2">
      <c r="A15" s="1" t="s">
        <v>102</v>
      </c>
      <c r="B15" s="2" t="s">
        <v>189</v>
      </c>
      <c r="C15" s="2" t="s">
        <v>193</v>
      </c>
      <c r="D15" s="122" t="str">
        <f>+IF(B15='11 FORMULAS'!$B$4,'11 FORMULAS'!$C$4,IF(B15='11 FORMULAS'!$B$6,'11 FORMULAS'!$C$6,IF(B15='11 FORMULAS'!$B$8,'11 FORMULAS'!$C$8,IF(B15='11 FORMULAS'!$B$10,'11 FORMULAS'!$C$10,""))))</f>
        <v/>
      </c>
      <c r="E15" s="223" t="str">
        <f>+IFERROR(VLOOKUP(B15,Tabla3[],2,0),"")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5" s="1" t="s">
        <v>168</v>
      </c>
      <c r="G15" s="1" t="s">
        <v>180</v>
      </c>
      <c r="H15" s="241" t="s">
        <v>385</v>
      </c>
      <c r="I15" s="241" t="s">
        <v>389</v>
      </c>
      <c r="J15" s="356" t="str">
        <f>(CONCATENATE(Tabla1[[#This Row],[¿QUÉ? 
IMPACTO]]," ","por ",Tabla1[[#This Row],[¿CÓMO?
CAUSA INMEDIATA 
(Iniciar con la palabra 
por)]]," ","debido a"," ",Tabla1[[#This Row],[¿PORQUÉ?
CAUSA RAÍZ
(Iniciar con 
debido a/a causa de)]]))</f>
        <v>Posibilidad de afectación reputacional por investigaciones y sanciones disciplinarias por entes de control, debido a la falta de seguimiento al cumplimiento de metas del Plan de Desarrollo Municipal programadas para la vigencia.</v>
      </c>
      <c r="K15" s="327"/>
    </row>
    <row r="16" spans="1:12" ht="156.5" customHeight="1" x14ac:dyDescent="0.2">
      <c r="A16" s="1" t="s">
        <v>103</v>
      </c>
      <c r="B16" s="2" t="s">
        <v>189</v>
      </c>
      <c r="C16" s="2" t="s">
        <v>193</v>
      </c>
      <c r="D16" s="122" t="str">
        <f>+IF(B16='11 FORMULAS'!$B$4,'11 FORMULAS'!$C$4,IF(B16='11 FORMULAS'!$B$6,'11 FORMULAS'!$C$6,IF(B16='11 FORMULAS'!$B$8,'11 FORMULAS'!$C$8,IF(B16='11 FORMULAS'!$B$10,'11 FORMULAS'!$C$10,""))))</f>
        <v/>
      </c>
      <c r="E16" s="223" t="str">
        <f>+IFERROR(VLOOKUP(B16,Tabla3[],2,0),"")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6" s="1" t="s">
        <v>96</v>
      </c>
      <c r="G16" s="1" t="s">
        <v>97</v>
      </c>
      <c r="H16" s="241" t="s">
        <v>391</v>
      </c>
      <c r="I16" s="241" t="s">
        <v>390</v>
      </c>
      <c r="J16" s="356" t="str">
        <f>(CONCATENATE(Tabla1[[#This Row],[¿QUÉ? 
IMPACTO]]," ","por ",Tabla1[[#This Row],[¿CÓMO?
CAUSA INMEDIATA 
(Iniciar con la palabra 
por)]]," ","debido a"," ",Tabla1[[#This Row],[¿PORQUÉ?
CAUSA RAÍZ
(Iniciar con 
debido a/a causa de)]]))</f>
        <v>Posibilidad  de efecto dañoso sobre bienes de uso público por pérdida, extravío, hurto o faltantes en inventario de bienes muebles de la entidad, debido a deficiencias en la actualización, verificación y control del inventario de bienes muebles.</v>
      </c>
      <c r="K16" s="327"/>
    </row>
    <row r="17" spans="1:11" ht="156.5" customHeight="1" x14ac:dyDescent="0.2">
      <c r="A17" s="1" t="s">
        <v>104</v>
      </c>
      <c r="B17" s="2" t="s">
        <v>189</v>
      </c>
      <c r="C17" s="2" t="s">
        <v>193</v>
      </c>
      <c r="D17" s="122" t="str">
        <f>+IF(B17='11 FORMULAS'!$B$4,'11 FORMULAS'!$C$4,IF(B17='11 FORMULAS'!$B$6,'11 FORMULAS'!$C$6,IF(B17='11 FORMULAS'!$B$8,'11 FORMULAS'!$C$8,IF(B17='11 FORMULAS'!$B$10,'11 FORMULAS'!$C$10,""))))</f>
        <v/>
      </c>
      <c r="E17" s="223" t="str">
        <f>+IFERROR(VLOOKUP(B17,Tabla3[],2,0),"")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7" s="1" t="s">
        <v>96</v>
      </c>
      <c r="G17" s="1" t="s">
        <v>177</v>
      </c>
      <c r="H17" s="241" t="s">
        <v>424</v>
      </c>
      <c r="I17" s="241" t="s">
        <v>425</v>
      </c>
      <c r="J17" s="356" t="str">
        <f>(CONCATENATE(Tabla1[[#This Row],[¿QUÉ? 
IMPACTO]]," ","por ",Tabla1[[#This Row],[¿CÓMO?
CAUSA INMEDIATA 
(Iniciar con la palabra 
por)]]," ","debido a"," ",Tabla1[[#This Row],[¿PORQUÉ?
CAUSA RAÍZ
(Iniciar con 
debido a/a causa de)]]))</f>
        <v>Posibilidad  de efecto dañoso sobre el recurso público por deficiencias en la gestión de las etapas precontractual, contractual y postcontractual, debido a incumplimiento de los lineamientos, requisitos y obligaciones establecidos en la normatividad vigente y en los documentos contractuales, generando pagos sobre obligaciones parcialmente ejecutadas o no cumplidas.</v>
      </c>
      <c r="K17" s="327"/>
    </row>
    <row r="18" spans="1:11" s="6" customFormat="1" ht="156.5" customHeight="1" x14ac:dyDescent="0.2">
      <c r="A18" s="1" t="s">
        <v>105</v>
      </c>
      <c r="B18" s="2" t="s">
        <v>189</v>
      </c>
      <c r="C18" s="2" t="s">
        <v>193</v>
      </c>
      <c r="D18" s="122" t="str">
        <f>+IF(B18='11 FORMULAS'!$B$4,'11 FORMULAS'!$C$4,IF(B18='11 FORMULAS'!$B$6,'11 FORMULAS'!$C$6,IF(B18='11 FORMULAS'!$B$8,'11 FORMULAS'!$C$8,IF(B18='11 FORMULAS'!$B$10,'11 FORMULAS'!$C$10,""))))</f>
        <v/>
      </c>
      <c r="E18" s="223" t="str">
        <f>+IFERROR(VLOOKUP(B18,Tabla3[],2,0),"")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8" s="1" t="s">
        <v>96</v>
      </c>
      <c r="G18" s="1" t="s">
        <v>177</v>
      </c>
      <c r="H18" s="241" t="s">
        <v>392</v>
      </c>
      <c r="I18" s="241" t="s">
        <v>426</v>
      </c>
      <c r="J18" s="356" t="str">
        <f>(CONCATENATE(Tabla1[[#This Row],[¿QUÉ? 
IMPACTO]]," ","por ",Tabla1[[#This Row],[¿CÓMO?
CAUSA INMEDIATA 
(Iniciar con la palabra 
por)]]," ","debido a"," ",Tabla1[[#This Row],[¿PORQUÉ?
CAUSA RAÍZ
(Iniciar con 
debido a/a causa de)]]))</f>
        <v>Posibilidad  de efecto dañoso sobre el recurso público por pago de sanción e intereses moratorios, debido a  trámite inoportuno a los requerimientos de los entes de control y vigilancia, de acuerdo con sus lineamientos y términos de ley.</v>
      </c>
      <c r="K18" s="328"/>
    </row>
    <row r="19" spans="1:11" s="6" customFormat="1" ht="156.5" customHeight="1" x14ac:dyDescent="0.2">
      <c r="A19" s="1" t="s">
        <v>106</v>
      </c>
      <c r="B19" s="2" t="s">
        <v>189</v>
      </c>
      <c r="C19" s="2" t="s">
        <v>193</v>
      </c>
      <c r="D19" s="122" t="str">
        <f>+IF(B19='11 FORMULAS'!$B$4,'11 FORMULAS'!$C$4,IF(B19='11 FORMULAS'!$B$6,'11 FORMULAS'!$C$6,IF(B19='11 FORMULAS'!$B$8,'11 FORMULAS'!$C$8,IF(B19='11 FORMULAS'!$B$10,'11 FORMULAS'!$C$10,""))))</f>
        <v/>
      </c>
      <c r="E19" s="223" t="str">
        <f>+IFERROR(VLOOKUP(B19,Tabla3[],2,0),"")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9" s="1" t="s">
        <v>168</v>
      </c>
      <c r="G19" s="1" t="s">
        <v>183</v>
      </c>
      <c r="H19" s="241" t="s">
        <v>427</v>
      </c>
      <c r="I19" s="241" t="s">
        <v>428</v>
      </c>
      <c r="J19" s="356" t="str">
        <f>(CONCATENATE(Tabla1[[#This Row],[¿QUÉ? 
IMPACTO]]," ","por ",Tabla1[[#This Row],[¿CÓMO?
CAUSA INMEDIATA 
(Iniciar con la palabra 
por)]]," ","debido a"," ",Tabla1[[#This Row],[¿PORQUÉ?
CAUSA RAÍZ
(Iniciar con 
debido a/a causa de)]]))</f>
        <v>Posibilidad de afectación económica y reputacional por afectaciones en la disponibilidad y ejecución de los recursos del Sistema General de Participaciones (SGP) administrados por la Secretaría de Educación, debido a inconsistencias en los procesos financieros y de tesorería relacionados con el manejo de pagos y descuentos efectuados sobre dichos recursos.</v>
      </c>
      <c r="K19" s="327"/>
    </row>
    <row r="20" spans="1:11" s="6" customFormat="1" ht="156.5" customHeight="1" x14ac:dyDescent="0.2">
      <c r="A20" s="1" t="s">
        <v>107</v>
      </c>
      <c r="B20" s="2" t="s">
        <v>189</v>
      </c>
      <c r="C20" s="2" t="s">
        <v>193</v>
      </c>
      <c r="D20" s="122" t="str">
        <f>+IF(B20='11 FORMULAS'!$B$4,'11 FORMULAS'!$C$4,IF(B20='11 FORMULAS'!$B$6,'11 FORMULAS'!$C$6,IF(B20='11 FORMULAS'!$B$8,'11 FORMULAS'!$C$8,IF(B20='11 FORMULAS'!$B$10,'11 FORMULAS'!$C$10,""))))</f>
        <v/>
      </c>
      <c r="E20" s="223" t="str">
        <f>+IFERROR(VLOOKUP(B20,Tabla3[],2,0),"")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0" s="1" t="s">
        <v>168</v>
      </c>
      <c r="G20" s="1" t="s">
        <v>180</v>
      </c>
      <c r="H20" s="241" t="s">
        <v>429</v>
      </c>
      <c r="I20" s="241" t="s">
        <v>430</v>
      </c>
      <c r="J20" s="356" t="str">
        <f>(CONCATENATE(Tabla1[[#This Row],[¿QUÉ? 
IMPACTO]]," ","por ",Tabla1[[#This Row],[¿CÓMO?
CAUSA INMEDIATA 
(Iniciar con la palabra 
por)]]," ","debido a"," ",Tabla1[[#This Row],[¿PORQUÉ?
CAUSA RAÍZ
(Iniciar con 
debido a/a causa de)]]))</f>
        <v>Posibilidad de afectación reputacional por demoras en el trámite de novedades de retiro y liquidación derivadas del fallecimiento del personal docente, directivo docente y administrativo de las Instituciones Educativas Oficiales, debido a falencias en los procesos de gestión y actualización de la información administrativa y de nómina.</v>
      </c>
      <c r="K20" s="327"/>
    </row>
    <row r="21" spans="1:11" s="6" customFormat="1" ht="156.5" customHeight="1" x14ac:dyDescent="0.2">
      <c r="A21" s="1" t="s">
        <v>108</v>
      </c>
      <c r="B21" s="2" t="s">
        <v>164</v>
      </c>
      <c r="C21" s="2" t="s">
        <v>201</v>
      </c>
      <c r="D21" s="122" t="str">
        <f>+IF(B21='11 FORMULAS'!$B$4,'11 FORMULAS'!$C$4,IF(B21='11 FORMULAS'!$B$6,'11 FORMULAS'!$C$6,IF(B21='11 FORMULAS'!$B$8,'11 FORMULAS'!$C$8,IF(B21='11 FORMULAS'!$B$10,'11 FORMULAS'!$C$10,""))))</f>
        <v/>
      </c>
      <c r="E21" s="223" t="str">
        <f>+IFERROR(VLOOKUP(B21,Tabla3[],2,0),"")</f>
        <v>Eventos relacionados con las conductas o comportamientos de los empleados que afectan la Integridad Pública</v>
      </c>
      <c r="F21" s="1" t="s">
        <v>174</v>
      </c>
      <c r="G21" s="1" t="s">
        <v>182</v>
      </c>
      <c r="H21" s="241" t="s">
        <v>432</v>
      </c>
      <c r="I21" s="241" t="s">
        <v>433</v>
      </c>
      <c r="J21" s="356" t="str">
        <f>(CONCATENATE(Tabla1[[#This Row],[¿QUÉ? 
IMPACTO]]," ","por ",Tabla1[[#This Row],[¿CÓMO?
CAUSA INMEDIATA 
(Iniciar con la palabra 
por)]]," ","debido a"," ",Tabla1[[#This Row],[¿PORQUÉ?
CAUSA RAÍZ
(Iniciar con 
debido a/a causa de)]]))</f>
        <v>Posibilidad de pérdida reputacional por soborno entrante en los trámites administrativos del personal docente, directivo docente y administrativo, al recibir o solicitar ventajas indebidas en actuaciones relacionadas con traslados, permutas, nombramientos en vacancias temporales, ascensos o mejoramientos salariales, debido a al incumplimiento de los requisitos y lineamientos establecidos.</v>
      </c>
      <c r="K21" s="208"/>
    </row>
    <row r="22" spans="1:11" s="6" customFormat="1" ht="156.5" customHeight="1" x14ac:dyDescent="0.2">
      <c r="A22" s="1" t="s">
        <v>109</v>
      </c>
      <c r="B22" s="2" t="s">
        <v>164</v>
      </c>
      <c r="C22" s="2" t="s">
        <v>201</v>
      </c>
      <c r="D22" s="122" t="str">
        <f>+IF(B22='11 FORMULAS'!$B$4,'11 FORMULAS'!$C$4,IF(B22='11 FORMULAS'!$B$6,'11 FORMULAS'!$C$6,IF(B22='11 FORMULAS'!$B$8,'11 FORMULAS'!$C$8,IF(B22='11 FORMULAS'!$B$10,'11 FORMULAS'!$C$10,""))))</f>
        <v/>
      </c>
      <c r="E22" s="223" t="str">
        <f>+IFERROR(VLOOKUP(B22,Tabla3[],2,0),"")</f>
        <v>Eventos relacionados con las conductas o comportamientos de los empleados que afectan la Integridad Pública</v>
      </c>
      <c r="F22" s="1" t="s">
        <v>174</v>
      </c>
      <c r="G22" s="1" t="s">
        <v>182</v>
      </c>
      <c r="H22" s="241" t="s">
        <v>434</v>
      </c>
      <c r="I22" s="241" t="s">
        <v>431</v>
      </c>
      <c r="J22" s="356" t="str">
        <f>(CONCATENATE(Tabla1[[#This Row],[¿QUÉ? 
IMPACTO]]," ","por ",Tabla1[[#This Row],[¿CÓMO?
CAUSA INMEDIATA 
(Iniciar con la palabra 
por)]]," ","debido a"," ",Tabla1[[#This Row],[¿PORQUÉ?
CAUSA RAÍZ
(Iniciar con 
debido a/a causa de)]]))</f>
        <v>Posibilidad de pérdida reputacional por soborno entrante en la asignación de cupos a Instituciones Educativas, al recibir o solicitar ventajas indebidas para favorecer el acceso al servicio educativo, debido a incumplimiento de los criterios de priorización establecidos en la resolución expedida por el Área de Cobertura de la Secretaría de Educación de Bucaramanga.</v>
      </c>
      <c r="K22" s="208"/>
    </row>
    <row r="23" spans="1:11" s="6" customFormat="1" ht="129.5" customHeight="1" x14ac:dyDescent="0.2">
      <c r="A23" s="1" t="s">
        <v>110</v>
      </c>
      <c r="B23" s="2" t="s">
        <v>164</v>
      </c>
      <c r="C23" s="2" t="s">
        <v>201</v>
      </c>
      <c r="D23" s="122" t="str">
        <f>+IF(B23='11 FORMULAS'!$B$4,'11 FORMULAS'!$C$4,IF(B23='11 FORMULAS'!$B$6,'11 FORMULAS'!$C$6,IF(B23='11 FORMULAS'!$B$8,'11 FORMULAS'!$C$8,IF(B23='11 FORMULAS'!$B$10,'11 FORMULAS'!$C$10,""))))</f>
        <v/>
      </c>
      <c r="E23" s="223" t="str">
        <f>+IFERROR(VLOOKUP(B23,Tabla3[],2,0),"")</f>
        <v>Eventos relacionados con las conductas o comportamientos de los empleados que afectan la Integridad Pública</v>
      </c>
      <c r="F23" s="1" t="s">
        <v>174</v>
      </c>
      <c r="G23" s="1" t="s">
        <v>182</v>
      </c>
      <c r="H23" s="241" t="s">
        <v>435</v>
      </c>
      <c r="I23" s="241" t="s">
        <v>436</v>
      </c>
      <c r="J23" s="356" t="str">
        <f>(CONCATENATE(Tabla1[[#This Row],[¿QUÉ? 
IMPACTO]]," ","por ",Tabla1[[#This Row],[¿CÓMO?
CAUSA INMEDIATA 
(Iniciar con la palabra 
por)]]," ","debido a"," ",Tabla1[[#This Row],[¿PORQUÉ?
CAUSA RAÍZ
(Iniciar con 
debido a/a causa de)]]))</f>
        <v>Posibilidad de pérdida reputacional por soborno entrante en los procesos de liquidación y pago de nómina del personal docente, directivo docente y administrativo, al aceptar o solicitar ventajas indebidas para autorizar pagos de salarios u horas extras diferentes a las aprobadas, debido a deficiencias en la validación de requisitos, novedades y soportes establecidos.</v>
      </c>
      <c r="K23" s="208"/>
    </row>
    <row r="24" spans="1:11" s="6" customFormat="1" ht="156" customHeight="1" x14ac:dyDescent="0.2">
      <c r="A24" s="1" t="s">
        <v>111</v>
      </c>
      <c r="B24" s="2" t="s">
        <v>164</v>
      </c>
      <c r="C24" s="2" t="s">
        <v>215</v>
      </c>
      <c r="D24" s="122" t="str">
        <f>+IF(B24='11 FORMULAS'!$B$4,'11 FORMULAS'!$C$4,IF(B24='11 FORMULAS'!$B$6,'11 FORMULAS'!$C$6,IF(B24='11 FORMULAS'!$B$8,'11 FORMULAS'!$C$8,IF(B24='11 FORMULAS'!$B$10,'11 FORMULAS'!$C$10,""))))</f>
        <v/>
      </c>
      <c r="E24" s="223" t="str">
        <f>+IFERROR(VLOOKUP(B24,Tabla3[],2,0),"")</f>
        <v>Eventos relacionados con las conductas o comportamientos de los empleados que afectan la Integridad Pública</v>
      </c>
      <c r="F24" s="1" t="s">
        <v>174</v>
      </c>
      <c r="G24" s="1" t="s">
        <v>182</v>
      </c>
      <c r="H24" s="241" t="s">
        <v>437</v>
      </c>
      <c r="I24" s="241" t="s">
        <v>438</v>
      </c>
      <c r="J24" s="356" t="str">
        <f>(CONCATENATE(Tabla1[[#This Row],[¿QUÉ? 
IMPACTO]]," ","por ",Tabla1[[#This Row],[¿CÓMO?
CAUSA INMEDIATA 
(Iniciar con la palabra 
por)]]," ","debido a"," ",Tabla1[[#This Row],[¿PORQUÉ?
CAUSA RAÍZ
(Iniciar con 
debido a/a causa de)]]))</f>
        <v>Posibilidad de pérdida reputacional por corrupción en el trámite de licencias, registros y autorizaciones de funcionamiento de Instituciones Educativas y programas de Educación para el Trabajo y Desarrollo Humano (EDTH), debido a favorecimientos, priorización, agilización o aprobación indebida de solicitudes sin el cumplimiento de los requisitos, términos y criterios establecidos.</v>
      </c>
      <c r="K24" s="325"/>
    </row>
    <row r="25" spans="1:11" s="6" customFormat="1" ht="100" customHeight="1" x14ac:dyDescent="0.2">
      <c r="A25" s="1" t="s">
        <v>112</v>
      </c>
      <c r="B25" s="2" t="s">
        <v>164</v>
      </c>
      <c r="C25" s="2" t="s">
        <v>201</v>
      </c>
      <c r="D25" s="122" t="str">
        <f>+IF(B25='11 FORMULAS'!$B$4,'11 FORMULAS'!$C$4,IF(B25='11 FORMULAS'!$B$6,'11 FORMULAS'!$C$6,IF(B25='11 FORMULAS'!$B$8,'11 FORMULAS'!$C$8,IF(B25='11 FORMULAS'!$B$10,'11 FORMULAS'!$C$10,""))))</f>
        <v/>
      </c>
      <c r="E25" s="223" t="str">
        <f>+IFERROR(VLOOKUP(B25,Tabla3[],2,0),"")</f>
        <v>Eventos relacionados con las conductas o comportamientos de los empleados que afectan la Integridad Pública</v>
      </c>
      <c r="F25" s="1" t="s">
        <v>174</v>
      </c>
      <c r="G25" s="1" t="s">
        <v>182</v>
      </c>
      <c r="H25" s="241" t="s">
        <v>439</v>
      </c>
      <c r="I25" s="241" t="s">
        <v>440</v>
      </c>
      <c r="J25" s="357" t="str">
        <f>(CONCATENATE(Tabla1[[#This Row],[¿QUÉ? 
IMPACTO]]," ","por ",Tabla1[[#This Row],[¿CÓMO?
CAUSA INMEDIATA 
(Iniciar con la palabra 
por)]]," ","debido a"," ",Tabla1[[#This Row],[¿PORQUÉ?
CAUSA RAÍZ
(Iniciar con 
debido a/a causa de)]]))</f>
        <v>Posibilidad de pérdida reputacional por soborno entrante en los procesos de contratación, al recibir o solicitar ventajas indebidas para favorecer la adjudicación de contratos, debido a incumplimiento de los principios y requisitos establecidos en la normatividad vigente.</v>
      </c>
      <c r="K25" s="208"/>
    </row>
    <row r="26" spans="1:11" s="6" customFormat="1" ht="93" hidden="1" customHeight="1" x14ac:dyDescent="0.2">
      <c r="A26" s="1" t="s">
        <v>113</v>
      </c>
      <c r="B26" s="2"/>
      <c r="C26" s="2"/>
      <c r="D26" s="122" t="str">
        <f>+IF(B26='11 FORMULAS'!$B$4,'11 FORMULAS'!$C$4,IF(B26='11 FORMULAS'!$B$6,'11 FORMULAS'!$C$6,IF(B26='11 FORMULAS'!$B$8,'11 FORMULAS'!$C$8,IF(B26='11 FORMULAS'!$B$10,'11 FORMULAS'!$C$10,""))))</f>
        <v/>
      </c>
      <c r="E26" s="223" t="str">
        <f>+IFERROR(VLOOKUP(B26,Tabla3[],2,0),"")</f>
        <v/>
      </c>
      <c r="F26" s="1"/>
      <c r="G26" s="1"/>
      <c r="H26" s="241"/>
      <c r="I26" s="241"/>
      <c r="J26" s="357" t="str">
        <f>(CONCATENATE(Tabla1[[#This Row],[¿QUÉ? 
IMPACTO]]," ","por ",Tabla1[[#This Row],[¿CÓMO?
CAUSA INMEDIATA 
(Iniciar con la palabra 
por)]]," ","debido a"," ",Tabla1[[#This Row],[¿PORQUÉ?
CAUSA RAÍZ
(Iniciar con 
debido a/a causa de)]]))</f>
        <v xml:space="preserve"> por  debido a </v>
      </c>
      <c r="K26" s="325"/>
    </row>
    <row r="27" spans="1:11" s="6" customFormat="1" ht="93" hidden="1" customHeight="1" x14ac:dyDescent="0.2">
      <c r="A27" s="1" t="s">
        <v>114</v>
      </c>
      <c r="B27" s="2"/>
      <c r="C27" s="2"/>
      <c r="D27" s="122" t="str">
        <f>+IF(B27='11 FORMULAS'!$B$4,'11 FORMULAS'!$C$4,IF(B27='11 FORMULAS'!$B$6,'11 FORMULAS'!$C$6,IF(B27='11 FORMULAS'!$B$8,'11 FORMULAS'!$C$8,IF(B27='11 FORMULAS'!$B$10,'11 FORMULAS'!$C$10,""))))</f>
        <v/>
      </c>
      <c r="E27" s="223" t="str">
        <f>+IFERROR(VLOOKUP(B27,Tabla3[],2,0),"")</f>
        <v/>
      </c>
      <c r="F27" s="1"/>
      <c r="G27" s="1"/>
      <c r="H27" s="241"/>
      <c r="I27" s="241"/>
      <c r="J27" s="357" t="str">
        <f>(CONCATENATE(Tabla1[[#This Row],[¿QUÉ? 
IMPACTO]]," ","por ",Tabla1[[#This Row],[¿CÓMO?
CAUSA INMEDIATA 
(Iniciar con la palabra 
por)]]," ","debido a"," ",Tabla1[[#This Row],[¿PORQUÉ?
CAUSA RAÍZ
(Iniciar con 
debido a/a causa de)]]))</f>
        <v xml:space="preserve"> por  debido a </v>
      </c>
      <c r="K27" s="325"/>
    </row>
    <row r="28" spans="1:11" s="6" customFormat="1" ht="93" hidden="1" customHeight="1" x14ac:dyDescent="0.2">
      <c r="A28" s="1" t="s">
        <v>115</v>
      </c>
      <c r="B28" s="2"/>
      <c r="C28" s="2"/>
      <c r="D28" s="122" t="str">
        <f>+IF(B28='11 FORMULAS'!$B$4,'11 FORMULAS'!$C$4,IF(B28='11 FORMULAS'!$B$6,'11 FORMULAS'!$C$6,IF(B28='11 FORMULAS'!$B$8,'11 FORMULAS'!$C$8,IF(B28='11 FORMULAS'!$B$10,'11 FORMULAS'!$C$10,""))))</f>
        <v/>
      </c>
      <c r="E28" s="223" t="str">
        <f>+IFERROR(VLOOKUP(B28,Tabla3[],2,0),"")</f>
        <v/>
      </c>
      <c r="F28" s="1"/>
      <c r="G28" s="1"/>
      <c r="H28" s="241"/>
      <c r="I28" s="241"/>
      <c r="J28" s="357" t="str">
        <f>(CONCATENATE(Tabla1[[#This Row],[¿QUÉ? 
IMPACTO]]," ","por ",Tabla1[[#This Row],[¿CÓMO?
CAUSA INMEDIATA 
(Iniciar con la palabra 
por)]]," ","debido a"," ",Tabla1[[#This Row],[¿PORQUÉ?
CAUSA RAÍZ
(Iniciar con 
debido a/a causa de)]]))</f>
        <v xml:space="preserve"> por  debido a </v>
      </c>
      <c r="K28" s="325"/>
    </row>
    <row r="29" spans="1:11" s="6" customFormat="1" ht="93" hidden="1" customHeight="1" x14ac:dyDescent="0.2">
      <c r="A29" s="1" t="s">
        <v>116</v>
      </c>
      <c r="B29" s="2"/>
      <c r="C29" s="2"/>
      <c r="D29" s="122"/>
      <c r="E29" s="223" t="str">
        <f>+IFERROR(VLOOKUP(B29,Tabla3[],2,0),"")</f>
        <v/>
      </c>
      <c r="F29" s="265"/>
      <c r="G29" s="265"/>
      <c r="H29" s="266"/>
      <c r="I29" s="266"/>
      <c r="J29" s="358" t="str">
        <f>(CONCATENATE(Tabla1[[#This Row],[¿QUÉ? 
IMPACTO]]," ","por ",Tabla1[[#This Row],[¿CÓMO?
CAUSA INMEDIATA 
(Iniciar con la palabra 
por)]]," ","debido a"," ",Tabla1[[#This Row],[¿PORQUÉ?
CAUSA RAÍZ
(Iniciar con 
debido a/a causa de)]]))</f>
        <v xml:space="preserve"> por  debido a </v>
      </c>
      <c r="K29" s="325"/>
    </row>
    <row r="30" spans="1:11" s="6" customFormat="1" ht="93" hidden="1" customHeight="1" x14ac:dyDescent="0.2">
      <c r="A30" s="1" t="s">
        <v>360</v>
      </c>
      <c r="B30" s="2"/>
      <c r="C30" s="2"/>
      <c r="D30" s="122"/>
      <c r="E30" s="223" t="str">
        <f>+IFERROR(VLOOKUP(B30,Tabla3[],2,0),"")</f>
        <v/>
      </c>
      <c r="F30" s="265"/>
      <c r="G30" s="265"/>
      <c r="H30" s="266"/>
      <c r="I30" s="266"/>
      <c r="J30" s="358" t="str">
        <f>(CONCATENATE(Tabla1[[#This Row],[¿QUÉ? 
IMPACTO]]," ","por ",Tabla1[[#This Row],[¿CÓMO?
CAUSA INMEDIATA 
(Iniciar con la palabra 
por)]]," ","debido a"," ",Tabla1[[#This Row],[¿PORQUÉ?
CAUSA RAÍZ
(Iniciar con 
debido a/a causa de)]]))</f>
        <v xml:space="preserve"> por  debido a </v>
      </c>
      <c r="K30" s="325"/>
    </row>
    <row r="31" spans="1:11" s="6" customFormat="1" ht="93" hidden="1" customHeight="1" x14ac:dyDescent="0.2">
      <c r="A31" s="1" t="s">
        <v>361</v>
      </c>
      <c r="B31" s="2"/>
      <c r="C31" s="2"/>
      <c r="D31" s="122"/>
      <c r="E31" s="223" t="str">
        <f>+IFERROR(VLOOKUP(B31,Tabla3[],2,0),"")</f>
        <v/>
      </c>
      <c r="F31" s="265"/>
      <c r="G31" s="265"/>
      <c r="H31" s="266"/>
      <c r="I31" s="266"/>
      <c r="J31" s="358" t="str">
        <f>(CONCATENATE(Tabla1[[#This Row],[¿QUÉ? 
IMPACTO]]," ","por ",Tabla1[[#This Row],[¿CÓMO?
CAUSA INMEDIATA 
(Iniciar con la palabra 
por)]]," ","debido a"," ",Tabla1[[#This Row],[¿PORQUÉ?
CAUSA RAÍZ
(Iniciar con 
debido a/a causa de)]]))</f>
        <v xml:space="preserve"> por  debido a </v>
      </c>
      <c r="K31" s="325"/>
    </row>
    <row r="32" spans="1:11" s="6" customFormat="1" ht="93" hidden="1" customHeight="1" x14ac:dyDescent="0.2">
      <c r="A32" s="1" t="s">
        <v>362</v>
      </c>
      <c r="B32" s="2"/>
      <c r="C32" s="2"/>
      <c r="D32" s="122"/>
      <c r="E32" s="223" t="str">
        <f>+IFERROR(VLOOKUP(B32,Tabla3[],2,0),"")</f>
        <v/>
      </c>
      <c r="F32" s="265"/>
      <c r="G32" s="265"/>
      <c r="H32" s="266"/>
      <c r="I32" s="266"/>
      <c r="J32" s="358" t="str">
        <f>(CONCATENATE(Tabla1[[#This Row],[¿QUÉ? 
IMPACTO]]," ","por ",Tabla1[[#This Row],[¿CÓMO?
CAUSA INMEDIATA 
(Iniciar con la palabra 
por)]]," ","debido a"," ",Tabla1[[#This Row],[¿PORQUÉ?
CAUSA RAÍZ
(Iniciar con 
debido a/a causa de)]]))</f>
        <v xml:space="preserve"> por  debido a </v>
      </c>
      <c r="K32" s="325"/>
    </row>
    <row r="33" spans="1:11" s="6" customFormat="1" ht="93" hidden="1" customHeight="1" x14ac:dyDescent="0.2">
      <c r="A33" s="1" t="s">
        <v>363</v>
      </c>
      <c r="B33" s="2"/>
      <c r="C33" s="2"/>
      <c r="D33" s="122"/>
      <c r="E33" s="223" t="str">
        <f>+IFERROR(VLOOKUP(B33,Tabla3[],2,0),"")</f>
        <v/>
      </c>
      <c r="F33" s="265"/>
      <c r="G33" s="265"/>
      <c r="H33" s="266"/>
      <c r="I33" s="266"/>
      <c r="J33" s="358" t="str">
        <f>(CONCATENATE(Tabla1[[#This Row],[¿QUÉ? 
IMPACTO]]," ","por ",Tabla1[[#This Row],[¿CÓMO?
CAUSA INMEDIATA 
(Iniciar con la palabra 
por)]]," ","debido a"," ",Tabla1[[#This Row],[¿PORQUÉ?
CAUSA RAÍZ
(Iniciar con 
debido a/a causa de)]]))</f>
        <v xml:space="preserve"> por  debido a </v>
      </c>
      <c r="K33" s="325"/>
    </row>
    <row r="34" spans="1:11" s="6" customFormat="1" ht="93" hidden="1" customHeight="1" x14ac:dyDescent="0.2">
      <c r="A34" s="1" t="s">
        <v>364</v>
      </c>
      <c r="B34" s="2"/>
      <c r="C34" s="2"/>
      <c r="D34" s="122"/>
      <c r="E34" s="223" t="str">
        <f>+IFERROR(VLOOKUP(B34,Tabla3[],2,0),"")</f>
        <v/>
      </c>
      <c r="F34" s="265"/>
      <c r="G34" s="265"/>
      <c r="H34" s="266"/>
      <c r="I34" s="266"/>
      <c r="J34" s="358" t="str">
        <f>(CONCATENATE(Tabla1[[#This Row],[¿QUÉ? 
IMPACTO]]," ","por ",Tabla1[[#This Row],[¿CÓMO?
CAUSA INMEDIATA 
(Iniciar con la palabra 
por)]]," ","debido a"," ",Tabla1[[#This Row],[¿PORQUÉ?
CAUSA RAÍZ
(Iniciar con 
debido a/a causa de)]]))</f>
        <v xml:space="preserve"> por  debido a </v>
      </c>
      <c r="K34" s="325"/>
    </row>
    <row r="35" spans="1:11" s="6" customFormat="1" ht="93" hidden="1" customHeight="1" x14ac:dyDescent="0.2">
      <c r="A35" s="1" t="s">
        <v>365</v>
      </c>
      <c r="B35" s="2"/>
      <c r="C35" s="2"/>
      <c r="D35" s="122"/>
      <c r="E35" s="223" t="str">
        <f>+IFERROR(VLOOKUP(B35,Tabla3[],2,0),"")</f>
        <v/>
      </c>
      <c r="F35" s="265"/>
      <c r="G35" s="265"/>
      <c r="H35" s="266"/>
      <c r="I35" s="266"/>
      <c r="J35" s="358" t="str">
        <f>(CONCATENATE(Tabla1[[#This Row],[¿QUÉ? 
IMPACTO]]," ","por ",Tabla1[[#This Row],[¿CÓMO?
CAUSA INMEDIATA 
(Iniciar con la palabra 
por)]]," ","debido a"," ",Tabla1[[#This Row],[¿PORQUÉ?
CAUSA RAÍZ
(Iniciar con 
debido a/a causa de)]]))</f>
        <v xml:space="preserve"> por  debido a </v>
      </c>
      <c r="K35" s="325"/>
    </row>
    <row r="36" spans="1:11" s="6" customFormat="1" ht="93" hidden="1" customHeight="1" x14ac:dyDescent="0.2">
      <c r="A36" s="1" t="s">
        <v>366</v>
      </c>
      <c r="B36" s="2"/>
      <c r="C36" s="2"/>
      <c r="D36" s="122"/>
      <c r="E36" s="223" t="str">
        <f>+IFERROR(VLOOKUP(B36,Tabla3[],2,0),"")</f>
        <v/>
      </c>
      <c r="F36" s="265"/>
      <c r="G36" s="265"/>
      <c r="H36" s="266"/>
      <c r="I36" s="266"/>
      <c r="J36" s="358" t="str">
        <f>(CONCATENATE(Tabla1[[#This Row],[¿QUÉ? 
IMPACTO]]," ","por ",Tabla1[[#This Row],[¿CÓMO?
CAUSA INMEDIATA 
(Iniciar con la palabra 
por)]]," ","debido a"," ",Tabla1[[#This Row],[¿PORQUÉ?
CAUSA RAÍZ
(Iniciar con 
debido a/a causa de)]]))</f>
        <v xml:space="preserve"> por  debido a </v>
      </c>
      <c r="K36" s="325"/>
    </row>
    <row r="37" spans="1:11" s="6" customFormat="1" ht="93" hidden="1" customHeight="1" x14ac:dyDescent="0.2">
      <c r="A37" s="1" t="s">
        <v>367</v>
      </c>
      <c r="B37" s="2"/>
      <c r="C37" s="2"/>
      <c r="D37" s="122"/>
      <c r="E37" s="223" t="str">
        <f>+IFERROR(VLOOKUP(B37,Tabla3[],2,0),"")</f>
        <v/>
      </c>
      <c r="F37" s="265"/>
      <c r="G37" s="265"/>
      <c r="H37" s="266"/>
      <c r="I37" s="266"/>
      <c r="J37" s="358" t="str">
        <f>(CONCATENATE(Tabla1[[#This Row],[¿QUÉ? 
IMPACTO]]," ","por ",Tabla1[[#This Row],[¿CÓMO?
CAUSA INMEDIATA 
(Iniciar con la palabra 
por)]]," ","debido a"," ",Tabla1[[#This Row],[¿PORQUÉ?
CAUSA RAÍZ
(Iniciar con 
debido a/a causa de)]]))</f>
        <v xml:space="preserve"> por  debido a </v>
      </c>
      <c r="K37" s="325"/>
    </row>
    <row r="38" spans="1:11" s="6" customFormat="1" ht="93" hidden="1" customHeight="1" x14ac:dyDescent="0.2">
      <c r="A38" s="1" t="s">
        <v>368</v>
      </c>
      <c r="B38" s="2"/>
      <c r="C38" s="2"/>
      <c r="D38" s="122"/>
      <c r="E38" s="223" t="str">
        <f>+IFERROR(VLOOKUP(B38,Tabla3[],2,0),"")</f>
        <v/>
      </c>
      <c r="F38" s="265"/>
      <c r="G38" s="265"/>
      <c r="H38" s="266"/>
      <c r="I38" s="266"/>
      <c r="J38" s="358" t="str">
        <f>(CONCATENATE(Tabla1[[#This Row],[¿QUÉ? 
IMPACTO]]," ","por ",Tabla1[[#This Row],[¿CÓMO?
CAUSA INMEDIATA 
(Iniciar con la palabra 
por)]]," ","debido a"," ",Tabla1[[#This Row],[¿PORQUÉ?
CAUSA RAÍZ
(Iniciar con 
debido a/a causa de)]]))</f>
        <v xml:space="preserve"> por  debido a </v>
      </c>
      <c r="K38" s="325"/>
    </row>
    <row r="39" spans="1:11" s="6" customFormat="1" ht="93" hidden="1" customHeight="1" x14ac:dyDescent="0.2">
      <c r="A39" s="1" t="s">
        <v>369</v>
      </c>
      <c r="B39" s="2"/>
      <c r="C39" s="2"/>
      <c r="D39" s="122" t="str">
        <f>+IF(B39='11 FORMULAS'!$B$4,'11 FORMULAS'!$C$4,IF(B39='11 FORMULAS'!$B$6,'11 FORMULAS'!$C$6,IF(B39='11 FORMULAS'!$B$8,'11 FORMULAS'!$C$8,IF(B39='11 FORMULAS'!$B$10,'11 FORMULAS'!$C$10,""))))</f>
        <v/>
      </c>
      <c r="E39" s="223" t="str">
        <f>+IFERROR(VLOOKUP(B39,Tabla3[],2,0),"")</f>
        <v/>
      </c>
      <c r="F39" s="1"/>
      <c r="G39" s="1"/>
      <c r="H39" s="242"/>
      <c r="I39" s="242"/>
      <c r="J39" s="357" t="str">
        <f>(CONCATENATE(Tabla1[[#This Row],[¿QUÉ? 
IMPACTO]]," ","por ",Tabla1[[#This Row],[¿CÓMO?
CAUSA INMEDIATA 
(Iniciar con la palabra 
por)]]," ","debido a"," ",Tabla1[[#This Row],[¿PORQUÉ?
CAUSA RAÍZ
(Iniciar con 
debido a/a causa de)]]))</f>
        <v xml:space="preserve"> por  debido a </v>
      </c>
      <c r="K39" s="325"/>
    </row>
    <row r="40" spans="1:11" s="6" customFormat="1" ht="19" thickBot="1" x14ac:dyDescent="0.25">
      <c r="F40" s="7"/>
      <c r="G40" s="7"/>
      <c r="H40" s="7"/>
      <c r="I40" s="7"/>
      <c r="J40" s="359"/>
      <c r="K40" s="326"/>
    </row>
    <row r="41" spans="1:11" ht="16" thickTop="1" thickBot="1" x14ac:dyDescent="0.2">
      <c r="A41" s="425" t="s">
        <v>376</v>
      </c>
      <c r="B41" s="425"/>
      <c r="C41" s="425"/>
      <c r="D41" s="425"/>
      <c r="E41" s="425"/>
      <c r="F41" s="425"/>
      <c r="G41" s="425"/>
      <c r="H41" s="3"/>
      <c r="I41" s="3"/>
    </row>
    <row r="42" spans="1:11" ht="16" thickTop="1" thickBot="1" x14ac:dyDescent="0.2">
      <c r="A42" s="312" t="s">
        <v>377</v>
      </c>
      <c r="B42" s="425" t="s">
        <v>378</v>
      </c>
      <c r="C42" s="425"/>
      <c r="D42" s="425" t="s">
        <v>379</v>
      </c>
      <c r="E42" s="425"/>
      <c r="F42" s="425" t="s">
        <v>380</v>
      </c>
      <c r="G42" s="425"/>
      <c r="H42" s="3"/>
      <c r="I42" s="3"/>
    </row>
    <row r="43" spans="1:11" ht="67.5" customHeight="1" thickTop="1" thickBot="1" x14ac:dyDescent="0.25">
      <c r="A43" s="313" t="s">
        <v>381</v>
      </c>
      <c r="B43" s="400">
        <v>46163</v>
      </c>
      <c r="C43" s="400"/>
      <c r="D43" s="401" t="s">
        <v>382</v>
      </c>
      <c r="E43" s="401"/>
      <c r="F43" s="402" t="s">
        <v>383</v>
      </c>
      <c r="G43" s="402"/>
      <c r="H43" s="8"/>
      <c r="I43" s="8"/>
    </row>
    <row r="44" spans="1:11" ht="15" thickTop="1" x14ac:dyDescent="0.15">
      <c r="F44" s="3"/>
      <c r="G44" s="3"/>
      <c r="H44" s="3"/>
      <c r="I44" s="3"/>
    </row>
    <row r="45" spans="1:11" x14ac:dyDescent="0.15">
      <c r="F45" s="3"/>
      <c r="G45" s="3"/>
      <c r="H45" s="3"/>
      <c r="I45" s="3"/>
    </row>
    <row r="46" spans="1:11" x14ac:dyDescent="0.15">
      <c r="F46" s="3"/>
      <c r="G46" s="3"/>
      <c r="H46" s="3"/>
      <c r="I46" s="3"/>
    </row>
    <row r="50" spans="24:26" ht="14.25" customHeight="1" x14ac:dyDescent="0.2"/>
    <row r="54" spans="24:26" ht="14.25" customHeight="1" x14ac:dyDescent="0.2">
      <c r="X54" s="9"/>
    </row>
    <row r="55" spans="24:26" x14ac:dyDescent="0.2">
      <c r="Z55" s="9"/>
    </row>
    <row r="56" spans="24:26" x14ac:dyDescent="0.2">
      <c r="Z56" s="9"/>
    </row>
    <row r="57" spans="24:26" x14ac:dyDescent="0.2">
      <c r="Z57" s="9"/>
    </row>
    <row r="58" spans="24:26" x14ac:dyDescent="0.2">
      <c r="Z58" s="9"/>
    </row>
    <row r="59" spans="24:26" x14ac:dyDescent="0.2">
      <c r="Z59" s="9"/>
    </row>
    <row r="60" spans="24:26" x14ac:dyDescent="0.2">
      <c r="Z60" s="9"/>
    </row>
    <row r="61" spans="24:26" x14ac:dyDescent="0.2">
      <c r="Z61" s="9"/>
    </row>
    <row r="62" spans="24:26" ht="14.25" customHeight="1" x14ac:dyDescent="0.2">
      <c r="Z62" s="9"/>
    </row>
    <row r="63" spans="24:26" x14ac:dyDescent="0.2">
      <c r="Z63" s="9"/>
    </row>
  </sheetData>
  <sheetProtection formatCells="0" formatColumns="0" formatRows="0" sort="0" autoFilter="0" pivotTables="0"/>
  <mergeCells count="15">
    <mergeCell ref="B1:I2"/>
    <mergeCell ref="B3:I3"/>
    <mergeCell ref="B8:E8"/>
    <mergeCell ref="A8:A9"/>
    <mergeCell ref="A4:K4"/>
    <mergeCell ref="B6:E6"/>
    <mergeCell ref="G6:K6"/>
    <mergeCell ref="A1:A3"/>
    <mergeCell ref="A41:G41"/>
    <mergeCell ref="B42:C42"/>
    <mergeCell ref="D42:E42"/>
    <mergeCell ref="F42:G42"/>
    <mergeCell ref="B43:C43"/>
    <mergeCell ref="D43:E43"/>
    <mergeCell ref="F43:G43"/>
  </mergeCells>
  <phoneticPr fontId="15" type="noConversion"/>
  <dataValidations count="2">
    <dataValidation type="list" allowBlank="1" showInputMessage="1" showErrorMessage="1" sqref="C10:C39" xr:uid="{D9BA5455-7B14-6A4C-B584-466EF5ACA124}">
      <formula1>INDIRECT(B10)</formula1>
    </dataValidation>
    <dataValidation type="list" allowBlank="1" showInputMessage="1" showErrorMessage="1" sqref="G10:G39" xr:uid="{F434CC6F-8F52-0344-AE71-98053B46C828}">
      <formula1>INDIRECT($F10)</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5000000}">
          <x14:formula1>
            <xm:f>'11 FORMULAS'!$A$31:$E$31</xm:f>
          </x14:formula1>
          <xm:sqref>F10:F39</xm:sqref>
        </x14:dataValidation>
        <x14:dataValidation type="list" allowBlank="1" showInputMessage="1" showErrorMessage="1" xr:uid="{00000000-0002-0000-0100-000006000000}">
          <x14:formula1>
            <xm:f>'11 FORMULAS'!$A$38:$F$38</xm:f>
          </x14:formula1>
          <xm:sqref>B10:B39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44"/>
  <sheetViews>
    <sheetView showGridLines="0" topLeftCell="E9" zoomScale="80" zoomScaleNormal="85" zoomScaleSheetLayoutView="80" workbookViewId="0">
      <selection activeCell="M11" sqref="M11"/>
    </sheetView>
  </sheetViews>
  <sheetFormatPr baseColWidth="10" defaultColWidth="14.5" defaultRowHeight="14" x14ac:dyDescent="0.2"/>
  <cols>
    <col min="1" max="1" width="18.1640625" style="4" customWidth="1"/>
    <col min="2" max="2" width="36.5" style="27" customWidth="1"/>
    <col min="3" max="3" width="28.5" style="27" customWidth="1"/>
    <col min="4" max="4" width="21.1640625" style="4" customWidth="1"/>
    <col min="5" max="5" width="14" style="12" customWidth="1"/>
    <col min="6" max="6" width="14.5" style="4" customWidth="1"/>
    <col min="7" max="7" width="45.83203125" style="12" bestFit="1" customWidth="1"/>
    <col min="8" max="8" width="16.5" style="12" customWidth="1"/>
    <col min="9" max="9" width="21.33203125" style="12" customWidth="1"/>
    <col min="10" max="10" width="30.6640625" style="12" customWidth="1"/>
    <col min="11" max="11" width="24.5" style="12" customWidth="1"/>
    <col min="12" max="12" width="10.1640625" style="12" customWidth="1"/>
    <col min="13" max="13" width="17.5" style="159" customWidth="1"/>
    <col min="14" max="14" width="15.83203125" style="159" customWidth="1"/>
    <col min="15" max="15" width="8" style="4" customWidth="1"/>
    <col min="16" max="16" width="21.5" style="4" customWidth="1"/>
    <col min="17" max="17" width="32.83203125" style="4" customWidth="1"/>
    <col min="18" max="18" width="12.5" style="27" customWidth="1"/>
    <col min="19" max="19" width="16.5" style="27" customWidth="1"/>
    <col min="20" max="20" width="17.83203125" style="4" customWidth="1"/>
    <col min="21" max="21" width="5.5" style="4" customWidth="1"/>
    <col min="22" max="22" width="14.1640625" style="4" bestFit="1" customWidth="1"/>
    <col min="23" max="23" width="14.83203125" style="4" bestFit="1" customWidth="1"/>
    <col min="24" max="24" width="27.5" style="4" customWidth="1"/>
    <col min="25" max="25" width="57.83203125" style="4" customWidth="1"/>
    <col min="26" max="29" width="24.1640625" style="4" customWidth="1"/>
    <col min="30" max="256" width="11.5" style="4" customWidth="1"/>
    <col min="257" max="257" width="12.5" style="4" customWidth="1"/>
    <col min="258" max="258" width="47" style="4" customWidth="1"/>
    <col min="259" max="259" width="35" style="4" customWidth="1"/>
    <col min="260" max="16384" width="14.5" style="4"/>
  </cols>
  <sheetData>
    <row r="1" spans="1:25" ht="20" customHeight="1" thickTop="1" x14ac:dyDescent="0.2">
      <c r="A1" s="441"/>
      <c r="B1" s="444" t="s">
        <v>374</v>
      </c>
      <c r="C1" s="445"/>
      <c r="D1" s="445"/>
      <c r="E1" s="445"/>
      <c r="F1" s="445"/>
      <c r="G1" s="445"/>
      <c r="H1" s="445"/>
      <c r="I1" s="446"/>
      <c r="J1" s="304" t="s">
        <v>372</v>
      </c>
      <c r="K1" s="305"/>
      <c r="L1" s="252"/>
      <c r="M1" s="4"/>
      <c r="N1" s="4"/>
      <c r="R1" s="4"/>
      <c r="S1" s="4"/>
    </row>
    <row r="2" spans="1:25" ht="20" customHeight="1" x14ac:dyDescent="0.2">
      <c r="A2" s="442"/>
      <c r="B2" s="447"/>
      <c r="C2" s="448"/>
      <c r="D2" s="448"/>
      <c r="E2" s="448"/>
      <c r="F2" s="448"/>
      <c r="G2" s="448"/>
      <c r="H2" s="448"/>
      <c r="I2" s="449"/>
      <c r="J2" s="306" t="s">
        <v>375</v>
      </c>
      <c r="K2" s="307"/>
      <c r="L2" s="252"/>
      <c r="M2" s="4"/>
      <c r="N2" s="4"/>
      <c r="R2" s="4"/>
      <c r="S2" s="4"/>
    </row>
    <row r="3" spans="1:25" s="3" customFormat="1" ht="17" thickBot="1" x14ac:dyDescent="0.2">
      <c r="A3" s="443"/>
      <c r="B3" s="450" t="s">
        <v>358</v>
      </c>
      <c r="C3" s="451"/>
      <c r="D3" s="451"/>
      <c r="E3" s="451"/>
      <c r="F3" s="451"/>
      <c r="G3" s="451"/>
      <c r="H3" s="451"/>
      <c r="I3" s="452"/>
      <c r="J3" s="308" t="s">
        <v>373</v>
      </c>
      <c r="K3" s="309"/>
      <c r="L3" s="253"/>
    </row>
    <row r="4" spans="1:25" s="3" customFormat="1" ht="17" customHeight="1" thickTop="1" x14ac:dyDescent="0.15">
      <c r="A4" s="453"/>
      <c r="B4" s="454"/>
      <c r="C4" s="454"/>
      <c r="D4" s="454"/>
      <c r="E4" s="454"/>
      <c r="F4" s="454"/>
      <c r="G4" s="454"/>
      <c r="H4" s="454"/>
      <c r="I4" s="454"/>
      <c r="J4" s="454"/>
      <c r="K4" s="455"/>
    </row>
    <row r="5" spans="1:25" ht="27" customHeight="1" x14ac:dyDescent="0.2">
      <c r="A5" s="11" t="s">
        <v>80</v>
      </c>
      <c r="B5" s="258" t="str">
        <f>'2 IDENTIFICACIÓN'!B5</f>
        <v>ALCALDÍA DE BUCARAMANGA</v>
      </c>
      <c r="C5" s="259"/>
      <c r="D5" s="259"/>
      <c r="E5" s="260"/>
      <c r="F5" s="243" t="s">
        <v>81</v>
      </c>
      <c r="G5" s="258" t="str">
        <f>'2 IDENTIFICACIÓN'!G5</f>
        <v>GESTIÓN DE SERVICIOS DE LA EDUCACIÓN PÚBLICA</v>
      </c>
      <c r="H5" s="260"/>
      <c r="I5" s="243" t="s">
        <v>352</v>
      </c>
      <c r="J5" s="261">
        <f>'2 IDENTIFICACIÓN'!J5</f>
        <v>2026</v>
      </c>
      <c r="K5" s="262"/>
      <c r="L5" s="4"/>
      <c r="M5" s="4"/>
      <c r="N5" s="4"/>
      <c r="R5" s="4"/>
      <c r="S5" s="4"/>
    </row>
    <row r="6" spans="1:25" ht="15" thickBot="1" x14ac:dyDescent="0.25">
      <c r="A6" s="163"/>
      <c r="B6" s="254"/>
      <c r="C6" s="254"/>
      <c r="D6" s="254"/>
      <c r="E6" s="254"/>
      <c r="F6" s="255"/>
      <c r="G6" s="256"/>
      <c r="H6" s="256"/>
      <c r="I6" s="256"/>
      <c r="J6" s="256"/>
      <c r="K6" s="256"/>
      <c r="L6" s="4"/>
      <c r="M6" s="4"/>
      <c r="N6" s="4"/>
      <c r="R6" s="4"/>
      <c r="S6" s="4"/>
    </row>
    <row r="7" spans="1:25" s="3" customFormat="1" ht="15" thickBot="1" x14ac:dyDescent="0.2">
      <c r="A7" s="257"/>
      <c r="B7" s="162"/>
      <c r="C7" s="162"/>
      <c r="D7" s="162"/>
      <c r="E7" s="13"/>
      <c r="F7" s="13"/>
      <c r="G7" s="540" t="s">
        <v>250</v>
      </c>
      <c r="H7" s="541"/>
      <c r="I7" s="541"/>
      <c r="J7" s="541"/>
      <c r="K7" s="541"/>
      <c r="L7" s="541"/>
      <c r="M7" s="541"/>
      <c r="N7" s="542"/>
      <c r="R7" s="126"/>
      <c r="S7" s="126"/>
    </row>
    <row r="8" spans="1:25" s="15" customFormat="1" ht="14.25" customHeight="1" thickBot="1" x14ac:dyDescent="0.25">
      <c r="A8" s="14"/>
      <c r="B8" s="14"/>
      <c r="C8" s="540" t="s">
        <v>251</v>
      </c>
      <c r="D8" s="541"/>
      <c r="E8" s="541"/>
      <c r="F8" s="542"/>
      <c r="G8" s="543" t="s">
        <v>36</v>
      </c>
      <c r="H8" s="544"/>
      <c r="I8" s="545"/>
      <c r="J8" s="543" t="s">
        <v>38</v>
      </c>
      <c r="K8" s="544"/>
      <c r="L8" s="545"/>
      <c r="M8" s="543" t="s">
        <v>252</v>
      </c>
      <c r="N8" s="545"/>
      <c r="P8" s="537" t="s">
        <v>253</v>
      </c>
      <c r="Q8" s="538"/>
      <c r="R8" s="538"/>
      <c r="S8" s="538"/>
      <c r="T8" s="539"/>
      <c r="V8" s="534" t="s">
        <v>254</v>
      </c>
      <c r="W8" s="535"/>
      <c r="X8" s="535"/>
      <c r="Y8" s="536"/>
    </row>
    <row r="9" spans="1:25" s="108" customFormat="1" ht="30" x14ac:dyDescent="0.2">
      <c r="A9" s="138" t="s">
        <v>255</v>
      </c>
      <c r="B9" s="137" t="s">
        <v>256</v>
      </c>
      <c r="C9" s="153" t="s">
        <v>34</v>
      </c>
      <c r="D9" s="154" t="s">
        <v>257</v>
      </c>
      <c r="E9" s="155" t="s">
        <v>258</v>
      </c>
      <c r="F9" s="156" t="s">
        <v>259</v>
      </c>
      <c r="G9" s="130" t="s">
        <v>36</v>
      </c>
      <c r="H9" s="131" t="s">
        <v>260</v>
      </c>
      <c r="I9" s="133" t="s">
        <v>261</v>
      </c>
      <c r="J9" s="130" t="s">
        <v>38</v>
      </c>
      <c r="K9" s="131" t="s">
        <v>260</v>
      </c>
      <c r="L9" s="133" t="s">
        <v>261</v>
      </c>
      <c r="M9" s="130" t="s">
        <v>262</v>
      </c>
      <c r="N9" s="132" t="s">
        <v>263</v>
      </c>
      <c r="P9" s="16" t="s">
        <v>261</v>
      </c>
      <c r="Q9" s="17" t="s">
        <v>257</v>
      </c>
      <c r="R9" s="17" t="s">
        <v>264</v>
      </c>
      <c r="S9" s="17" t="s">
        <v>265</v>
      </c>
      <c r="T9" s="18" t="s">
        <v>139</v>
      </c>
      <c r="V9" s="16" t="s">
        <v>261</v>
      </c>
      <c r="W9" s="17" t="s">
        <v>266</v>
      </c>
      <c r="X9" s="17" t="s">
        <v>267</v>
      </c>
      <c r="Y9" s="18" t="s">
        <v>38</v>
      </c>
    </row>
    <row r="10" spans="1:25" ht="137.5" customHeight="1" x14ac:dyDescent="0.2">
      <c r="A10" s="19" t="str">
        <f>'2 IDENTIFICACIÓN'!A10</f>
        <v>R1</v>
      </c>
      <c r="B10" s="149" t="str">
        <f>+'2 IDENTIFICACIÓN'!J10</f>
        <v>Posibilidad de afectación económica y reputacional por inconsistencias en la caracterización y registro de la información de los estudiantes en el SIMAT, debido a deficiencias en el suministro, actualización y validación de la información reportada por las Instituciones Educativas, generando disminución en la asignación de recursos del Sistema General de Participaciones para la prestación del servicio educativo.</v>
      </c>
      <c r="C10" s="150">
        <v>68647</v>
      </c>
      <c r="D10" s="127" t="str">
        <f t="shared" ref="D10:D39" si="0">+IF(C10="","",IF(C10&lt;=$S$10,$Q$10,IF(C10&lt;=$S$11,$Q$11,IF(C10&lt;=$S$12,$Q$12,IF(C10&lt;=$S$13,$Q$13,IF(C10&gt;=$R$14,$Q$14,""))))))</f>
        <v>La actividad que conlleva el riesgo se ejecuta más de 5.000 veces por año</v>
      </c>
      <c r="E10" s="128">
        <f t="shared" ref="E10:E39" si="1">+IF(D10="","",IF(D10=$Q$10,$T$10,IF(D10=$Q$11,$T$11,IF(D10=$Q$12,$T$12,IF(D10=$Q$13,$T$13,IF(D10=$Q$14,$T$14))))))</f>
        <v>1</v>
      </c>
      <c r="F10" s="20" t="str">
        <f t="shared" ref="F10:F39" si="2">+IF(D10="","",IF(D10=$Q$10,$P$10,IF(D10=$Q$11,$P$11,IF(D10=$Q$12,$P$12,IF(D10=$Q$13,$P$13,IF(D10=$Q$14,$P$14))))))</f>
        <v>Muy Alta</v>
      </c>
      <c r="G10" s="135" t="s">
        <v>286</v>
      </c>
      <c r="H10" s="129">
        <f>+IF(G10="","",IF(G10="N/A","",IF(OR(G10=$X$10,G10=$Y$10),$W$10,IF(OR(G10=$X$11,G10=$Y$11),$W$11,IF(OR(G10=$X$12,G10=$Y$12),$W$12,IF(OR(G10=$X$13,G10=$Y$13),$W$13,IF(OR(G10=$X$14,G10=$Y$14),$W$14)))))))</f>
        <v>0.8</v>
      </c>
      <c r="I10" s="134" t="str">
        <f t="shared" ref="I10:I39" si="3">+IF(G10="","",IF(G10="N/A","",IF(OR(G10=$X$10,G10=$Y$10),$V$10,IF(OR(G10=$X$11,G10=$Y$11),$V$11,IF(OR(G10=$X$12,G10=$Y$12),$V$12,IF(OR(G10=$X$13,G10=$Y$13),$V$13,IF(OR(G10=$X$14,G10=$Y$14),$V$14)))))))</f>
        <v>Mayor</v>
      </c>
      <c r="J10" s="135" t="s">
        <v>282</v>
      </c>
      <c r="K10" s="129">
        <f t="shared" ref="K10:K39" si="4">+IF(J10="","",IF(J10="N/A","",IF(OR(J10=$X$10,J10=$Y$10),$W$10,IF(OR(J10=$X$11,J10=$Y$11),$W$11,IF(OR(J10=$X$12,J10=$Y$12),$W$12,IF(OR(J10=$X$13,J10=$Y$13),$W$13,IF(OR(J10=$X$14,J10=$Y$14),$W$14)))))))</f>
        <v>0.6</v>
      </c>
      <c r="L10" s="134" t="str">
        <f t="shared" ref="L10:L39" si="5">+IF(J10="","",IF(J10="N/A","",IF(OR(J10=$X$10,J10=$Y$10),$V$10,IF(OR(J10=$X$11,J10=$Y$11),$V$11,IF(OR(J10=$X$12,J10=$Y$12),$V$12,IF(OR(J10=$X$13,J10=$Y$13),$V$13,IF(OR(J10=$X$14,J10=$Y$14),$V$14)))))))</f>
        <v>Moderado</v>
      </c>
      <c r="M10" s="157">
        <f>+IF(H10="",K10,IF(K10="",H10,IF(H10&gt;K10,H10,K10)))</f>
        <v>0.8</v>
      </c>
      <c r="N10" s="158" t="str">
        <f>+IF(M10="","",IF(M10=$W$10,$V$10,IF(M10=$W$11,$V$11,IF(M10=$W$12,$V$12,IF(M10=$W$13,$V$13,IF(M10=$W$14,$V$14))))))</f>
        <v>Mayor</v>
      </c>
      <c r="P10" s="218" t="s">
        <v>270</v>
      </c>
      <c r="Q10" s="21" t="s">
        <v>271</v>
      </c>
      <c r="R10" s="272">
        <v>0</v>
      </c>
      <c r="S10" s="272">
        <v>2</v>
      </c>
      <c r="T10" s="22">
        <v>0.2</v>
      </c>
      <c r="V10" s="218" t="s">
        <v>272</v>
      </c>
      <c r="W10" s="23">
        <v>0.2</v>
      </c>
      <c r="X10" s="272" t="s">
        <v>273</v>
      </c>
      <c r="Y10" s="275" t="s">
        <v>269</v>
      </c>
    </row>
    <row r="11" spans="1:25" ht="137.5" customHeight="1" x14ac:dyDescent="0.2">
      <c r="A11" s="19" t="str">
        <f>'2 IDENTIFICACIÓN'!A11</f>
        <v>R2</v>
      </c>
      <c r="B11" s="149" t="str">
        <f>+'2 IDENTIFICACIÓN'!J11</f>
        <v>Posibilidad de afectación reputacional por publicaciones extemporáneas en el SECOP, debido a demoras en la entrega y remisión de la información requerida para la gestión contractual.</v>
      </c>
      <c r="C11" s="151">
        <v>439</v>
      </c>
      <c r="D11" s="127" t="str">
        <f t="shared" si="0"/>
        <v>La actividad que conlleva el riesgo se ejecuta de 24 a 500 veces por año</v>
      </c>
      <c r="E11" s="128">
        <f t="shared" si="1"/>
        <v>0.6</v>
      </c>
      <c r="F11" s="20" t="str">
        <f t="shared" si="2"/>
        <v>Media</v>
      </c>
      <c r="G11" s="135" t="s">
        <v>293</v>
      </c>
      <c r="H11" s="129" t="str">
        <f t="shared" ref="H11:H39" si="6">+IF(G11="","",IF(G11="N/A","",IF(OR(G11=$X$10,G11=$Y$10),$W$10,IF(OR(G11=$X$11,G11=$Y$11),$W$11,IF(OR(G11=$X$12,G11=$Y$12),$W$12,IF(OR(G11=$X$13,G11=$Y$13),$W$13,IF(OR(G11=$X$14,G11=$Y$14),$W$14)))))))</f>
        <v/>
      </c>
      <c r="I11" s="134" t="str">
        <f t="shared" si="3"/>
        <v/>
      </c>
      <c r="J11" s="135" t="s">
        <v>269</v>
      </c>
      <c r="K11" s="129">
        <f t="shared" si="4"/>
        <v>0.2</v>
      </c>
      <c r="L11" s="134" t="str">
        <f t="shared" si="5"/>
        <v>Leve</v>
      </c>
      <c r="M11" s="157">
        <f>+IF(H11="",K11,IF(K11="",H11,IF(H11&gt;K11,H11,K11)))</f>
        <v>0.2</v>
      </c>
      <c r="N11" s="158" t="str">
        <f t="shared" ref="N11:N39" si="7">+IF(M11="","",IF(M11=$W$10,$V$10,IF(M11=$W$11,$V$11,IF(M11=$W$12,$V$12,IF(M11=$W$13,$V$13,IF(M11=$W$14,$V$14))))))</f>
        <v>Leve</v>
      </c>
      <c r="P11" s="219" t="s">
        <v>274</v>
      </c>
      <c r="Q11" s="24" t="s">
        <v>275</v>
      </c>
      <c r="R11" s="272">
        <v>3</v>
      </c>
      <c r="S11" s="272">
        <v>24</v>
      </c>
      <c r="T11" s="22">
        <v>0.4</v>
      </c>
      <c r="V11" s="219" t="s">
        <v>276</v>
      </c>
      <c r="W11" s="23">
        <v>0.4</v>
      </c>
      <c r="X11" s="272" t="s">
        <v>268</v>
      </c>
      <c r="Y11" s="276" t="s">
        <v>277</v>
      </c>
    </row>
    <row r="12" spans="1:25" ht="137.5" customHeight="1" x14ac:dyDescent="0.2">
      <c r="A12" s="19" t="str">
        <f>'2 IDENTIFICACIÓN'!A12</f>
        <v>R3</v>
      </c>
      <c r="B12" s="149" t="str">
        <f>+'2 IDENTIFICACIÓN'!J12</f>
        <v>Posibilidad de afectación reputacional por posibles investigaciones y sanciones disciplinarias por entes de control, debido a incumplimiento de la Ley 594 del 2000 en los documentos generados por la Secretaría de Educación.</v>
      </c>
      <c r="C12" s="151">
        <v>360</v>
      </c>
      <c r="D12" s="127" t="str">
        <f t="shared" si="0"/>
        <v>La actividad que conlleva el riesgo se ejecuta de 24 a 500 veces por año</v>
      </c>
      <c r="E12" s="128">
        <f t="shared" si="1"/>
        <v>0.6</v>
      </c>
      <c r="F12" s="20" t="str">
        <f t="shared" si="2"/>
        <v>Media</v>
      </c>
      <c r="G12" s="135" t="s">
        <v>293</v>
      </c>
      <c r="H12" s="129" t="str">
        <f t="shared" si="6"/>
        <v/>
      </c>
      <c r="I12" s="134" t="str">
        <f t="shared" si="3"/>
        <v/>
      </c>
      <c r="J12" s="135" t="s">
        <v>282</v>
      </c>
      <c r="K12" s="129">
        <f t="shared" si="4"/>
        <v>0.6</v>
      </c>
      <c r="L12" s="134" t="str">
        <f t="shared" si="5"/>
        <v>Moderado</v>
      </c>
      <c r="M12" s="157">
        <f t="shared" ref="M12:M39" si="8">+IF(H12="",K12,IF(K12="",H12,IF(H12&gt;K12,H12,K12)))</f>
        <v>0.6</v>
      </c>
      <c r="N12" s="158" t="str">
        <f t="shared" si="7"/>
        <v>Moderado</v>
      </c>
      <c r="P12" s="220" t="s">
        <v>278</v>
      </c>
      <c r="Q12" s="24" t="s">
        <v>279</v>
      </c>
      <c r="R12" s="272">
        <v>25</v>
      </c>
      <c r="S12" s="272">
        <v>500</v>
      </c>
      <c r="T12" s="22">
        <v>0.6</v>
      </c>
      <c r="V12" s="220" t="s">
        <v>280</v>
      </c>
      <c r="W12" s="23">
        <v>0.6</v>
      </c>
      <c r="X12" s="272" t="s">
        <v>281</v>
      </c>
      <c r="Y12" s="276" t="s">
        <v>282</v>
      </c>
    </row>
    <row r="13" spans="1:25" ht="137.5" customHeight="1" x14ac:dyDescent="0.2">
      <c r="A13" s="19" t="str">
        <f>'2 IDENTIFICACIÓN'!A13</f>
        <v>R4</v>
      </c>
      <c r="B13" s="149" t="str">
        <f>+'2 IDENTIFICACIÓN'!J13</f>
        <v>Posibilidad de afectación reputacional por incumplimiento de las acciones establecidas en los planes de mejoramiento derivados de auditorías internas y externas, debido a debilidades en el seguimiento y cumplimiento de los tiempos definidos para su ejecución.</v>
      </c>
      <c r="C13" s="151">
        <v>2</v>
      </c>
      <c r="D13" s="127" t="str">
        <f t="shared" si="0"/>
        <v>La actividad que conlleva el riesgo se ejecuta como máximos 2 veces por año</v>
      </c>
      <c r="E13" s="128">
        <f t="shared" si="1"/>
        <v>0.2</v>
      </c>
      <c r="F13" s="20" t="str">
        <f t="shared" si="2"/>
        <v>Muy Baja</v>
      </c>
      <c r="G13" s="135" t="s">
        <v>293</v>
      </c>
      <c r="H13" s="129" t="str">
        <f t="shared" si="6"/>
        <v/>
      </c>
      <c r="I13" s="134" t="str">
        <f t="shared" si="3"/>
        <v/>
      </c>
      <c r="J13" s="135" t="s">
        <v>282</v>
      </c>
      <c r="K13" s="129">
        <f t="shared" si="4"/>
        <v>0.6</v>
      </c>
      <c r="L13" s="134" t="str">
        <f t="shared" si="5"/>
        <v>Moderado</v>
      </c>
      <c r="M13" s="157">
        <f t="shared" si="8"/>
        <v>0.6</v>
      </c>
      <c r="N13" s="158" t="str">
        <f t="shared" si="7"/>
        <v>Moderado</v>
      </c>
      <c r="P13" s="25" t="s">
        <v>283</v>
      </c>
      <c r="Q13" s="24" t="s">
        <v>284</v>
      </c>
      <c r="R13" s="272">
        <v>501</v>
      </c>
      <c r="S13" s="272">
        <v>5000</v>
      </c>
      <c r="T13" s="22">
        <v>0.8</v>
      </c>
      <c r="V13" s="25" t="s">
        <v>285</v>
      </c>
      <c r="W13" s="23">
        <v>0.8</v>
      </c>
      <c r="X13" s="272" t="s">
        <v>286</v>
      </c>
      <c r="Y13" s="276" t="s">
        <v>287</v>
      </c>
    </row>
    <row r="14" spans="1:25" ht="137.5" customHeight="1" thickBot="1" x14ac:dyDescent="0.25">
      <c r="A14" s="19" t="str">
        <f>'2 IDENTIFICACIÓN'!A14</f>
        <v>R5</v>
      </c>
      <c r="B14" s="149" t="str">
        <f>+'2 IDENTIFICACIÓN'!J14</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4" s="151">
        <v>243</v>
      </c>
      <c r="D14" s="127" t="str">
        <f t="shared" si="0"/>
        <v>La actividad que conlleva el riesgo se ejecuta de 24 a 500 veces por año</v>
      </c>
      <c r="E14" s="128">
        <f t="shared" si="1"/>
        <v>0.6</v>
      </c>
      <c r="F14" s="20" t="str">
        <f t="shared" si="2"/>
        <v>Media</v>
      </c>
      <c r="G14" s="135" t="s">
        <v>293</v>
      </c>
      <c r="H14" s="129" t="str">
        <f t="shared" si="6"/>
        <v/>
      </c>
      <c r="I14" s="134" t="str">
        <f t="shared" si="3"/>
        <v/>
      </c>
      <c r="J14" s="135" t="s">
        <v>282</v>
      </c>
      <c r="K14" s="129">
        <f t="shared" si="4"/>
        <v>0.6</v>
      </c>
      <c r="L14" s="134" t="str">
        <f t="shared" si="5"/>
        <v>Moderado</v>
      </c>
      <c r="M14" s="157">
        <f t="shared" si="8"/>
        <v>0.6</v>
      </c>
      <c r="N14" s="158" t="str">
        <f t="shared" si="7"/>
        <v>Moderado</v>
      </c>
      <c r="P14" s="269" t="s">
        <v>288</v>
      </c>
      <c r="Q14" s="270" t="s">
        <v>289</v>
      </c>
      <c r="R14" s="273">
        <v>5001</v>
      </c>
      <c r="S14" s="273"/>
      <c r="T14" s="271">
        <v>1</v>
      </c>
      <c r="V14" s="269" t="s">
        <v>290</v>
      </c>
      <c r="W14" s="274">
        <v>1</v>
      </c>
      <c r="X14" s="273" t="s">
        <v>291</v>
      </c>
      <c r="Y14" s="277" t="s">
        <v>292</v>
      </c>
    </row>
    <row r="15" spans="1:25" ht="137.5" customHeight="1" x14ac:dyDescent="0.2">
      <c r="A15" s="19" t="str">
        <f>'2 IDENTIFICACIÓN'!A15</f>
        <v>R6</v>
      </c>
      <c r="B15" s="149" t="str">
        <f>+'2 IDENTIFICACIÓN'!J15</f>
        <v>Posibilidad de afectación reputacional por investigaciones y sanciones disciplinarias por entes de control, debido a la falta de seguimiento al cumplimiento de metas del Plan de Desarrollo Municipal programadas para la vigencia.</v>
      </c>
      <c r="C15" s="151">
        <v>24</v>
      </c>
      <c r="D15" s="127" t="str">
        <f t="shared" si="0"/>
        <v>La actividad que conlleva el riesgo se ejecuta de 3 a 24 veces por año</v>
      </c>
      <c r="E15" s="128">
        <f t="shared" si="1"/>
        <v>0.4</v>
      </c>
      <c r="F15" s="20" t="str">
        <f t="shared" si="2"/>
        <v>Baja</v>
      </c>
      <c r="G15" s="135" t="s">
        <v>293</v>
      </c>
      <c r="H15" s="129" t="str">
        <f t="shared" si="6"/>
        <v/>
      </c>
      <c r="I15" s="134" t="str">
        <f t="shared" si="3"/>
        <v/>
      </c>
      <c r="J15" s="135" t="s">
        <v>282</v>
      </c>
      <c r="K15" s="129">
        <f t="shared" si="4"/>
        <v>0.6</v>
      </c>
      <c r="L15" s="134" t="str">
        <f t="shared" si="5"/>
        <v>Moderado</v>
      </c>
      <c r="M15" s="157">
        <f t="shared" si="8"/>
        <v>0.6</v>
      </c>
      <c r="N15" s="158" t="str">
        <f t="shared" si="7"/>
        <v>Moderado</v>
      </c>
      <c r="P15" s="27"/>
      <c r="X15" s="27" t="s">
        <v>293</v>
      </c>
      <c r="Y15" s="27" t="s">
        <v>293</v>
      </c>
    </row>
    <row r="16" spans="1:25" ht="137.5" customHeight="1" x14ac:dyDescent="0.2">
      <c r="A16" s="19" t="str">
        <f>'2 IDENTIFICACIÓN'!A16</f>
        <v>R7</v>
      </c>
      <c r="B16" s="149" t="str">
        <f>+'2 IDENTIFICACIÓN'!J16</f>
        <v>Posibilidad  de efecto dañoso sobre bienes de uso público por pérdida, extravío, hurto o faltantes en inventario de bienes muebles de la entidad, debido a deficiencias en la actualización, verificación y control del inventario de bienes muebles.</v>
      </c>
      <c r="C16" s="151">
        <v>360</v>
      </c>
      <c r="D16" s="127" t="str">
        <f t="shared" si="0"/>
        <v>La actividad que conlleva el riesgo se ejecuta de 24 a 500 veces por año</v>
      </c>
      <c r="E16" s="128">
        <f t="shared" si="1"/>
        <v>0.6</v>
      </c>
      <c r="F16" s="20" t="str">
        <f t="shared" si="2"/>
        <v>Media</v>
      </c>
      <c r="G16" s="135" t="s">
        <v>291</v>
      </c>
      <c r="H16" s="129">
        <f t="shared" si="6"/>
        <v>1</v>
      </c>
      <c r="I16" s="134" t="str">
        <f t="shared" si="3"/>
        <v>Catastrófico</v>
      </c>
      <c r="J16" s="135" t="s">
        <v>293</v>
      </c>
      <c r="K16" s="129" t="str">
        <f t="shared" si="4"/>
        <v/>
      </c>
      <c r="L16" s="134" t="str">
        <f t="shared" si="5"/>
        <v/>
      </c>
      <c r="M16" s="157">
        <f t="shared" si="8"/>
        <v>1</v>
      </c>
      <c r="N16" s="158" t="str">
        <f t="shared" si="7"/>
        <v>Catastrófico</v>
      </c>
    </row>
    <row r="17" spans="1:14" ht="137.5" customHeight="1" x14ac:dyDescent="0.2">
      <c r="A17" s="19" t="str">
        <f>'2 IDENTIFICACIÓN'!A17</f>
        <v>R8</v>
      </c>
      <c r="B17" s="149" t="str">
        <f>+'2 IDENTIFICACIÓN'!J17</f>
        <v>Posibilidad  de efecto dañoso sobre el recurso público por deficiencias en la gestión de las etapas precontractual, contractual y postcontractual, debido a incumplimiento de los lineamientos, requisitos y obligaciones establecidos en la normatividad vigente y en los documentos contractuales, generando pagos sobre obligaciones parcialmente ejecutadas o no cumplidas.</v>
      </c>
      <c r="C17" s="151">
        <v>70</v>
      </c>
      <c r="D17" s="127" t="str">
        <f t="shared" si="0"/>
        <v>La actividad que conlleva el riesgo se ejecuta de 24 a 500 veces por año</v>
      </c>
      <c r="E17" s="128">
        <f t="shared" si="1"/>
        <v>0.6</v>
      </c>
      <c r="F17" s="20" t="str">
        <f t="shared" si="2"/>
        <v>Media</v>
      </c>
      <c r="G17" s="135" t="s">
        <v>291</v>
      </c>
      <c r="H17" s="129">
        <f t="shared" si="6"/>
        <v>1</v>
      </c>
      <c r="I17" s="134" t="str">
        <f t="shared" si="3"/>
        <v>Catastrófico</v>
      </c>
      <c r="J17" s="135" t="s">
        <v>293</v>
      </c>
      <c r="K17" s="129" t="str">
        <f t="shared" si="4"/>
        <v/>
      </c>
      <c r="L17" s="134" t="str">
        <f t="shared" si="5"/>
        <v/>
      </c>
      <c r="M17" s="157">
        <f t="shared" si="8"/>
        <v>1</v>
      </c>
      <c r="N17" s="158" t="str">
        <f t="shared" si="7"/>
        <v>Catastrófico</v>
      </c>
    </row>
    <row r="18" spans="1:14" ht="137.5" customHeight="1" x14ac:dyDescent="0.2">
      <c r="A18" s="19" t="str">
        <f>'2 IDENTIFICACIÓN'!A18</f>
        <v>R9</v>
      </c>
      <c r="B18" s="149" t="str">
        <f>+'2 IDENTIFICACIÓN'!J18</f>
        <v>Posibilidad  de efecto dañoso sobre el recurso público por pago de sanción e intereses moratorios, debido a  trámite inoportuno a los requerimientos de los entes de control y vigilancia, de acuerdo con sus lineamientos y términos de ley.</v>
      </c>
      <c r="C18" s="151">
        <v>213</v>
      </c>
      <c r="D18" s="127" t="str">
        <f t="shared" si="0"/>
        <v>La actividad que conlleva el riesgo se ejecuta de 24 a 500 veces por año</v>
      </c>
      <c r="E18" s="128">
        <f t="shared" si="1"/>
        <v>0.6</v>
      </c>
      <c r="F18" s="20" t="str">
        <f t="shared" si="2"/>
        <v>Media</v>
      </c>
      <c r="G18" s="135" t="s">
        <v>268</v>
      </c>
      <c r="H18" s="129">
        <f t="shared" si="6"/>
        <v>0.4</v>
      </c>
      <c r="I18" s="134" t="str">
        <f t="shared" si="3"/>
        <v>Menor</v>
      </c>
      <c r="J18" s="135" t="s">
        <v>293</v>
      </c>
      <c r="K18" s="129" t="str">
        <f t="shared" si="4"/>
        <v/>
      </c>
      <c r="L18" s="134" t="str">
        <f t="shared" si="5"/>
        <v/>
      </c>
      <c r="M18" s="157">
        <f t="shared" si="8"/>
        <v>0.4</v>
      </c>
      <c r="N18" s="158" t="str">
        <f t="shared" si="7"/>
        <v>Menor</v>
      </c>
    </row>
    <row r="19" spans="1:14" ht="137.5" customHeight="1" x14ac:dyDescent="0.2">
      <c r="A19" s="19" t="str">
        <f>'2 IDENTIFICACIÓN'!A19</f>
        <v>R10</v>
      </c>
      <c r="B19" s="149" t="str">
        <f>+'2 IDENTIFICACIÓN'!J19</f>
        <v>Posibilidad de afectación económica y reputacional por afectaciones en la disponibilidad y ejecución de los recursos del Sistema General de Participaciones (SGP) administrados por la Secretaría de Educación, debido a inconsistencias en los procesos financieros y de tesorería relacionados con el manejo de pagos y descuentos efectuados sobre dichos recursos.</v>
      </c>
      <c r="C19" s="151">
        <v>11</v>
      </c>
      <c r="D19" s="127" t="str">
        <f t="shared" si="0"/>
        <v>La actividad que conlleva el riesgo se ejecuta de 3 a 24 veces por año</v>
      </c>
      <c r="E19" s="128">
        <f t="shared" si="1"/>
        <v>0.4</v>
      </c>
      <c r="F19" s="20" t="str">
        <f t="shared" si="2"/>
        <v>Baja</v>
      </c>
      <c r="G19" s="135" t="s">
        <v>291</v>
      </c>
      <c r="H19" s="129">
        <f t="shared" si="6"/>
        <v>1</v>
      </c>
      <c r="I19" s="134" t="str">
        <f t="shared" si="3"/>
        <v>Catastrófico</v>
      </c>
      <c r="J19" s="135" t="s">
        <v>282</v>
      </c>
      <c r="K19" s="129">
        <f t="shared" si="4"/>
        <v>0.6</v>
      </c>
      <c r="L19" s="134" t="str">
        <f t="shared" si="5"/>
        <v>Moderado</v>
      </c>
      <c r="M19" s="157">
        <f t="shared" si="8"/>
        <v>1</v>
      </c>
      <c r="N19" s="158" t="str">
        <f t="shared" si="7"/>
        <v>Catastrófico</v>
      </c>
    </row>
    <row r="20" spans="1:14" ht="137.5" customHeight="1" x14ac:dyDescent="0.2">
      <c r="A20" s="19" t="str">
        <f>'2 IDENTIFICACIÓN'!A20</f>
        <v>R11</v>
      </c>
      <c r="B20" s="149" t="str">
        <f>+'2 IDENTIFICACIÓN'!J20</f>
        <v>Posibilidad de afectación reputacional por demoras en el trámite de novedades de retiro y liquidación derivadas del fallecimiento del personal docente, directivo docente y administrativo de las Instituciones Educativas Oficiales, debido a falencias en los procesos de gestión y actualización de la información administrativa y de nómina.</v>
      </c>
      <c r="C20" s="151">
        <v>2</v>
      </c>
      <c r="D20" s="127" t="str">
        <f t="shared" si="0"/>
        <v>La actividad que conlleva el riesgo se ejecuta como máximos 2 veces por año</v>
      </c>
      <c r="E20" s="128">
        <f t="shared" si="1"/>
        <v>0.2</v>
      </c>
      <c r="F20" s="20" t="str">
        <f t="shared" si="2"/>
        <v>Muy Baja</v>
      </c>
      <c r="G20" s="135" t="s">
        <v>293</v>
      </c>
      <c r="H20" s="129" t="str">
        <f t="shared" si="6"/>
        <v/>
      </c>
      <c r="I20" s="134" t="str">
        <f t="shared" si="3"/>
        <v/>
      </c>
      <c r="J20" s="135" t="s">
        <v>269</v>
      </c>
      <c r="K20" s="129">
        <f t="shared" si="4"/>
        <v>0.2</v>
      </c>
      <c r="L20" s="134" t="str">
        <f t="shared" si="5"/>
        <v>Leve</v>
      </c>
      <c r="M20" s="157">
        <f t="shared" si="8"/>
        <v>0.2</v>
      </c>
      <c r="N20" s="158" t="str">
        <f t="shared" si="7"/>
        <v>Leve</v>
      </c>
    </row>
    <row r="21" spans="1:14" ht="162" customHeight="1" x14ac:dyDescent="0.2">
      <c r="A21" s="19" t="str">
        <f>'2 IDENTIFICACIÓN'!A21</f>
        <v>R12</v>
      </c>
      <c r="B21" s="149" t="str">
        <f>+'2 IDENTIFICACIÓN'!J21</f>
        <v>Posibilidad de pérdida reputacional por soborno entrante en los trámites administrativos del personal docente, directivo docente y administrativo, al recibir o solicitar ventajas indebidas en actuaciones relacionadas con traslados, permutas, nombramientos en vacancias temporales, ascensos o mejoramientos salariales, debido a al incumplimiento de los requisitos y lineamientos establecidos.</v>
      </c>
      <c r="C21" s="151">
        <v>3100</v>
      </c>
      <c r="D21" s="127" t="str">
        <f t="shared" si="0"/>
        <v>La actividad que conlleva el riesgo se ejecuta mínimo 500 veces al año y máximo 5.000 veces por año</v>
      </c>
      <c r="E21" s="128">
        <f t="shared" si="1"/>
        <v>0.8</v>
      </c>
      <c r="F21" s="20" t="str">
        <f t="shared" si="2"/>
        <v>Alta</v>
      </c>
      <c r="G21" s="135" t="s">
        <v>293</v>
      </c>
      <c r="H21" s="129" t="str">
        <f t="shared" si="6"/>
        <v/>
      </c>
      <c r="I21" s="134" t="str">
        <f t="shared" si="3"/>
        <v/>
      </c>
      <c r="J21" s="135" t="s">
        <v>269</v>
      </c>
      <c r="K21" s="129">
        <f t="shared" si="4"/>
        <v>0.2</v>
      </c>
      <c r="L21" s="134" t="str">
        <f t="shared" si="5"/>
        <v>Leve</v>
      </c>
      <c r="M21" s="157">
        <f t="shared" si="8"/>
        <v>0.2</v>
      </c>
      <c r="N21" s="158" t="str">
        <f t="shared" si="7"/>
        <v>Leve</v>
      </c>
    </row>
    <row r="22" spans="1:14" ht="156.5" customHeight="1" x14ac:dyDescent="0.2">
      <c r="A22" s="19" t="str">
        <f>'2 IDENTIFICACIÓN'!A22</f>
        <v>R13</v>
      </c>
      <c r="B22" s="149" t="str">
        <f>+'2 IDENTIFICACIÓN'!J22</f>
        <v>Posibilidad de pérdida reputacional por soborno entrante en la asignación de cupos a Instituciones Educativas, al recibir o solicitar ventajas indebidas para favorecer el acceso al servicio educativo, debido a incumplimiento de los criterios de priorización establecidos en la resolución expedida por el Área de Cobertura de la Secretaría de Educación de Bucaramanga.</v>
      </c>
      <c r="C22" s="151">
        <v>68647</v>
      </c>
      <c r="D22" s="127" t="str">
        <f t="shared" si="0"/>
        <v>La actividad que conlleva el riesgo se ejecuta más de 5.000 veces por año</v>
      </c>
      <c r="E22" s="128">
        <f t="shared" si="1"/>
        <v>1</v>
      </c>
      <c r="F22" s="20" t="str">
        <f t="shared" si="2"/>
        <v>Muy Alta</v>
      </c>
      <c r="G22" s="135" t="s">
        <v>293</v>
      </c>
      <c r="H22" s="129" t="str">
        <f t="shared" si="6"/>
        <v/>
      </c>
      <c r="I22" s="134" t="str">
        <f t="shared" si="3"/>
        <v/>
      </c>
      <c r="J22" s="135" t="s">
        <v>287</v>
      </c>
      <c r="K22" s="129">
        <f t="shared" si="4"/>
        <v>0.8</v>
      </c>
      <c r="L22" s="134" t="str">
        <f t="shared" si="5"/>
        <v>Mayor</v>
      </c>
      <c r="M22" s="157">
        <f t="shared" si="8"/>
        <v>0.8</v>
      </c>
      <c r="N22" s="158" t="str">
        <f t="shared" si="7"/>
        <v>Mayor</v>
      </c>
    </row>
    <row r="23" spans="1:14" ht="170" customHeight="1" x14ac:dyDescent="0.2">
      <c r="A23" s="19" t="str">
        <f>'2 IDENTIFICACIÓN'!A23</f>
        <v>R14</v>
      </c>
      <c r="B23" s="149" t="str">
        <f>+'2 IDENTIFICACIÓN'!J23</f>
        <v>Posibilidad de pérdida reputacional por soborno entrante en los procesos de liquidación y pago de nómina del personal docente, directivo docente y administrativo, al aceptar o solicitar ventajas indebidas para autorizar pagos de salarios u horas extras diferentes a las aprobadas, debido a deficiencias en la validación de requisitos, novedades y soportes establecidos.</v>
      </c>
      <c r="C23" s="151">
        <v>2800</v>
      </c>
      <c r="D23" s="127" t="str">
        <f t="shared" si="0"/>
        <v>La actividad que conlleva el riesgo se ejecuta mínimo 500 veces al año y máximo 5.000 veces por año</v>
      </c>
      <c r="E23" s="128">
        <f t="shared" si="1"/>
        <v>0.8</v>
      </c>
      <c r="F23" s="20" t="str">
        <f t="shared" si="2"/>
        <v>Alta</v>
      </c>
      <c r="G23" s="135" t="s">
        <v>293</v>
      </c>
      <c r="H23" s="129" t="str">
        <f t="shared" si="6"/>
        <v/>
      </c>
      <c r="I23" s="134" t="str">
        <f t="shared" si="3"/>
        <v/>
      </c>
      <c r="J23" s="135" t="s">
        <v>282</v>
      </c>
      <c r="K23" s="129">
        <f t="shared" si="4"/>
        <v>0.6</v>
      </c>
      <c r="L23" s="134" t="str">
        <f t="shared" si="5"/>
        <v>Moderado</v>
      </c>
      <c r="M23" s="157">
        <f t="shared" si="8"/>
        <v>0.6</v>
      </c>
      <c r="N23" s="158" t="str">
        <f t="shared" si="7"/>
        <v>Moderado</v>
      </c>
    </row>
    <row r="24" spans="1:14" ht="166.5" customHeight="1" x14ac:dyDescent="0.2">
      <c r="A24" s="19" t="str">
        <f>'2 IDENTIFICACIÓN'!A24</f>
        <v>R15</v>
      </c>
      <c r="B24" s="149" t="str">
        <f>+'2 IDENTIFICACIÓN'!J24</f>
        <v>Posibilidad de pérdida reputacional por corrupción en el trámite de licencias, registros y autorizaciones de funcionamiento de Instituciones Educativas y programas de Educación para el Trabajo y Desarrollo Humano (EDTH), debido a favorecimientos, priorización, agilización o aprobación indebida de solicitudes sin el cumplimiento de los requisitos, términos y criterios establecidos.</v>
      </c>
      <c r="C24" s="151">
        <v>11</v>
      </c>
      <c r="D24" s="127" t="str">
        <f t="shared" si="0"/>
        <v>La actividad que conlleva el riesgo se ejecuta de 3 a 24 veces por año</v>
      </c>
      <c r="E24" s="128">
        <f t="shared" si="1"/>
        <v>0.4</v>
      </c>
      <c r="F24" s="20" t="str">
        <f t="shared" si="2"/>
        <v>Baja</v>
      </c>
      <c r="G24" s="135" t="s">
        <v>293</v>
      </c>
      <c r="H24" s="129" t="str">
        <f t="shared" si="6"/>
        <v/>
      </c>
      <c r="I24" s="134" t="str">
        <f t="shared" si="3"/>
        <v/>
      </c>
      <c r="J24" s="135" t="s">
        <v>287</v>
      </c>
      <c r="K24" s="129">
        <f t="shared" si="4"/>
        <v>0.8</v>
      </c>
      <c r="L24" s="134" t="str">
        <f t="shared" si="5"/>
        <v>Mayor</v>
      </c>
      <c r="M24" s="157">
        <f t="shared" si="8"/>
        <v>0.8</v>
      </c>
      <c r="N24" s="158" t="str">
        <f t="shared" si="7"/>
        <v>Mayor</v>
      </c>
    </row>
    <row r="25" spans="1:14" ht="117" customHeight="1" x14ac:dyDescent="0.2">
      <c r="A25" s="19" t="str">
        <f>'2 IDENTIFICACIÓN'!A25</f>
        <v>R16</v>
      </c>
      <c r="B25" s="149" t="str">
        <f>+'2 IDENTIFICACIÓN'!J25</f>
        <v>Posibilidad de pérdida reputacional por soborno entrante en los procesos de contratación, al recibir o solicitar ventajas indebidas para favorecer la adjudicación de contratos, debido a incumplimiento de los principios y requisitos establecidos en la normatividad vigente.</v>
      </c>
      <c r="C25" s="151">
        <v>439</v>
      </c>
      <c r="D25" s="127" t="str">
        <f t="shared" si="0"/>
        <v>La actividad que conlleva el riesgo se ejecuta de 24 a 500 veces por año</v>
      </c>
      <c r="E25" s="128">
        <f t="shared" si="1"/>
        <v>0.6</v>
      </c>
      <c r="F25" s="20" t="str">
        <f t="shared" si="2"/>
        <v>Media</v>
      </c>
      <c r="G25" s="135" t="s">
        <v>293</v>
      </c>
      <c r="H25" s="129" t="str">
        <f t="shared" si="6"/>
        <v/>
      </c>
      <c r="I25" s="134" t="str">
        <f t="shared" si="3"/>
        <v/>
      </c>
      <c r="J25" s="135" t="s">
        <v>282</v>
      </c>
      <c r="K25" s="129">
        <f t="shared" si="4"/>
        <v>0.6</v>
      </c>
      <c r="L25" s="134" t="str">
        <f t="shared" si="5"/>
        <v>Moderado</v>
      </c>
      <c r="M25" s="157">
        <f t="shared" si="8"/>
        <v>0.6</v>
      </c>
      <c r="N25" s="158" t="str">
        <f t="shared" si="7"/>
        <v>Moderado</v>
      </c>
    </row>
    <row r="26" spans="1:14" ht="93" hidden="1" customHeight="1" x14ac:dyDescent="0.2">
      <c r="A26" s="19" t="str">
        <f>'2 IDENTIFICACIÓN'!A26</f>
        <v>R17</v>
      </c>
      <c r="B26" s="149" t="str">
        <f>+'2 IDENTIFICACIÓN'!J26</f>
        <v xml:space="preserve"> por  debido a </v>
      </c>
      <c r="C26" s="151"/>
      <c r="D26" s="127" t="str">
        <f t="shared" si="0"/>
        <v/>
      </c>
      <c r="E26" s="128" t="str">
        <f t="shared" si="1"/>
        <v/>
      </c>
      <c r="F26" s="20" t="str">
        <f t="shared" si="2"/>
        <v/>
      </c>
      <c r="G26" s="135"/>
      <c r="H26" s="129" t="str">
        <f t="shared" si="6"/>
        <v/>
      </c>
      <c r="I26" s="134" t="str">
        <f t="shared" si="3"/>
        <v/>
      </c>
      <c r="J26" s="135"/>
      <c r="K26" s="129" t="str">
        <f t="shared" si="4"/>
        <v/>
      </c>
      <c r="L26" s="134" t="str">
        <f t="shared" si="5"/>
        <v/>
      </c>
      <c r="M26" s="157" t="str">
        <f t="shared" si="8"/>
        <v/>
      </c>
      <c r="N26" s="158" t="str">
        <f t="shared" si="7"/>
        <v/>
      </c>
    </row>
    <row r="27" spans="1:14" ht="93" hidden="1" customHeight="1" x14ac:dyDescent="0.2">
      <c r="A27" s="19" t="str">
        <f>'2 IDENTIFICACIÓN'!A27</f>
        <v>R18</v>
      </c>
      <c r="B27" s="149" t="str">
        <f>+'2 IDENTIFICACIÓN'!J27</f>
        <v xml:space="preserve"> por  debido a </v>
      </c>
      <c r="C27" s="151"/>
      <c r="D27" s="127" t="str">
        <f t="shared" si="0"/>
        <v/>
      </c>
      <c r="E27" s="128" t="str">
        <f t="shared" si="1"/>
        <v/>
      </c>
      <c r="F27" s="20" t="str">
        <f t="shared" si="2"/>
        <v/>
      </c>
      <c r="G27" s="135"/>
      <c r="H27" s="129" t="str">
        <f t="shared" si="6"/>
        <v/>
      </c>
      <c r="I27" s="134" t="str">
        <f t="shared" si="3"/>
        <v/>
      </c>
      <c r="J27" s="135"/>
      <c r="K27" s="129" t="str">
        <f t="shared" si="4"/>
        <v/>
      </c>
      <c r="L27" s="134" t="str">
        <f t="shared" si="5"/>
        <v/>
      </c>
      <c r="M27" s="157" t="str">
        <f t="shared" si="8"/>
        <v/>
      </c>
      <c r="N27" s="158" t="str">
        <f t="shared" si="7"/>
        <v/>
      </c>
    </row>
    <row r="28" spans="1:14" ht="93" hidden="1" customHeight="1" x14ac:dyDescent="0.2">
      <c r="A28" s="19" t="str">
        <f>'2 IDENTIFICACIÓN'!A28</f>
        <v>R19</v>
      </c>
      <c r="B28" s="149" t="str">
        <f>+'2 IDENTIFICACIÓN'!J28</f>
        <v xml:space="preserve"> por  debido a </v>
      </c>
      <c r="C28" s="151"/>
      <c r="D28" s="127" t="str">
        <f t="shared" si="0"/>
        <v/>
      </c>
      <c r="E28" s="128" t="str">
        <f t="shared" si="1"/>
        <v/>
      </c>
      <c r="F28" s="20" t="str">
        <f t="shared" si="2"/>
        <v/>
      </c>
      <c r="G28" s="135"/>
      <c r="H28" s="129" t="str">
        <f t="shared" si="6"/>
        <v/>
      </c>
      <c r="I28" s="134" t="str">
        <f t="shared" si="3"/>
        <v/>
      </c>
      <c r="J28" s="135"/>
      <c r="K28" s="129" t="str">
        <f t="shared" si="4"/>
        <v/>
      </c>
      <c r="L28" s="134" t="str">
        <f t="shared" si="5"/>
        <v/>
      </c>
      <c r="M28" s="157" t="str">
        <f t="shared" si="8"/>
        <v/>
      </c>
      <c r="N28" s="158" t="str">
        <f t="shared" si="7"/>
        <v/>
      </c>
    </row>
    <row r="29" spans="1:14" ht="93" hidden="1" customHeight="1" x14ac:dyDescent="0.2">
      <c r="A29" s="19" t="str">
        <f>'2 IDENTIFICACIÓN'!A29</f>
        <v>R20</v>
      </c>
      <c r="B29" s="149" t="str">
        <f>+'2 IDENTIFICACIÓN'!J29</f>
        <v xml:space="preserve"> por  debido a </v>
      </c>
      <c r="C29" s="267"/>
      <c r="D29" s="127" t="str">
        <f t="shared" si="0"/>
        <v/>
      </c>
      <c r="E29" s="128" t="str">
        <f t="shared" si="1"/>
        <v/>
      </c>
      <c r="F29" s="20" t="str">
        <f t="shared" si="2"/>
        <v/>
      </c>
      <c r="G29" s="268"/>
      <c r="H29" s="129" t="str">
        <f t="shared" si="6"/>
        <v/>
      </c>
      <c r="I29" s="134" t="str">
        <f t="shared" si="3"/>
        <v/>
      </c>
      <c r="J29" s="268"/>
      <c r="K29" s="129" t="str">
        <f t="shared" si="4"/>
        <v/>
      </c>
      <c r="L29" s="134" t="str">
        <f t="shared" si="5"/>
        <v/>
      </c>
      <c r="M29" s="157" t="str">
        <f t="shared" si="8"/>
        <v/>
      </c>
      <c r="N29" s="158" t="str">
        <f t="shared" si="7"/>
        <v/>
      </c>
    </row>
    <row r="30" spans="1:14" ht="93" hidden="1" customHeight="1" x14ac:dyDescent="0.2">
      <c r="A30" s="19" t="str">
        <f>'2 IDENTIFICACIÓN'!A30</f>
        <v>R21</v>
      </c>
      <c r="B30" s="149" t="str">
        <f>+'2 IDENTIFICACIÓN'!J30</f>
        <v xml:space="preserve"> por  debido a </v>
      </c>
      <c r="C30" s="267"/>
      <c r="D30" s="127" t="str">
        <f t="shared" si="0"/>
        <v/>
      </c>
      <c r="E30" s="128" t="str">
        <f t="shared" si="1"/>
        <v/>
      </c>
      <c r="F30" s="20" t="str">
        <f t="shared" si="2"/>
        <v/>
      </c>
      <c r="G30" s="268"/>
      <c r="H30" s="129" t="str">
        <f t="shared" si="6"/>
        <v/>
      </c>
      <c r="I30" s="134" t="str">
        <f t="shared" si="3"/>
        <v/>
      </c>
      <c r="J30" s="268"/>
      <c r="K30" s="129" t="str">
        <f t="shared" si="4"/>
        <v/>
      </c>
      <c r="L30" s="134" t="str">
        <f t="shared" si="5"/>
        <v/>
      </c>
      <c r="M30" s="157" t="str">
        <f t="shared" si="8"/>
        <v/>
      </c>
      <c r="N30" s="158" t="str">
        <f t="shared" si="7"/>
        <v/>
      </c>
    </row>
    <row r="31" spans="1:14" ht="93" hidden="1" customHeight="1" x14ac:dyDescent="0.2">
      <c r="A31" s="19" t="str">
        <f>'2 IDENTIFICACIÓN'!A31</f>
        <v>R22</v>
      </c>
      <c r="B31" s="149" t="str">
        <f>+'2 IDENTIFICACIÓN'!J31</f>
        <v xml:space="preserve"> por  debido a </v>
      </c>
      <c r="C31" s="267"/>
      <c r="D31" s="127" t="str">
        <f t="shared" si="0"/>
        <v/>
      </c>
      <c r="E31" s="128" t="str">
        <f t="shared" si="1"/>
        <v/>
      </c>
      <c r="F31" s="20" t="str">
        <f t="shared" si="2"/>
        <v/>
      </c>
      <c r="G31" s="268"/>
      <c r="H31" s="129" t="str">
        <f t="shared" si="6"/>
        <v/>
      </c>
      <c r="I31" s="134" t="str">
        <f t="shared" si="3"/>
        <v/>
      </c>
      <c r="J31" s="268"/>
      <c r="K31" s="129" t="str">
        <f t="shared" si="4"/>
        <v/>
      </c>
      <c r="L31" s="134" t="str">
        <f t="shared" si="5"/>
        <v/>
      </c>
      <c r="M31" s="157" t="str">
        <f t="shared" si="8"/>
        <v/>
      </c>
      <c r="N31" s="158" t="str">
        <f t="shared" si="7"/>
        <v/>
      </c>
    </row>
    <row r="32" spans="1:14" ht="93" hidden="1" customHeight="1" x14ac:dyDescent="0.2">
      <c r="A32" s="19" t="str">
        <f>'2 IDENTIFICACIÓN'!A32</f>
        <v>R23</v>
      </c>
      <c r="B32" s="149" t="str">
        <f>+'2 IDENTIFICACIÓN'!J32</f>
        <v xml:space="preserve"> por  debido a </v>
      </c>
      <c r="C32" s="267"/>
      <c r="D32" s="127" t="str">
        <f t="shared" si="0"/>
        <v/>
      </c>
      <c r="E32" s="128" t="str">
        <f t="shared" si="1"/>
        <v/>
      </c>
      <c r="F32" s="20" t="str">
        <f t="shared" si="2"/>
        <v/>
      </c>
      <c r="G32" s="268"/>
      <c r="H32" s="129" t="str">
        <f t="shared" si="6"/>
        <v/>
      </c>
      <c r="I32" s="134" t="str">
        <f t="shared" si="3"/>
        <v/>
      </c>
      <c r="J32" s="268"/>
      <c r="K32" s="129" t="str">
        <f t="shared" si="4"/>
        <v/>
      </c>
      <c r="L32" s="134" t="str">
        <f t="shared" si="5"/>
        <v/>
      </c>
      <c r="M32" s="157" t="str">
        <f t="shared" si="8"/>
        <v/>
      </c>
      <c r="N32" s="158" t="str">
        <f t="shared" si="7"/>
        <v/>
      </c>
    </row>
    <row r="33" spans="1:14" ht="93" hidden="1" customHeight="1" x14ac:dyDescent="0.2">
      <c r="A33" s="19" t="str">
        <f>'2 IDENTIFICACIÓN'!A33</f>
        <v>R24</v>
      </c>
      <c r="B33" s="149" t="str">
        <f>+'2 IDENTIFICACIÓN'!J33</f>
        <v xml:space="preserve"> por  debido a </v>
      </c>
      <c r="C33" s="267"/>
      <c r="D33" s="127" t="str">
        <f t="shared" si="0"/>
        <v/>
      </c>
      <c r="E33" s="128" t="str">
        <f t="shared" si="1"/>
        <v/>
      </c>
      <c r="F33" s="20" t="str">
        <f t="shared" si="2"/>
        <v/>
      </c>
      <c r="G33" s="268"/>
      <c r="H33" s="129" t="str">
        <f t="shared" si="6"/>
        <v/>
      </c>
      <c r="I33" s="134" t="str">
        <f t="shared" si="3"/>
        <v/>
      </c>
      <c r="J33" s="268"/>
      <c r="K33" s="129" t="str">
        <f t="shared" si="4"/>
        <v/>
      </c>
      <c r="L33" s="134" t="str">
        <f t="shared" si="5"/>
        <v/>
      </c>
      <c r="M33" s="157" t="str">
        <f t="shared" si="8"/>
        <v/>
      </c>
      <c r="N33" s="158" t="str">
        <f t="shared" si="7"/>
        <v/>
      </c>
    </row>
    <row r="34" spans="1:14" ht="93" hidden="1" customHeight="1" x14ac:dyDescent="0.2">
      <c r="A34" s="19" t="str">
        <f>'2 IDENTIFICACIÓN'!A34</f>
        <v>R25</v>
      </c>
      <c r="B34" s="149" t="str">
        <f>+'2 IDENTIFICACIÓN'!J34</f>
        <v xml:space="preserve"> por  debido a </v>
      </c>
      <c r="C34" s="267"/>
      <c r="D34" s="127" t="str">
        <f t="shared" si="0"/>
        <v/>
      </c>
      <c r="E34" s="128" t="str">
        <f t="shared" si="1"/>
        <v/>
      </c>
      <c r="F34" s="20" t="str">
        <f t="shared" si="2"/>
        <v/>
      </c>
      <c r="G34" s="268"/>
      <c r="H34" s="129" t="str">
        <f t="shared" si="6"/>
        <v/>
      </c>
      <c r="I34" s="134" t="str">
        <f t="shared" si="3"/>
        <v/>
      </c>
      <c r="J34" s="268"/>
      <c r="K34" s="129" t="str">
        <f t="shared" si="4"/>
        <v/>
      </c>
      <c r="L34" s="134" t="str">
        <f t="shared" si="5"/>
        <v/>
      </c>
      <c r="M34" s="157" t="str">
        <f t="shared" si="8"/>
        <v/>
      </c>
      <c r="N34" s="158" t="str">
        <f t="shared" si="7"/>
        <v/>
      </c>
    </row>
    <row r="35" spans="1:14" ht="93" hidden="1" customHeight="1" x14ac:dyDescent="0.2">
      <c r="A35" s="19" t="str">
        <f>'2 IDENTIFICACIÓN'!A35</f>
        <v>R26</v>
      </c>
      <c r="B35" s="149" t="str">
        <f>+'2 IDENTIFICACIÓN'!J35</f>
        <v xml:space="preserve"> por  debido a </v>
      </c>
      <c r="C35" s="267"/>
      <c r="D35" s="127" t="str">
        <f t="shared" si="0"/>
        <v/>
      </c>
      <c r="E35" s="128" t="str">
        <f t="shared" si="1"/>
        <v/>
      </c>
      <c r="F35" s="20" t="str">
        <f t="shared" si="2"/>
        <v/>
      </c>
      <c r="G35" s="268"/>
      <c r="H35" s="129" t="str">
        <f t="shared" si="6"/>
        <v/>
      </c>
      <c r="I35" s="134" t="str">
        <f t="shared" si="3"/>
        <v/>
      </c>
      <c r="J35" s="268"/>
      <c r="K35" s="129" t="str">
        <f t="shared" si="4"/>
        <v/>
      </c>
      <c r="L35" s="134" t="str">
        <f t="shared" si="5"/>
        <v/>
      </c>
      <c r="M35" s="157" t="str">
        <f t="shared" si="8"/>
        <v/>
      </c>
      <c r="N35" s="158" t="str">
        <f t="shared" si="7"/>
        <v/>
      </c>
    </row>
    <row r="36" spans="1:14" ht="93" hidden="1" customHeight="1" x14ac:dyDescent="0.2">
      <c r="A36" s="19" t="str">
        <f>'2 IDENTIFICACIÓN'!A36</f>
        <v>R27</v>
      </c>
      <c r="B36" s="149" t="str">
        <f>+'2 IDENTIFICACIÓN'!J36</f>
        <v xml:space="preserve"> por  debido a </v>
      </c>
      <c r="C36" s="267"/>
      <c r="D36" s="127" t="str">
        <f t="shared" si="0"/>
        <v/>
      </c>
      <c r="E36" s="128" t="str">
        <f t="shared" si="1"/>
        <v/>
      </c>
      <c r="F36" s="20" t="str">
        <f t="shared" si="2"/>
        <v/>
      </c>
      <c r="G36" s="268"/>
      <c r="H36" s="129" t="str">
        <f t="shared" si="6"/>
        <v/>
      </c>
      <c r="I36" s="134" t="str">
        <f t="shared" si="3"/>
        <v/>
      </c>
      <c r="J36" s="268"/>
      <c r="K36" s="129" t="str">
        <f t="shared" si="4"/>
        <v/>
      </c>
      <c r="L36" s="134" t="str">
        <f t="shared" si="5"/>
        <v/>
      </c>
      <c r="M36" s="157" t="str">
        <f t="shared" si="8"/>
        <v/>
      </c>
      <c r="N36" s="158" t="str">
        <f t="shared" si="7"/>
        <v/>
      </c>
    </row>
    <row r="37" spans="1:14" ht="93" hidden="1" customHeight="1" x14ac:dyDescent="0.2">
      <c r="A37" s="19" t="str">
        <f>'2 IDENTIFICACIÓN'!A37</f>
        <v>R28</v>
      </c>
      <c r="B37" s="149" t="str">
        <f>+'2 IDENTIFICACIÓN'!J37</f>
        <v xml:space="preserve"> por  debido a </v>
      </c>
      <c r="C37" s="267"/>
      <c r="D37" s="127" t="str">
        <f t="shared" si="0"/>
        <v/>
      </c>
      <c r="E37" s="128" t="str">
        <f t="shared" si="1"/>
        <v/>
      </c>
      <c r="F37" s="20" t="str">
        <f t="shared" si="2"/>
        <v/>
      </c>
      <c r="G37" s="268"/>
      <c r="H37" s="129" t="str">
        <f t="shared" si="6"/>
        <v/>
      </c>
      <c r="I37" s="134" t="str">
        <f t="shared" si="3"/>
        <v/>
      </c>
      <c r="J37" s="268"/>
      <c r="K37" s="129" t="str">
        <f t="shared" si="4"/>
        <v/>
      </c>
      <c r="L37" s="134" t="str">
        <f t="shared" si="5"/>
        <v/>
      </c>
      <c r="M37" s="157" t="str">
        <f t="shared" si="8"/>
        <v/>
      </c>
      <c r="N37" s="158" t="str">
        <f t="shared" si="7"/>
        <v/>
      </c>
    </row>
    <row r="38" spans="1:14" ht="16" hidden="1" x14ac:dyDescent="0.2">
      <c r="A38" s="19" t="str">
        <f>'2 IDENTIFICACIÓN'!A38</f>
        <v>R29</v>
      </c>
      <c r="B38" s="149" t="str">
        <f>+'2 IDENTIFICACIÓN'!J38</f>
        <v xml:space="preserve"> por  debido a </v>
      </c>
      <c r="C38" s="267"/>
      <c r="D38" s="127" t="str">
        <f t="shared" si="0"/>
        <v/>
      </c>
      <c r="E38" s="128" t="str">
        <f t="shared" si="1"/>
        <v/>
      </c>
      <c r="F38" s="20" t="str">
        <f t="shared" si="2"/>
        <v/>
      </c>
      <c r="G38" s="268"/>
      <c r="H38" s="129" t="str">
        <f t="shared" si="6"/>
        <v/>
      </c>
      <c r="I38" s="134" t="str">
        <f t="shared" si="3"/>
        <v/>
      </c>
      <c r="J38" s="268"/>
      <c r="K38" s="129" t="str">
        <f t="shared" si="4"/>
        <v/>
      </c>
      <c r="L38" s="134" t="str">
        <f t="shared" si="5"/>
        <v/>
      </c>
      <c r="M38" s="157" t="str">
        <f t="shared" si="8"/>
        <v/>
      </c>
      <c r="N38" s="158" t="str">
        <f t="shared" si="7"/>
        <v/>
      </c>
    </row>
    <row r="39" spans="1:14" ht="22.5" hidden="1" customHeight="1" thickBot="1" x14ac:dyDescent="0.25">
      <c r="A39" s="26" t="str">
        <f>'2 IDENTIFICACIÓN'!A39</f>
        <v>R30</v>
      </c>
      <c r="B39" s="314" t="str">
        <f>+'2 IDENTIFICACIÓN'!J39</f>
        <v xml:space="preserve"> por  debido a </v>
      </c>
      <c r="C39" s="152"/>
      <c r="D39" s="315" t="str">
        <f t="shared" si="0"/>
        <v/>
      </c>
      <c r="E39" s="316" t="str">
        <f t="shared" si="1"/>
        <v/>
      </c>
      <c r="F39" s="317" t="str">
        <f t="shared" si="2"/>
        <v/>
      </c>
      <c r="G39" s="136"/>
      <c r="H39" s="318" t="str">
        <f t="shared" si="6"/>
        <v/>
      </c>
      <c r="I39" s="319" t="str">
        <f t="shared" si="3"/>
        <v/>
      </c>
      <c r="J39" s="136"/>
      <c r="K39" s="318" t="str">
        <f t="shared" si="4"/>
        <v/>
      </c>
      <c r="L39" s="319" t="str">
        <f t="shared" si="5"/>
        <v/>
      </c>
      <c r="M39" s="320" t="str">
        <f t="shared" si="8"/>
        <v/>
      </c>
      <c r="N39" s="321" t="str">
        <f t="shared" si="7"/>
        <v/>
      </c>
    </row>
    <row r="40" spans="1:14" ht="15" thickBot="1" x14ac:dyDescent="0.25"/>
    <row r="41" spans="1:14" ht="16" thickTop="1" thickBot="1" x14ac:dyDescent="0.25">
      <c r="A41" s="425" t="s">
        <v>376</v>
      </c>
      <c r="B41" s="425"/>
      <c r="C41" s="425"/>
      <c r="D41" s="425"/>
      <c r="E41" s="425"/>
      <c r="F41" s="425"/>
      <c r="G41" s="425"/>
    </row>
    <row r="42" spans="1:14" ht="16" thickTop="1" thickBot="1" x14ac:dyDescent="0.25">
      <c r="A42" s="312" t="s">
        <v>377</v>
      </c>
      <c r="B42" s="425" t="s">
        <v>378</v>
      </c>
      <c r="C42" s="425"/>
      <c r="D42" s="425" t="s">
        <v>379</v>
      </c>
      <c r="E42" s="425"/>
      <c r="F42" s="425" t="s">
        <v>380</v>
      </c>
      <c r="G42" s="425"/>
    </row>
    <row r="43" spans="1:14" ht="93" customHeight="1" thickTop="1" thickBot="1" x14ac:dyDescent="0.25">
      <c r="A43" s="313" t="s">
        <v>381</v>
      </c>
      <c r="B43" s="400">
        <v>46163</v>
      </c>
      <c r="C43" s="400"/>
      <c r="D43" s="401" t="s">
        <v>382</v>
      </c>
      <c r="E43" s="401"/>
      <c r="F43" s="402" t="s">
        <v>383</v>
      </c>
      <c r="G43" s="402"/>
    </row>
    <row r="44" spans="1:14" ht="15" thickTop="1" x14ac:dyDescent="0.2"/>
  </sheetData>
  <sheetProtection formatCells="0" formatColumns="0" formatRows="0" sort="0" autoFilter="0" pivotTables="0"/>
  <autoFilter ref="A9:N9" xr:uid="{00000000-0009-0000-0000-000003000000}"/>
  <dataConsolidate/>
  <mergeCells count="18">
    <mergeCell ref="A1:A3"/>
    <mergeCell ref="B1:I2"/>
    <mergeCell ref="B3:I3"/>
    <mergeCell ref="A4:K4"/>
    <mergeCell ref="V8:Y8"/>
    <mergeCell ref="P8:T8"/>
    <mergeCell ref="C8:F8"/>
    <mergeCell ref="G8:I8"/>
    <mergeCell ref="J8:L8"/>
    <mergeCell ref="M8:N8"/>
    <mergeCell ref="G7:N7"/>
    <mergeCell ref="A41:G41"/>
    <mergeCell ref="B42:C42"/>
    <mergeCell ref="D42:E42"/>
    <mergeCell ref="F42:G42"/>
    <mergeCell ref="B43:C43"/>
    <mergeCell ref="D43:E43"/>
    <mergeCell ref="F43:G43"/>
  </mergeCells>
  <conditionalFormatting sqref="E10:E39 G10:G39">
    <cfRule type="cellIs" dxfId="213" priority="1" operator="equal">
      <formula>$T$10</formula>
    </cfRule>
    <cfRule type="cellIs" dxfId="212" priority="2" operator="equal">
      <formula>$T$11</formula>
    </cfRule>
    <cfRule type="cellIs" dxfId="211" priority="3" operator="equal">
      <formula>$T$12</formula>
    </cfRule>
    <cfRule type="cellIs" dxfId="210" priority="4" operator="equal">
      <formula>$T$13</formula>
    </cfRule>
    <cfRule type="cellIs" dxfId="209" priority="5" operator="equal">
      <formula>$T$14</formula>
    </cfRule>
  </conditionalFormatting>
  <conditionalFormatting sqref="F10:F39">
    <cfRule type="cellIs" dxfId="208" priority="163" operator="equal">
      <formula>$P$14</formula>
    </cfRule>
    <cfRule type="cellIs" dxfId="207" priority="159" operator="equal">
      <formula>$P$10</formula>
    </cfRule>
    <cfRule type="cellIs" dxfId="206" priority="162" operator="equal">
      <formula>$P$13</formula>
    </cfRule>
    <cfRule type="cellIs" dxfId="205" priority="161" operator="equal">
      <formula>$P$12</formula>
    </cfRule>
    <cfRule type="cellIs" dxfId="204" priority="160" operator="equal">
      <formula>$P$11</formula>
    </cfRule>
  </conditionalFormatting>
  <conditionalFormatting sqref="H10:H39">
    <cfRule type="cellIs" dxfId="203" priority="76" operator="equal">
      <formula>$W$10</formula>
    </cfRule>
    <cfRule type="cellIs" dxfId="202" priority="77" operator="equal">
      <formula>$W$11</formula>
    </cfRule>
    <cfRule type="cellIs" dxfId="201" priority="78" operator="equal">
      <formula>$W$12</formula>
    </cfRule>
    <cfRule type="cellIs" dxfId="200" priority="79" operator="equal">
      <formula>$W$13</formula>
    </cfRule>
    <cfRule type="cellIs" dxfId="199" priority="80" operator="equal">
      <formula>$W$14</formula>
    </cfRule>
  </conditionalFormatting>
  <conditionalFormatting sqref="I10:J39">
    <cfRule type="cellIs" dxfId="198" priority="81" operator="equal">
      <formula>$V$10</formula>
    </cfRule>
    <cfRule type="cellIs" dxfId="197" priority="82" operator="equal">
      <formula>$V$11</formula>
    </cfRule>
    <cfRule type="cellIs" dxfId="196" priority="83" operator="equal">
      <formula>$V$12</formula>
    </cfRule>
    <cfRule type="cellIs" dxfId="195" priority="84" operator="equal">
      <formula>$V$13</formula>
    </cfRule>
    <cfRule type="cellIs" dxfId="194" priority="85" operator="equal">
      <formula>$V$14</formula>
    </cfRule>
  </conditionalFormatting>
  <conditionalFormatting sqref="K10:K39">
    <cfRule type="cellIs" dxfId="193" priority="61" operator="equal">
      <formula>$W$10</formula>
    </cfRule>
    <cfRule type="cellIs" dxfId="192" priority="62" operator="equal">
      <formula>$W$11</formula>
    </cfRule>
    <cfRule type="cellIs" dxfId="191" priority="63" operator="equal">
      <formula>$W$12</formula>
    </cfRule>
    <cfRule type="cellIs" dxfId="190" priority="64" operator="equal">
      <formula>$W$13</formula>
    </cfRule>
    <cfRule type="cellIs" dxfId="189" priority="65" operator="equal">
      <formula>$W$14</formula>
    </cfRule>
  </conditionalFormatting>
  <conditionalFormatting sqref="L10:L39">
    <cfRule type="cellIs" dxfId="188" priority="96" operator="equal">
      <formula>$V$10</formula>
    </cfRule>
    <cfRule type="cellIs" dxfId="187" priority="100" operator="equal">
      <formula>$V$14</formula>
    </cfRule>
    <cfRule type="cellIs" dxfId="186" priority="99" operator="equal">
      <formula>$V$13</formula>
    </cfRule>
    <cfRule type="cellIs" dxfId="185" priority="98" operator="equal">
      <formula>$V$12</formula>
    </cfRule>
    <cfRule type="cellIs" dxfId="184" priority="97" operator="equal">
      <formula>$V$11</formula>
    </cfRule>
  </conditionalFormatting>
  <conditionalFormatting sqref="M10:M39">
    <cfRule type="cellIs" dxfId="183" priority="7" operator="equal">
      <formula>$W$11</formula>
    </cfRule>
    <cfRule type="cellIs" dxfId="182" priority="6" operator="equal">
      <formula>$W$10</formula>
    </cfRule>
    <cfRule type="cellIs" dxfId="181" priority="10" operator="equal">
      <formula>$W$14</formula>
    </cfRule>
    <cfRule type="cellIs" dxfId="180" priority="9" operator="equal">
      <formula>$W$13</formula>
    </cfRule>
    <cfRule type="cellIs" dxfId="179" priority="8" operator="equal">
      <formula>$W$12</formula>
    </cfRule>
  </conditionalFormatting>
  <conditionalFormatting sqref="N10:N39">
    <cfRule type="cellIs" dxfId="178" priority="35" operator="equal">
      <formula>$V$14</formula>
    </cfRule>
    <cfRule type="cellIs" dxfId="177" priority="34" operator="equal">
      <formula>$V$13</formula>
    </cfRule>
    <cfRule type="cellIs" dxfId="176" priority="33" operator="equal">
      <formula>$V$12</formula>
    </cfRule>
    <cfRule type="cellIs" dxfId="175" priority="31" operator="equal">
      <formula>$V$10</formula>
    </cfRule>
    <cfRule type="cellIs" dxfId="174" priority="32" operator="equal">
      <formula>$V$11</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9" xr:uid="{00000000-0002-0000-0300-000000000000}"/>
    <dataValidation allowBlank="1" showInputMessage="1" showErrorMessage="1" prompt="Es la materialización del riesgo y las consecuencias de su aparición. Su escala es: 5 bajo impacto, 10 medio, 20 alto impacto._x000a_" sqref="IP9:JA9" xr:uid="{00000000-0002-0000-0300-000001000000}"/>
    <dataValidation type="list" allowBlank="1" showInputMessage="1" showErrorMessage="1" sqref="IU13:JA13 IP10:JA12" xr:uid="{00000000-0002-0000-0300-000002000000}">
      <formula1>#REF!</formula1>
    </dataValidation>
    <dataValidation type="list" allowBlank="1" showInputMessage="1" showErrorMessage="1" sqref="G10:G39" xr:uid="{00000000-0002-0000-0300-000003000000}">
      <formula1>Afectación_Económica</formula1>
    </dataValidation>
    <dataValidation type="list" allowBlank="1" showInputMessage="1" showErrorMessage="1" sqref="J10:J39"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ignoredErrors>
    <ignoredError sqref="J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46"/>
  <sheetViews>
    <sheetView showGridLines="0" zoomScale="80" zoomScaleNormal="80" workbookViewId="0">
      <selection sqref="A1:A3"/>
    </sheetView>
  </sheetViews>
  <sheetFormatPr baseColWidth="10" defaultColWidth="0" defaultRowHeight="13" x14ac:dyDescent="0.2"/>
  <cols>
    <col min="1" max="1" width="12.83203125" style="45" customWidth="1"/>
    <col min="2" max="2" width="35.83203125" style="50" customWidth="1"/>
    <col min="3" max="3" width="16.5" style="45" customWidth="1"/>
    <col min="4" max="4" width="12.5" style="50" customWidth="1"/>
    <col min="5" max="5" width="22.83203125" style="50" customWidth="1"/>
    <col min="6" max="6" width="13.5" style="50" customWidth="1"/>
    <col min="7" max="7" width="29" style="50" bestFit="1" customWidth="1"/>
    <col min="8" max="8" width="14" style="50" customWidth="1"/>
    <col min="9" max="9" width="13.83203125" style="50" customWidth="1"/>
    <col min="10" max="10" width="29" style="50" bestFit="1" customWidth="1"/>
    <col min="11" max="11" width="18" style="50" customWidth="1"/>
    <col min="12" max="13" width="12.5" style="50" customWidth="1"/>
    <col min="14" max="14" width="3.83203125" style="50" customWidth="1"/>
    <col min="15" max="15" width="4.83203125" style="45" customWidth="1"/>
    <col min="16" max="16" width="6.5" style="45" customWidth="1"/>
    <col min="17" max="17" width="11" style="45" bestFit="1" customWidth="1"/>
    <col min="18" max="22" width="12" style="45" customWidth="1"/>
    <col min="23" max="23" width="11.5" style="45" customWidth="1"/>
    <col min="24" max="27" width="11.5" style="45" hidden="1" customWidth="1"/>
    <col min="28" max="28" width="5.5" style="45" hidden="1" customWidth="1"/>
    <col min="29" max="29" width="26.83203125" style="45" hidden="1" customWidth="1"/>
    <col min="30" max="34" width="22.83203125" style="50" hidden="1" customWidth="1"/>
    <col min="35" max="35" width="23.5" style="45" hidden="1" customWidth="1"/>
    <col min="36" max="263" width="11.5" style="45" hidden="1" customWidth="1"/>
    <col min="264" max="264" width="12.5" style="45" hidden="1" customWidth="1"/>
    <col min="265" max="265" width="47" style="45" hidden="1" customWidth="1"/>
    <col min="266" max="266" width="35" style="45" hidden="1" customWidth="1"/>
    <col min="267" max="16384" width="14.5" style="45" hidden="1"/>
  </cols>
  <sheetData>
    <row r="1" spans="1:36" s="4" customFormat="1" ht="20" customHeight="1" thickTop="1" x14ac:dyDescent="0.2">
      <c r="A1" s="441"/>
      <c r="B1" s="444" t="s">
        <v>374</v>
      </c>
      <c r="C1" s="445"/>
      <c r="D1" s="445"/>
      <c r="E1" s="445"/>
      <c r="F1" s="445"/>
      <c r="G1" s="445"/>
      <c r="H1" s="445"/>
      <c r="I1" s="446"/>
      <c r="J1" s="304" t="s">
        <v>372</v>
      </c>
      <c r="K1" s="305"/>
      <c r="L1" s="252"/>
    </row>
    <row r="2" spans="1:36" s="4" customFormat="1" ht="20" customHeight="1" x14ac:dyDescent="0.2">
      <c r="A2" s="442"/>
      <c r="B2" s="447"/>
      <c r="C2" s="448"/>
      <c r="D2" s="448"/>
      <c r="E2" s="448"/>
      <c r="F2" s="448"/>
      <c r="G2" s="448"/>
      <c r="H2" s="448"/>
      <c r="I2" s="449"/>
      <c r="J2" s="306" t="s">
        <v>375</v>
      </c>
      <c r="K2" s="307"/>
      <c r="L2" s="252"/>
    </row>
    <row r="3" spans="1:36" s="3" customFormat="1" ht="17" thickBot="1" x14ac:dyDescent="0.2">
      <c r="A3" s="443"/>
      <c r="B3" s="450" t="s">
        <v>358</v>
      </c>
      <c r="C3" s="451"/>
      <c r="D3" s="451"/>
      <c r="E3" s="451"/>
      <c r="F3" s="451"/>
      <c r="G3" s="451"/>
      <c r="H3" s="451"/>
      <c r="I3" s="452"/>
      <c r="J3" s="308" t="s">
        <v>373</v>
      </c>
      <c r="K3" s="309"/>
      <c r="L3" s="253"/>
    </row>
    <row r="4" spans="1:36" s="3" customFormat="1" ht="17" customHeight="1" thickTop="1" x14ac:dyDescent="0.15">
      <c r="A4" s="453"/>
      <c r="B4" s="454"/>
      <c r="C4" s="454"/>
      <c r="D4" s="454"/>
      <c r="E4" s="454"/>
      <c r="F4" s="454"/>
      <c r="G4" s="454"/>
      <c r="H4" s="454"/>
      <c r="I4" s="454"/>
      <c r="J4" s="454"/>
      <c r="K4" s="455"/>
    </row>
    <row r="5" spans="1:36" s="4" customFormat="1" ht="27" customHeight="1" x14ac:dyDescent="0.2">
      <c r="A5" s="11" t="s">
        <v>80</v>
      </c>
      <c r="B5" s="264" t="str">
        <f>'2 IDENTIFICACIÓN'!B5</f>
        <v>ALCALDÍA DE BUCARAMANGA</v>
      </c>
      <c r="C5" s="259"/>
      <c r="D5" s="259"/>
      <c r="E5" s="260"/>
      <c r="F5" s="243" t="s">
        <v>81</v>
      </c>
      <c r="G5" s="264" t="str">
        <f>'2 IDENTIFICACIÓN'!G5</f>
        <v>GESTIÓN DE SERVICIOS DE LA EDUCACIÓN PÚBLICA</v>
      </c>
      <c r="H5" s="260"/>
      <c r="I5" s="243" t="s">
        <v>352</v>
      </c>
      <c r="J5" s="261">
        <f>'2 IDENTIFICACIÓN'!J5</f>
        <v>2026</v>
      </c>
      <c r="K5" s="262"/>
    </row>
    <row r="6" spans="1:36" s="4" customFormat="1" ht="15" thickBot="1" x14ac:dyDescent="0.25">
      <c r="A6" s="163"/>
      <c r="B6" s="254"/>
      <c r="C6" s="254"/>
      <c r="D6" s="254"/>
      <c r="E6" s="254"/>
      <c r="F6" s="255"/>
      <c r="G6" s="256"/>
      <c r="H6" s="256"/>
      <c r="I6" s="256"/>
      <c r="J6" s="256"/>
      <c r="K6" s="256"/>
    </row>
    <row r="7" spans="1:36" s="36" customFormat="1" ht="15" thickBot="1" x14ac:dyDescent="0.2">
      <c r="A7" s="163"/>
      <c r="B7" s="162"/>
      <c r="C7" s="162"/>
      <c r="D7" s="39"/>
      <c r="G7" s="552" t="s">
        <v>294</v>
      </c>
      <c r="H7" s="553"/>
      <c r="I7" s="553"/>
      <c r="J7" s="553"/>
      <c r="K7" s="553"/>
      <c r="L7" s="553"/>
      <c r="M7" s="554"/>
      <c r="O7" s="40"/>
      <c r="P7" s="40"/>
      <c r="Q7" s="41"/>
      <c r="R7" s="548" t="s">
        <v>158</v>
      </c>
      <c r="S7" s="548"/>
      <c r="T7" s="548"/>
      <c r="U7" s="548"/>
      <c r="V7" s="549"/>
      <c r="AD7" s="37"/>
      <c r="AE7" s="37"/>
      <c r="AF7" s="37"/>
      <c r="AG7" s="37"/>
      <c r="AH7" s="37"/>
    </row>
    <row r="8" spans="1:36" x14ac:dyDescent="0.2">
      <c r="A8" s="279"/>
      <c r="B8" s="278"/>
      <c r="C8" s="406" t="s">
        <v>295</v>
      </c>
      <c r="D8" s="406"/>
      <c r="E8" s="406"/>
      <c r="F8" s="42"/>
      <c r="G8" s="43"/>
      <c r="H8" s="44"/>
      <c r="I8" s="548" t="s">
        <v>158</v>
      </c>
      <c r="J8" s="548"/>
      <c r="K8" s="548"/>
      <c r="L8" s="548"/>
      <c r="M8" s="549"/>
      <c r="N8" s="42"/>
      <c r="O8" s="46"/>
      <c r="P8" s="46"/>
      <c r="R8" s="47">
        <v>0.2</v>
      </c>
      <c r="S8" s="47">
        <v>0.4</v>
      </c>
      <c r="T8" s="47">
        <v>0.6</v>
      </c>
      <c r="U8" s="47">
        <v>0.8</v>
      </c>
      <c r="V8" s="48">
        <v>1</v>
      </c>
      <c r="W8" s="49"/>
      <c r="X8" s="49"/>
      <c r="Y8" s="49"/>
      <c r="Z8" s="49"/>
      <c r="AA8" s="49"/>
      <c r="AB8" s="49"/>
      <c r="AC8" s="49"/>
    </row>
    <row r="9" spans="1:36" ht="28" x14ac:dyDescent="0.15">
      <c r="A9" s="52" t="s">
        <v>296</v>
      </c>
      <c r="B9" s="51" t="s">
        <v>297</v>
      </c>
      <c r="C9" s="52" t="s">
        <v>253</v>
      </c>
      <c r="D9" s="52" t="s">
        <v>254</v>
      </c>
      <c r="E9" s="52" t="s">
        <v>66</v>
      </c>
      <c r="F9" s="42"/>
      <c r="G9" s="46"/>
      <c r="H9" s="53"/>
      <c r="I9" s="54" t="s">
        <v>272</v>
      </c>
      <c r="J9" s="54" t="s">
        <v>276</v>
      </c>
      <c r="K9" s="54" t="s">
        <v>280</v>
      </c>
      <c r="L9" s="54" t="s">
        <v>285</v>
      </c>
      <c r="M9" s="55" t="s">
        <v>290</v>
      </c>
      <c r="N9" s="42"/>
      <c r="O9" s="46"/>
      <c r="P9" s="46"/>
      <c r="Q9" s="56"/>
      <c r="R9" s="57" t="s">
        <v>272</v>
      </c>
      <c r="S9" s="57" t="s">
        <v>276</v>
      </c>
      <c r="T9" s="57" t="s">
        <v>280</v>
      </c>
      <c r="U9" s="57" t="s">
        <v>285</v>
      </c>
      <c r="V9" s="58" t="s">
        <v>290</v>
      </c>
      <c r="Y9" s="49"/>
      <c r="Z9" s="49"/>
      <c r="AA9" s="59"/>
      <c r="AB9" s="59"/>
      <c r="AC9" s="59"/>
      <c r="AD9" s="59"/>
      <c r="AE9" s="59"/>
      <c r="AF9" s="59"/>
      <c r="AG9" s="59"/>
      <c r="AH9" s="59"/>
      <c r="AI9" s="59"/>
      <c r="AJ9" s="59"/>
    </row>
    <row r="10" spans="1:36" ht="130.5" customHeight="1" x14ac:dyDescent="0.15">
      <c r="A10" s="60" t="str">
        <f>'2 IDENTIFICACIÓN'!A10</f>
        <v>R1</v>
      </c>
      <c r="B10" s="61" t="str">
        <f>+'2 IDENTIFICACIÓN'!J10</f>
        <v>Posibilidad de afectación económica y reputacional por inconsistencias en la caracterización y registro de la información de los estudiantes en el SIMAT, debido a deficiencias en el suministro, actualización y validación de la información reportada por las Instituciones Educativas, generando disminución en la asignación de recursos del Sistema General de Participaciones para la prestación del servicio educativo.</v>
      </c>
      <c r="C10" s="62" t="str">
        <f>+'3 PROBABIL E IMPACTO INHERENTE'!F10</f>
        <v>Muy Alta</v>
      </c>
      <c r="D10" s="62" t="str">
        <f>+'3 PROBABIL E IMPACTO INHERENTE'!N10</f>
        <v>Mayor</v>
      </c>
      <c r="E10" s="250"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Alto</v>
      </c>
      <c r="F10" s="63"/>
      <c r="G10" s="550" t="s">
        <v>139</v>
      </c>
      <c r="H10" s="54" t="s">
        <v>288</v>
      </c>
      <c r="I10" s="64"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"&amp;IF(AND(C39=$Q$10,D39=$R$9),A39,"")</f>
        <v xml:space="preserve">                   </v>
      </c>
      <c r="J10" s="64"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"&amp;IF(AND(C39=$Q$10,D39=$S$9),A39,"")</f>
        <v xml:space="preserve">                   </v>
      </c>
      <c r="K10" s="64"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"&amp;IF(AND(C39=$Q$10,D39=$T$9),A39,"")</f>
        <v xml:space="preserve">                   </v>
      </c>
      <c r="L10" s="64"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"&amp;IF(AND(C39=$Q$10,D39=$U$9),A39,"")</f>
        <v xml:space="preserve">R1            R13       </v>
      </c>
      <c r="M10" s="65"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"&amp;IF(AND(C39=$Q$10,D39=$V$9),A39,"")</f>
        <v xml:space="preserve">                   </v>
      </c>
      <c r="N10" s="63"/>
      <c r="O10" s="546" t="s">
        <v>139</v>
      </c>
      <c r="P10" s="66">
        <v>1</v>
      </c>
      <c r="Q10" s="57" t="s">
        <v>288</v>
      </c>
      <c r="R10" s="64" t="s">
        <v>298</v>
      </c>
      <c r="S10" s="64" t="s">
        <v>298</v>
      </c>
      <c r="T10" s="64" t="s">
        <v>298</v>
      </c>
      <c r="U10" s="64" t="s">
        <v>298</v>
      </c>
      <c r="V10" s="65" t="s">
        <v>299</v>
      </c>
      <c r="Y10" s="49"/>
      <c r="Z10" s="49"/>
      <c r="AA10" s="59"/>
      <c r="AB10" s="59"/>
      <c r="AC10" s="59"/>
      <c r="AD10" s="67"/>
      <c r="AE10" s="67"/>
      <c r="AF10" s="67"/>
      <c r="AG10" s="67"/>
      <c r="AH10" s="67"/>
      <c r="AI10" s="59"/>
      <c r="AJ10" s="59"/>
    </row>
    <row r="11" spans="1:36" ht="130.5" customHeight="1" x14ac:dyDescent="0.15">
      <c r="A11" s="60" t="str">
        <f>'2 IDENTIFICACIÓN'!A11</f>
        <v>R2</v>
      </c>
      <c r="B11" s="61" t="str">
        <f>+'2 IDENTIFICACIÓN'!J11</f>
        <v>Posibilidad de afectación reputacional por publicaciones extemporáneas en el SECOP, debido a demoras en la entrega y remisión de la información requerida para la gestión contractual.</v>
      </c>
      <c r="C11" s="62" t="str">
        <f>+'3 PROBABIL E IMPACTO INHERENTE'!F11</f>
        <v>Media</v>
      </c>
      <c r="D11" s="62" t="str">
        <f>+'3 PROBABIL E IMPACTO INHERENTE'!N11</f>
        <v>Leve</v>
      </c>
      <c r="E11" s="250"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Moderado</v>
      </c>
      <c r="F11" s="63"/>
      <c r="G11" s="550"/>
      <c r="H11" s="54" t="s">
        <v>283</v>
      </c>
      <c r="I11" s="68"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"&amp;IF(AND(C39=$Q$11,D39=$R$9),A39,"")</f>
        <v xml:space="preserve">           R12        </v>
      </c>
      <c r="J11" s="68"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"&amp;IF(AND(C39=$Q$11,D39=$S$9),A39,"")</f>
        <v xml:space="preserve">                   </v>
      </c>
      <c r="K11" s="64"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"&amp;IF(AND(C39=$Q$11,D39=$T$9),A39,"")</f>
        <v xml:space="preserve">             R14      </v>
      </c>
      <c r="L11" s="64"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"&amp;IF(AND(C39=$Q$11,D39=$U$9),A39,"")</f>
        <v xml:space="preserve">                   </v>
      </c>
      <c r="M11" s="65"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"&amp;IF(AND(C39=$Q$11,D39=$V$9),A39,"")</f>
        <v xml:space="preserve">                   </v>
      </c>
      <c r="N11" s="63"/>
      <c r="O11" s="546"/>
      <c r="P11" s="66">
        <v>0.8</v>
      </c>
      <c r="Q11" s="57" t="s">
        <v>283</v>
      </c>
      <c r="R11" s="68" t="s">
        <v>280</v>
      </c>
      <c r="S11" s="68" t="s">
        <v>280</v>
      </c>
      <c r="T11" s="64" t="s">
        <v>298</v>
      </c>
      <c r="U11" s="64" t="s">
        <v>298</v>
      </c>
      <c r="V11" s="65" t="s">
        <v>299</v>
      </c>
      <c r="Y11" s="49"/>
      <c r="Z11" s="49"/>
      <c r="AA11" s="59"/>
      <c r="AB11" s="69"/>
      <c r="AC11" s="70"/>
      <c r="AD11" s="67"/>
      <c r="AE11" s="67"/>
      <c r="AF11" s="67"/>
      <c r="AG11" s="67"/>
      <c r="AH11" s="67"/>
      <c r="AI11" s="59"/>
      <c r="AJ11" s="59"/>
    </row>
    <row r="12" spans="1:36" ht="130.5" customHeight="1" x14ac:dyDescent="0.15">
      <c r="A12" s="60" t="str">
        <f>'2 IDENTIFICACIÓN'!A12</f>
        <v>R3</v>
      </c>
      <c r="B12" s="61" t="str">
        <f>+'2 IDENTIFICACIÓN'!J12</f>
        <v>Posibilidad de afectación reputacional por posibles investigaciones y sanciones disciplinarias por entes de control, debido a incumplimiento de la Ley 594 del 2000 en los documentos generados por la Secretaría de Educación.</v>
      </c>
      <c r="C12" s="62" t="str">
        <f>+'3 PROBABIL E IMPACTO INHERENTE'!F12</f>
        <v>Media</v>
      </c>
      <c r="D12" s="62" t="str">
        <f>+'3 PROBABIL E IMPACTO INHERENTE'!N12</f>
        <v>Moderado</v>
      </c>
      <c r="E12" s="250"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63"/>
      <c r="G12" s="550"/>
      <c r="H12" s="54" t="s">
        <v>278</v>
      </c>
      <c r="I12" s="68"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"&amp;IF(AND(C39=$Q$12,D39=$R$9),A39,"")</f>
        <v xml:space="preserve"> R2                  </v>
      </c>
      <c r="J12" s="68"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"&amp;IF(AND(C39=$Q$12,D39=$S$9),A39,"")</f>
        <v xml:space="preserve">        R9           </v>
      </c>
      <c r="K12" s="68"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"&amp;IF(AND(C39=$Q$12,D39=$T$9),A39,"")</f>
        <v xml:space="preserve">  R3  R5           R16    </v>
      </c>
      <c r="L12" s="64"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"&amp;IF(AND(C39=$Q$12,D39=$U$9),A39,"")</f>
        <v xml:space="preserve">                   </v>
      </c>
      <c r="M12" s="65"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"&amp;IF(AND(C39=$Q$12,D39=$V$9),A39,"")</f>
        <v xml:space="preserve">      R7 R8            </v>
      </c>
      <c r="N12" s="63"/>
      <c r="O12" s="546"/>
      <c r="P12" s="66">
        <v>0.6</v>
      </c>
      <c r="Q12" s="57" t="s">
        <v>278</v>
      </c>
      <c r="R12" s="68" t="s">
        <v>280</v>
      </c>
      <c r="S12" s="68" t="s">
        <v>280</v>
      </c>
      <c r="T12" s="68" t="s">
        <v>280</v>
      </c>
      <c r="U12" s="64" t="s">
        <v>298</v>
      </c>
      <c r="V12" s="65" t="s">
        <v>299</v>
      </c>
      <c r="Y12" s="49"/>
      <c r="Z12" s="49"/>
      <c r="AA12" s="59"/>
      <c r="AB12" s="69"/>
      <c r="AC12" s="70"/>
      <c r="AD12" s="67"/>
      <c r="AE12" s="67"/>
      <c r="AF12" s="67"/>
      <c r="AG12" s="67"/>
      <c r="AH12" s="71"/>
      <c r="AI12" s="59"/>
      <c r="AJ12" s="59"/>
    </row>
    <row r="13" spans="1:36" ht="130.5" customHeight="1" x14ac:dyDescent="0.15">
      <c r="A13" s="60" t="str">
        <f>'2 IDENTIFICACIÓN'!A13</f>
        <v>R4</v>
      </c>
      <c r="B13" s="61" t="str">
        <f>+'2 IDENTIFICACIÓN'!J13</f>
        <v>Posibilidad de afectación reputacional por incumplimiento de las acciones establecidas en los planes de mejoramiento derivados de auditorías internas y externas, debido a debilidades en el seguimiento y cumplimiento de los tiempos definidos para su ejecución.</v>
      </c>
      <c r="C13" s="62" t="str">
        <f>+'3 PROBABIL E IMPACTO INHERENTE'!F13</f>
        <v>Muy Baja</v>
      </c>
      <c r="D13" s="62" t="str">
        <f>+'3 PROBABIL E IMPACTO INHERENTE'!N13</f>
        <v>Moderado</v>
      </c>
      <c r="E13" s="250" t="str">
        <f t="shared" ref="E13:E3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Moderado</v>
      </c>
      <c r="F13" s="63"/>
      <c r="G13" s="550"/>
      <c r="H13" s="54" t="s">
        <v>274</v>
      </c>
      <c r="I13" s="72"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"&amp;IF(AND(C39=$Q$13,D39=$R$9),A39,"")</f>
        <v xml:space="preserve">                   </v>
      </c>
      <c r="J13" s="68"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"&amp;IF(AND(C39=$Q$13,D39=$S$9),A39,"")</f>
        <v xml:space="preserve">                   </v>
      </c>
      <c r="K13" s="68"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"&amp;IF(AND(C39=$Q$13,D39=$T$9),A39,"")</f>
        <v xml:space="preserve">     R6              </v>
      </c>
      <c r="L13" s="64"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"&amp;IF(AND(C39=$Q$13,D39=$U$9),A39,"")</f>
        <v xml:space="preserve">              R15     </v>
      </c>
      <c r="M13" s="65"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"&amp;IF(AND(C39=$Q$13,D39=$V$9),A39,"")</f>
        <v xml:space="preserve">         R10          </v>
      </c>
      <c r="N13" s="63"/>
      <c r="O13" s="546"/>
      <c r="P13" s="66">
        <v>0.4</v>
      </c>
      <c r="Q13" s="57" t="s">
        <v>274</v>
      </c>
      <c r="R13" s="72" t="s">
        <v>300</v>
      </c>
      <c r="S13" s="68" t="s">
        <v>280</v>
      </c>
      <c r="T13" s="68" t="s">
        <v>280</v>
      </c>
      <c r="U13" s="64" t="s">
        <v>298</v>
      </c>
      <c r="V13" s="65" t="s">
        <v>299</v>
      </c>
      <c r="Y13" s="49"/>
      <c r="Z13" s="49"/>
      <c r="AA13" s="59"/>
      <c r="AB13" s="69"/>
      <c r="AC13" s="70"/>
      <c r="AD13" s="67"/>
      <c r="AE13" s="67"/>
      <c r="AF13" s="67"/>
      <c r="AG13" s="71"/>
      <c r="AH13" s="67"/>
      <c r="AI13" s="59"/>
      <c r="AJ13" s="59"/>
    </row>
    <row r="14" spans="1:36" ht="130.5" customHeight="1" thickBot="1" x14ac:dyDescent="0.2">
      <c r="A14" s="60" t="str">
        <f>'2 IDENTIFICACIÓN'!A14</f>
        <v>R5</v>
      </c>
      <c r="B14" s="61" t="str">
        <f>+'2 IDENTIFICACIÓN'!J14</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4" s="62" t="str">
        <f>+'3 PROBABIL E IMPACTO INHERENTE'!F14</f>
        <v>Media</v>
      </c>
      <c r="D14" s="62" t="str">
        <f>+'3 PROBABIL E IMPACTO INHERENTE'!N14</f>
        <v>Moderado</v>
      </c>
      <c r="E14" s="250" t="str">
        <f t="shared" si="0"/>
        <v>Moderado</v>
      </c>
      <c r="F14" s="63"/>
      <c r="G14" s="551"/>
      <c r="H14" s="73" t="s">
        <v>270</v>
      </c>
      <c r="I14" s="74"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"&amp;IF(AND(C39=$Q$14,D39=$R$9),A39,"")</f>
        <v xml:space="preserve">          R11         </v>
      </c>
      <c r="J14" s="74"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"&amp;IF(AND(C39=$Q$14,D39=$S$9),A39,"")</f>
        <v xml:space="preserve">                   </v>
      </c>
      <c r="K14" s="75"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"&amp;IF(AND(C39=$Q$14,D39=$T$9),A39,"")</f>
        <v xml:space="preserve">   R4                </v>
      </c>
      <c r="L14" s="76"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"&amp;IF(AND(C39=$Q$14,D39=$U$9),A39,"")</f>
        <v xml:space="preserve">                   </v>
      </c>
      <c r="M14" s="77"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"&amp;IF(AND(C39=$Q$14,D39=$V$9),A39,"")</f>
        <v xml:space="preserve">                   </v>
      </c>
      <c r="N14" s="63"/>
      <c r="O14" s="547"/>
      <c r="P14" s="78">
        <v>0.2</v>
      </c>
      <c r="Q14" s="79" t="s">
        <v>270</v>
      </c>
      <c r="R14" s="74" t="s">
        <v>300</v>
      </c>
      <c r="S14" s="74" t="s">
        <v>300</v>
      </c>
      <c r="T14" s="75" t="s">
        <v>280</v>
      </c>
      <c r="U14" s="76" t="s">
        <v>298</v>
      </c>
      <c r="V14" s="77" t="s">
        <v>299</v>
      </c>
      <c r="Y14" s="49"/>
      <c r="Z14" s="49"/>
      <c r="AA14" s="59"/>
      <c r="AB14" s="69"/>
      <c r="AC14" s="70"/>
      <c r="AD14" s="67"/>
      <c r="AE14" s="67"/>
      <c r="AF14" s="67"/>
      <c r="AG14" s="80"/>
      <c r="AH14" s="67"/>
      <c r="AI14" s="59"/>
      <c r="AJ14" s="59"/>
    </row>
    <row r="15" spans="1:36" ht="130.5" customHeight="1" x14ac:dyDescent="0.15">
      <c r="A15" s="60" t="str">
        <f>'2 IDENTIFICACIÓN'!A15</f>
        <v>R6</v>
      </c>
      <c r="B15" s="61" t="str">
        <f>+'2 IDENTIFICACIÓN'!J15</f>
        <v>Posibilidad de afectación reputacional por investigaciones y sanciones disciplinarias por entes de control, debido a la falta de seguimiento al cumplimiento de metas del Plan de Desarrollo Municipal programadas para la vigencia.</v>
      </c>
      <c r="C15" s="62" t="str">
        <f>+'3 PROBABIL E IMPACTO INHERENTE'!F15</f>
        <v>Baja</v>
      </c>
      <c r="D15" s="62" t="str">
        <f>+'3 PROBABIL E IMPACTO INHERENTE'!N15</f>
        <v>Moderado</v>
      </c>
      <c r="E15" s="250" t="str">
        <f t="shared" si="0"/>
        <v>Moderado</v>
      </c>
      <c r="F15" s="63"/>
      <c r="G15" s="63"/>
      <c r="H15" s="63"/>
      <c r="I15" s="63"/>
      <c r="J15" s="63"/>
      <c r="K15" s="63"/>
      <c r="L15" s="63"/>
      <c r="M15" s="63"/>
      <c r="N15" s="63"/>
      <c r="Y15" s="49"/>
      <c r="Z15" s="49"/>
      <c r="AA15" s="59"/>
      <c r="AB15" s="69"/>
      <c r="AC15" s="70"/>
      <c r="AD15" s="67"/>
      <c r="AE15" s="67"/>
      <c r="AF15" s="67"/>
      <c r="AG15" s="67"/>
      <c r="AH15" s="67"/>
      <c r="AI15" s="59"/>
      <c r="AJ15" s="59"/>
    </row>
    <row r="16" spans="1:36" ht="130.5" customHeight="1" x14ac:dyDescent="0.15">
      <c r="A16" s="60" t="str">
        <f>'2 IDENTIFICACIÓN'!A16</f>
        <v>R7</v>
      </c>
      <c r="B16" s="61" t="str">
        <f>+'2 IDENTIFICACIÓN'!J16</f>
        <v>Posibilidad  de efecto dañoso sobre bienes de uso público por pérdida, extravío, hurto o faltantes en inventario de bienes muebles de la entidad, debido a deficiencias en la actualización, verificación y control del inventario de bienes muebles.</v>
      </c>
      <c r="C16" s="62" t="str">
        <f>+'3 PROBABIL E IMPACTO INHERENTE'!F16</f>
        <v>Media</v>
      </c>
      <c r="D16" s="62" t="str">
        <f>+'3 PROBABIL E IMPACTO INHERENTE'!N16</f>
        <v>Catastrófico</v>
      </c>
      <c r="E16" s="250" t="str">
        <f t="shared" si="0"/>
        <v>Extremo</v>
      </c>
      <c r="F16" s="63"/>
      <c r="G16" s="63"/>
      <c r="H16" s="63"/>
      <c r="I16" s="63"/>
      <c r="J16" s="63"/>
      <c r="K16" s="63"/>
      <c r="L16" s="63"/>
      <c r="M16" s="63"/>
      <c r="N16" s="63"/>
      <c r="R16" s="52" t="s">
        <v>301</v>
      </c>
      <c r="T16" s="49"/>
      <c r="U16" s="49"/>
      <c r="V16" s="49"/>
      <c r="W16" s="49"/>
      <c r="X16" s="49"/>
      <c r="Y16" s="49"/>
      <c r="Z16" s="49"/>
      <c r="AA16" s="59"/>
      <c r="AB16" s="69"/>
      <c r="AC16" s="59"/>
      <c r="AD16" s="70"/>
      <c r="AE16" s="70"/>
      <c r="AF16" s="70"/>
      <c r="AG16" s="70"/>
      <c r="AH16" s="70"/>
      <c r="AI16" s="59"/>
      <c r="AJ16" s="59"/>
    </row>
    <row r="17" spans="1:36" ht="130.5" customHeight="1" x14ac:dyDescent="0.15">
      <c r="A17" s="60" t="str">
        <f>'2 IDENTIFICACIÓN'!A17</f>
        <v>R8</v>
      </c>
      <c r="B17" s="61" t="str">
        <f>+'2 IDENTIFICACIÓN'!J17</f>
        <v>Posibilidad  de efecto dañoso sobre el recurso público por deficiencias en la gestión de las etapas precontractual, contractual y postcontractual, debido a incumplimiento de los lineamientos, requisitos y obligaciones establecidos en la normatividad vigente y en los documentos contractuales, generando pagos sobre obligaciones parcialmente ejecutadas o no cumplidas.</v>
      </c>
      <c r="C17" s="62" t="str">
        <f>+'3 PROBABIL E IMPACTO INHERENTE'!F17</f>
        <v>Media</v>
      </c>
      <c r="D17" s="62" t="str">
        <f>+'3 PROBABIL E IMPACTO INHERENTE'!N17</f>
        <v>Catastrófico</v>
      </c>
      <c r="E17" s="250" t="str">
        <f t="shared" si="0"/>
        <v>Extremo</v>
      </c>
      <c r="F17" s="63"/>
      <c r="G17" s="63"/>
      <c r="H17" s="63"/>
      <c r="I17" s="63"/>
      <c r="J17" s="63"/>
      <c r="K17" s="63"/>
      <c r="L17" s="63"/>
      <c r="M17" s="63"/>
      <c r="N17" s="63"/>
      <c r="R17" s="81" t="s">
        <v>299</v>
      </c>
      <c r="T17" s="49"/>
      <c r="U17" s="49"/>
      <c r="V17" s="49"/>
      <c r="W17" s="49"/>
      <c r="X17" s="49"/>
      <c r="Y17" s="49"/>
      <c r="Z17" s="49"/>
      <c r="AA17" s="59"/>
      <c r="AB17" s="59"/>
      <c r="AC17" s="59"/>
      <c r="AD17" s="67"/>
      <c r="AE17" s="67"/>
      <c r="AF17" s="67"/>
      <c r="AG17" s="67"/>
      <c r="AH17" s="67"/>
      <c r="AI17" s="59"/>
      <c r="AJ17" s="59"/>
    </row>
    <row r="18" spans="1:36" ht="130.5" customHeight="1" x14ac:dyDescent="0.15">
      <c r="A18" s="60" t="str">
        <f>'2 IDENTIFICACIÓN'!A18</f>
        <v>R9</v>
      </c>
      <c r="B18" s="61" t="str">
        <f>+'2 IDENTIFICACIÓN'!J18</f>
        <v>Posibilidad  de efecto dañoso sobre el recurso público por pago de sanción e intereses moratorios, debido a  trámite inoportuno a los requerimientos de los entes de control y vigilancia, de acuerdo con sus lineamientos y términos de ley.</v>
      </c>
      <c r="C18" s="62" t="str">
        <f>+'3 PROBABIL E IMPACTO INHERENTE'!F18</f>
        <v>Media</v>
      </c>
      <c r="D18" s="62" t="str">
        <f>+'3 PROBABIL E IMPACTO INHERENTE'!N18</f>
        <v>Menor</v>
      </c>
      <c r="E18" s="250" t="str">
        <f t="shared" si="0"/>
        <v>Moderado</v>
      </c>
      <c r="F18" s="63"/>
      <c r="G18" s="63"/>
      <c r="H18" s="63"/>
      <c r="I18" s="63"/>
      <c r="J18" s="63"/>
      <c r="K18" s="63"/>
      <c r="L18" s="63"/>
      <c r="M18" s="63"/>
      <c r="N18" s="63"/>
      <c r="R18" s="64" t="s">
        <v>298</v>
      </c>
      <c r="S18" s="49"/>
      <c r="T18" s="49"/>
      <c r="U18" s="49"/>
      <c r="V18" s="49"/>
      <c r="W18" s="49"/>
      <c r="X18" s="49"/>
      <c r="Y18" s="49"/>
      <c r="Z18" s="49"/>
      <c r="AA18" s="59"/>
      <c r="AB18" s="59"/>
      <c r="AC18" s="59"/>
      <c r="AD18" s="67"/>
      <c r="AE18" s="67"/>
      <c r="AF18" s="67"/>
      <c r="AG18" s="67"/>
      <c r="AH18" s="67"/>
      <c r="AI18" s="59"/>
      <c r="AJ18" s="59"/>
    </row>
    <row r="19" spans="1:36" ht="130.5" customHeight="1" x14ac:dyDescent="0.15">
      <c r="A19" s="60" t="str">
        <f>'2 IDENTIFICACIÓN'!A19</f>
        <v>R10</v>
      </c>
      <c r="B19" s="61" t="str">
        <f>+'2 IDENTIFICACIÓN'!J19</f>
        <v>Posibilidad de afectación económica y reputacional por afectaciones en la disponibilidad y ejecución de los recursos del Sistema General de Participaciones (SGP) administrados por la Secretaría de Educación, debido a inconsistencias en los procesos financieros y de tesorería relacionados con el manejo de pagos y descuentos efectuados sobre dichos recursos.</v>
      </c>
      <c r="C19" s="62" t="str">
        <f>+'3 PROBABIL E IMPACTO INHERENTE'!F19</f>
        <v>Baja</v>
      </c>
      <c r="D19" s="62" t="str">
        <f>+'3 PROBABIL E IMPACTO INHERENTE'!N19</f>
        <v>Catastrófico</v>
      </c>
      <c r="E19" s="250" t="str">
        <f t="shared" si="0"/>
        <v>Extremo</v>
      </c>
      <c r="F19" s="63"/>
      <c r="G19" s="63"/>
      <c r="H19" s="63"/>
      <c r="I19" s="63"/>
      <c r="J19" s="63"/>
      <c r="K19" s="63"/>
      <c r="L19" s="63"/>
      <c r="M19" s="63"/>
      <c r="N19" s="63"/>
      <c r="Q19" s="82"/>
      <c r="R19" s="68" t="s">
        <v>280</v>
      </c>
      <c r="S19" s="82"/>
      <c r="T19" s="82"/>
      <c r="U19" s="82"/>
      <c r="V19" s="82"/>
      <c r="W19" s="82"/>
      <c r="X19" s="82"/>
      <c r="Y19" s="82"/>
      <c r="Z19" s="82"/>
      <c r="AA19" s="59"/>
      <c r="AB19" s="59"/>
      <c r="AC19" s="83"/>
      <c r="AD19" s="83"/>
      <c r="AE19" s="83"/>
      <c r="AF19" s="83"/>
      <c r="AG19" s="83"/>
      <c r="AH19" s="83"/>
      <c r="AI19" s="59"/>
      <c r="AJ19" s="59"/>
    </row>
    <row r="20" spans="1:36" ht="130.5" customHeight="1" x14ac:dyDescent="0.15">
      <c r="A20" s="60" t="str">
        <f>'2 IDENTIFICACIÓN'!A20</f>
        <v>R11</v>
      </c>
      <c r="B20" s="61" t="str">
        <f>+'2 IDENTIFICACIÓN'!J20</f>
        <v>Posibilidad de afectación reputacional por demoras en el trámite de novedades de retiro y liquidación derivadas del fallecimiento del personal docente, directivo docente y administrativo de las Instituciones Educativas Oficiales, debido a falencias en los procesos de gestión y actualización de la información administrativa y de nómina.</v>
      </c>
      <c r="C20" s="62" t="str">
        <f>+'3 PROBABIL E IMPACTO INHERENTE'!F20</f>
        <v>Muy Baja</v>
      </c>
      <c r="D20" s="62" t="str">
        <f>+'3 PROBABIL E IMPACTO INHERENTE'!N20</f>
        <v>Leve</v>
      </c>
      <c r="E20" s="250" t="str">
        <f t="shared" si="0"/>
        <v>Bajo</v>
      </c>
      <c r="F20" s="63"/>
      <c r="G20" s="63"/>
      <c r="H20" s="63"/>
      <c r="I20" s="63"/>
      <c r="J20" s="63"/>
      <c r="K20" s="63"/>
      <c r="L20" s="63"/>
      <c r="M20" s="63"/>
      <c r="N20" s="63"/>
      <c r="Q20" s="82"/>
      <c r="R20" s="72" t="s">
        <v>300</v>
      </c>
      <c r="Y20" s="82"/>
      <c r="Z20" s="82"/>
      <c r="AA20" s="59"/>
      <c r="AB20" s="59"/>
      <c r="AC20" s="59"/>
      <c r="AD20" s="67"/>
      <c r="AE20" s="67"/>
      <c r="AF20" s="67"/>
      <c r="AG20" s="67"/>
      <c r="AH20" s="67"/>
      <c r="AI20" s="59"/>
      <c r="AJ20" s="59"/>
    </row>
    <row r="21" spans="1:36" ht="130.5" customHeight="1" x14ac:dyDescent="0.15">
      <c r="A21" s="60" t="str">
        <f>'2 IDENTIFICACIÓN'!A21</f>
        <v>R12</v>
      </c>
      <c r="B21" s="61" t="str">
        <f>+'2 IDENTIFICACIÓN'!J21</f>
        <v>Posibilidad de pérdida reputacional por soborno entrante en los trámites administrativos del personal docente, directivo docente y administrativo, al recibir o solicitar ventajas indebidas en actuaciones relacionadas con traslados, permutas, nombramientos en vacancias temporales, ascensos o mejoramientos salariales, debido a al incumplimiento de los requisitos y lineamientos establecidos.</v>
      </c>
      <c r="C21" s="62" t="str">
        <f>+'3 PROBABIL E IMPACTO INHERENTE'!F21</f>
        <v>Alta</v>
      </c>
      <c r="D21" s="62" t="str">
        <f>+'3 PROBABIL E IMPACTO INHERENTE'!N21</f>
        <v>Leve</v>
      </c>
      <c r="E21" s="250" t="str">
        <f t="shared" si="0"/>
        <v>Moderado</v>
      </c>
      <c r="F21" s="63"/>
      <c r="G21" s="63"/>
      <c r="H21" s="63"/>
      <c r="I21" s="63"/>
      <c r="J21" s="63"/>
      <c r="K21" s="63"/>
      <c r="L21" s="63"/>
      <c r="M21" s="63"/>
      <c r="N21" s="63"/>
      <c r="O21" s="84"/>
      <c r="P21" s="84"/>
      <c r="Q21" s="82"/>
      <c r="Y21" s="82"/>
      <c r="Z21" s="82"/>
      <c r="AA21" s="59"/>
      <c r="AB21" s="59"/>
      <c r="AC21" s="59"/>
      <c r="AD21" s="67"/>
      <c r="AE21" s="67"/>
      <c r="AF21" s="67"/>
      <c r="AG21" s="67"/>
      <c r="AH21" s="67"/>
      <c r="AI21" s="59"/>
      <c r="AJ21" s="59"/>
    </row>
    <row r="22" spans="1:36" ht="130.5" customHeight="1" x14ac:dyDescent="0.15">
      <c r="A22" s="60" t="str">
        <f>'2 IDENTIFICACIÓN'!A22</f>
        <v>R13</v>
      </c>
      <c r="B22" s="61" t="str">
        <f>+'2 IDENTIFICACIÓN'!J22</f>
        <v>Posibilidad de pérdida reputacional por soborno entrante en la asignación de cupos a Instituciones Educativas, al recibir o solicitar ventajas indebidas para favorecer el acceso al servicio educativo, debido a incumplimiento de los criterios de priorización establecidos en la resolución expedida por el Área de Cobertura de la Secretaría de Educación de Bucaramanga.</v>
      </c>
      <c r="C22" s="62" t="str">
        <f>+'3 PROBABIL E IMPACTO INHERENTE'!F22</f>
        <v>Muy Alta</v>
      </c>
      <c r="D22" s="62" t="str">
        <f>+'3 PROBABIL E IMPACTO INHERENTE'!N22</f>
        <v>Mayor</v>
      </c>
      <c r="E22" s="250" t="str">
        <f t="shared" si="0"/>
        <v>Alto</v>
      </c>
      <c r="F22" s="63"/>
      <c r="G22" s="63"/>
      <c r="H22" s="63"/>
      <c r="I22" s="63"/>
      <c r="J22" s="63"/>
      <c r="K22" s="63"/>
      <c r="L22" s="63"/>
      <c r="M22" s="63"/>
      <c r="N22" s="63"/>
      <c r="O22" s="84"/>
      <c r="P22" s="84"/>
      <c r="Q22" s="85"/>
      <c r="Y22" s="82"/>
      <c r="Z22" s="82"/>
      <c r="AA22" s="59"/>
      <c r="AB22" s="80"/>
      <c r="AC22" s="80"/>
      <c r="AD22" s="80"/>
      <c r="AE22" s="80"/>
      <c r="AF22" s="80"/>
      <c r="AG22" s="80"/>
      <c r="AH22" s="67"/>
      <c r="AI22" s="59"/>
      <c r="AJ22" s="59"/>
    </row>
    <row r="23" spans="1:36" ht="131.5" customHeight="1" x14ac:dyDescent="0.15">
      <c r="A23" s="60" t="str">
        <f>'2 IDENTIFICACIÓN'!A23</f>
        <v>R14</v>
      </c>
      <c r="B23" s="61" t="str">
        <f>+'2 IDENTIFICACIÓN'!J23</f>
        <v>Posibilidad de pérdida reputacional por soborno entrante en los procesos de liquidación y pago de nómina del personal docente, directivo docente y administrativo, al aceptar o solicitar ventajas indebidas para autorizar pagos de salarios u horas extras diferentes a las aprobadas, debido a deficiencias en la validación de requisitos, novedades y soportes establecidos.</v>
      </c>
      <c r="C23" s="62" t="str">
        <f>+'3 PROBABIL E IMPACTO INHERENTE'!F23</f>
        <v>Alta</v>
      </c>
      <c r="D23" s="62" t="str">
        <f>+'3 PROBABIL E IMPACTO INHERENTE'!N23</f>
        <v>Moderado</v>
      </c>
      <c r="E23" s="250" t="str">
        <f t="shared" si="0"/>
        <v>Alto</v>
      </c>
      <c r="F23" s="63"/>
      <c r="G23" s="63"/>
      <c r="H23" s="63"/>
      <c r="I23" s="63"/>
      <c r="J23" s="63"/>
      <c r="K23" s="63"/>
      <c r="L23" s="63"/>
      <c r="M23" s="63"/>
      <c r="N23" s="63"/>
      <c r="O23" s="84"/>
      <c r="P23" s="84"/>
      <c r="AA23" s="59"/>
      <c r="AB23" s="86"/>
      <c r="AC23" s="86"/>
      <c r="AD23" s="86"/>
      <c r="AE23" s="86"/>
      <c r="AF23" s="86"/>
      <c r="AG23" s="86"/>
      <c r="AH23" s="67"/>
      <c r="AI23" s="59"/>
      <c r="AJ23" s="59"/>
    </row>
    <row r="24" spans="1:36" ht="128.5" customHeight="1" x14ac:dyDescent="0.15">
      <c r="A24" s="60" t="str">
        <f>'2 IDENTIFICACIÓN'!A24</f>
        <v>R15</v>
      </c>
      <c r="B24" s="61" t="str">
        <f>+'2 IDENTIFICACIÓN'!J24</f>
        <v>Posibilidad de pérdida reputacional por corrupción en el trámite de licencias, registros y autorizaciones de funcionamiento de Instituciones Educativas y programas de Educación para el Trabajo y Desarrollo Humano (EDTH), debido a favorecimientos, priorización, agilización o aprobación indebida de solicitudes sin el cumplimiento de los requisitos, términos y criterios establecidos.</v>
      </c>
      <c r="C24" s="62" t="str">
        <f>+'3 PROBABIL E IMPACTO INHERENTE'!F24</f>
        <v>Baja</v>
      </c>
      <c r="D24" s="62" t="str">
        <f>+'3 PROBABIL E IMPACTO INHERENTE'!N24</f>
        <v>Mayor</v>
      </c>
      <c r="E24" s="61" t="str">
        <f t="shared" si="0"/>
        <v>Alto</v>
      </c>
      <c r="F24" s="63"/>
      <c r="G24" s="63"/>
      <c r="H24" s="63"/>
      <c r="I24" s="63"/>
      <c r="J24" s="63"/>
      <c r="K24" s="63"/>
      <c r="L24" s="63"/>
      <c r="M24" s="63"/>
      <c r="N24" s="63"/>
      <c r="O24" s="84"/>
      <c r="P24" s="84"/>
      <c r="AA24" s="59"/>
      <c r="AB24" s="80"/>
      <c r="AC24" s="80"/>
      <c r="AD24" s="80"/>
      <c r="AE24" s="80"/>
      <c r="AF24" s="80"/>
      <c r="AG24" s="80"/>
      <c r="AH24" s="67"/>
      <c r="AI24" s="59"/>
      <c r="AJ24" s="59"/>
    </row>
    <row r="25" spans="1:36" ht="109.5" customHeight="1" x14ac:dyDescent="0.15">
      <c r="A25" s="60" t="str">
        <f>'2 IDENTIFICACIÓN'!A25</f>
        <v>R16</v>
      </c>
      <c r="B25" s="61" t="str">
        <f>+'2 IDENTIFICACIÓN'!J25</f>
        <v>Posibilidad de pérdida reputacional por soborno entrante en los procesos de contratación, al recibir o solicitar ventajas indebidas para favorecer la adjudicación de contratos, debido a incumplimiento de los principios y requisitos establecidos en la normatividad vigente.</v>
      </c>
      <c r="C25" s="62" t="str">
        <f>+'3 PROBABIL E IMPACTO INHERENTE'!F25</f>
        <v>Media</v>
      </c>
      <c r="D25" s="62" t="str">
        <f>+'3 PROBABIL E IMPACTO INHERENTE'!N25</f>
        <v>Moderado</v>
      </c>
      <c r="E25" s="61" t="str">
        <f t="shared" si="0"/>
        <v>Moderado</v>
      </c>
      <c r="F25" s="63"/>
      <c r="G25" s="63"/>
      <c r="H25" s="63"/>
      <c r="I25" s="63"/>
      <c r="J25" s="63"/>
      <c r="K25" s="63"/>
      <c r="L25" s="63"/>
      <c r="M25" s="63"/>
      <c r="N25" s="63"/>
      <c r="AA25" s="59"/>
      <c r="AB25" s="80"/>
      <c r="AC25" s="80"/>
      <c r="AD25" s="80"/>
      <c r="AE25" s="80"/>
      <c r="AF25" s="80"/>
      <c r="AG25" s="80"/>
      <c r="AH25" s="67"/>
      <c r="AI25" s="59"/>
      <c r="AJ25" s="59"/>
    </row>
    <row r="26" spans="1:36" ht="109.5" hidden="1" customHeight="1" x14ac:dyDescent="0.2">
      <c r="A26" s="60" t="str">
        <f>'2 IDENTIFICACIÓN'!A26</f>
        <v>R17</v>
      </c>
      <c r="B26" s="61" t="str">
        <f>+'2 IDENTIFICACIÓN'!J26</f>
        <v xml:space="preserve"> por  debido a </v>
      </c>
      <c r="C26" s="62" t="str">
        <f>+'3 PROBABIL E IMPACTO INHERENTE'!F26</f>
        <v/>
      </c>
      <c r="D26" s="62" t="str">
        <f>+'3 PROBABIL E IMPACTO INHERENTE'!N26</f>
        <v/>
      </c>
      <c r="E26" s="61" t="str">
        <f t="shared" si="0"/>
        <v/>
      </c>
      <c r="F26" s="63"/>
      <c r="G26" s="63"/>
      <c r="H26" s="63"/>
      <c r="I26" s="63"/>
      <c r="J26" s="63"/>
      <c r="K26" s="63"/>
      <c r="L26" s="63"/>
      <c r="M26" s="63"/>
      <c r="N26" s="63"/>
    </row>
    <row r="27" spans="1:36" ht="109.5" hidden="1" customHeight="1" x14ac:dyDescent="0.2">
      <c r="A27" s="60" t="str">
        <f>'2 IDENTIFICACIÓN'!A27</f>
        <v>R18</v>
      </c>
      <c r="B27" s="61" t="str">
        <f>+'2 IDENTIFICACIÓN'!J27</f>
        <v xml:space="preserve"> por  debido a </v>
      </c>
      <c r="C27" s="62" t="str">
        <f>+'3 PROBABIL E IMPACTO INHERENTE'!F27</f>
        <v/>
      </c>
      <c r="D27" s="62" t="str">
        <f>+'3 PROBABIL E IMPACTO INHERENTE'!N27</f>
        <v/>
      </c>
      <c r="E27" s="61" t="str">
        <f t="shared" si="0"/>
        <v/>
      </c>
      <c r="F27" s="63"/>
      <c r="G27" s="63"/>
      <c r="H27" s="63"/>
      <c r="I27" s="63"/>
      <c r="J27" s="63"/>
      <c r="K27" s="63"/>
      <c r="L27" s="63"/>
      <c r="M27" s="63"/>
      <c r="N27" s="63"/>
    </row>
    <row r="28" spans="1:36" ht="109.5" hidden="1" customHeight="1" x14ac:dyDescent="0.2">
      <c r="A28" s="60" t="str">
        <f>'2 IDENTIFICACIÓN'!A28</f>
        <v>R19</v>
      </c>
      <c r="B28" s="61" t="str">
        <f>+'2 IDENTIFICACIÓN'!J28</f>
        <v xml:space="preserve"> por  debido a </v>
      </c>
      <c r="C28" s="62" t="str">
        <f>+'3 PROBABIL E IMPACTO INHERENTE'!F28</f>
        <v/>
      </c>
      <c r="D28" s="62" t="str">
        <f>+'3 PROBABIL E IMPACTO INHERENTE'!N28</f>
        <v/>
      </c>
      <c r="E28" s="61" t="str">
        <f t="shared" si="0"/>
        <v/>
      </c>
      <c r="F28" s="63"/>
      <c r="G28" s="63"/>
      <c r="H28" s="63"/>
      <c r="I28" s="63"/>
      <c r="J28" s="63"/>
      <c r="K28" s="63"/>
      <c r="L28" s="63"/>
      <c r="M28" s="63"/>
      <c r="N28" s="63"/>
    </row>
    <row r="29" spans="1:36" ht="109.5" hidden="1" customHeight="1" x14ac:dyDescent="0.2">
      <c r="A29" s="60" t="str">
        <f>'2 IDENTIFICACIÓN'!A29</f>
        <v>R20</v>
      </c>
      <c r="B29" s="61" t="str">
        <f>+'2 IDENTIFICACIÓN'!J29</f>
        <v xml:space="preserve"> por  debido a </v>
      </c>
      <c r="C29" s="62" t="str">
        <f>+'3 PROBABIL E IMPACTO INHERENTE'!F29</f>
        <v/>
      </c>
      <c r="D29" s="62" t="str">
        <f>+'3 PROBABIL E IMPACTO INHERENTE'!N29</f>
        <v/>
      </c>
      <c r="E29" s="61" t="str">
        <f t="shared" si="0"/>
        <v/>
      </c>
      <c r="F29" s="63"/>
      <c r="G29" s="63"/>
      <c r="H29" s="63"/>
      <c r="I29" s="63"/>
      <c r="J29" s="63"/>
      <c r="K29" s="63"/>
      <c r="L29" s="63"/>
      <c r="M29" s="63"/>
      <c r="N29" s="63"/>
    </row>
    <row r="30" spans="1:36" ht="109.5" hidden="1" customHeight="1" x14ac:dyDescent="0.2">
      <c r="A30" s="60" t="str">
        <f>'2 IDENTIFICACIÓN'!A30</f>
        <v>R21</v>
      </c>
      <c r="B30" s="61" t="str">
        <f>+'2 IDENTIFICACIÓN'!J30</f>
        <v xml:space="preserve"> por  debido a </v>
      </c>
      <c r="C30" s="62" t="str">
        <f>+'3 PROBABIL E IMPACTO INHERENTE'!F30</f>
        <v/>
      </c>
      <c r="D30" s="62" t="str">
        <f>+'3 PROBABIL E IMPACTO INHERENTE'!N30</f>
        <v/>
      </c>
      <c r="E30" s="61" t="str">
        <f t="shared" si="0"/>
        <v/>
      </c>
      <c r="F30" s="63"/>
      <c r="G30" s="63"/>
      <c r="H30" s="63"/>
      <c r="I30" s="63"/>
      <c r="J30" s="63"/>
      <c r="K30" s="63"/>
      <c r="L30" s="63"/>
      <c r="M30" s="63"/>
      <c r="N30" s="63"/>
    </row>
    <row r="31" spans="1:36" ht="109.5" hidden="1" customHeight="1" x14ac:dyDescent="0.2">
      <c r="A31" s="60" t="str">
        <f>'2 IDENTIFICACIÓN'!A31</f>
        <v>R22</v>
      </c>
      <c r="B31" s="61" t="str">
        <f>+'2 IDENTIFICACIÓN'!J31</f>
        <v xml:space="preserve"> por  debido a </v>
      </c>
      <c r="C31" s="62" t="str">
        <f>+'3 PROBABIL E IMPACTO INHERENTE'!F31</f>
        <v/>
      </c>
      <c r="D31" s="62" t="str">
        <f>+'3 PROBABIL E IMPACTO INHERENTE'!N31</f>
        <v/>
      </c>
      <c r="E31" s="61" t="str">
        <f t="shared" si="0"/>
        <v/>
      </c>
      <c r="F31" s="63"/>
      <c r="G31" s="63"/>
      <c r="H31" s="63"/>
      <c r="I31" s="63"/>
      <c r="J31" s="63"/>
      <c r="K31" s="63"/>
      <c r="L31" s="63"/>
      <c r="M31" s="63"/>
      <c r="N31" s="63"/>
    </row>
    <row r="32" spans="1:36" ht="109.5" hidden="1" customHeight="1" x14ac:dyDescent="0.2">
      <c r="A32" s="60" t="str">
        <f>'2 IDENTIFICACIÓN'!A32</f>
        <v>R23</v>
      </c>
      <c r="B32" s="61" t="str">
        <f>+'2 IDENTIFICACIÓN'!J32</f>
        <v xml:space="preserve"> por  debido a </v>
      </c>
      <c r="C32" s="62" t="str">
        <f>+'3 PROBABIL E IMPACTO INHERENTE'!F32</f>
        <v/>
      </c>
      <c r="D32" s="62" t="str">
        <f>+'3 PROBABIL E IMPACTO INHERENTE'!N32</f>
        <v/>
      </c>
      <c r="E32" s="61" t="str">
        <f t="shared" si="0"/>
        <v/>
      </c>
      <c r="F32" s="63"/>
      <c r="G32" s="63"/>
      <c r="H32" s="63"/>
      <c r="I32" s="63"/>
      <c r="J32" s="63"/>
      <c r="K32" s="63"/>
      <c r="L32" s="63"/>
      <c r="M32" s="63"/>
      <c r="N32" s="63"/>
    </row>
    <row r="33" spans="1:34" ht="109.5" hidden="1" customHeight="1" x14ac:dyDescent="0.2">
      <c r="A33" s="60" t="str">
        <f>'2 IDENTIFICACIÓN'!A33</f>
        <v>R24</v>
      </c>
      <c r="B33" s="61" t="str">
        <f>+'2 IDENTIFICACIÓN'!J33</f>
        <v xml:space="preserve"> por  debido a </v>
      </c>
      <c r="C33" s="62" t="str">
        <f>+'3 PROBABIL E IMPACTO INHERENTE'!F33</f>
        <v/>
      </c>
      <c r="D33" s="62" t="str">
        <f>+'3 PROBABIL E IMPACTO INHERENTE'!N33</f>
        <v/>
      </c>
      <c r="E33" s="61" t="str">
        <f t="shared" si="0"/>
        <v/>
      </c>
      <c r="F33" s="63"/>
      <c r="G33" s="63"/>
      <c r="H33" s="63"/>
      <c r="I33" s="63"/>
      <c r="J33" s="63"/>
      <c r="K33" s="63"/>
      <c r="L33" s="63"/>
      <c r="M33" s="63"/>
      <c r="N33" s="63"/>
    </row>
    <row r="34" spans="1:34" ht="109.5" hidden="1" customHeight="1" x14ac:dyDescent="0.2">
      <c r="A34" s="60" t="str">
        <f>'2 IDENTIFICACIÓN'!A34</f>
        <v>R25</v>
      </c>
      <c r="B34" s="61" t="str">
        <f>+'2 IDENTIFICACIÓN'!J34</f>
        <v xml:space="preserve"> por  debido a </v>
      </c>
      <c r="C34" s="62" t="str">
        <f>+'3 PROBABIL E IMPACTO INHERENTE'!F34</f>
        <v/>
      </c>
      <c r="D34" s="62" t="str">
        <f>+'3 PROBABIL E IMPACTO INHERENTE'!N34</f>
        <v/>
      </c>
      <c r="E34" s="61" t="str">
        <f t="shared" si="0"/>
        <v/>
      </c>
      <c r="F34" s="63"/>
      <c r="G34" s="63"/>
      <c r="H34" s="63"/>
      <c r="I34" s="63"/>
      <c r="J34" s="63"/>
      <c r="K34" s="63"/>
      <c r="L34" s="63"/>
      <c r="M34" s="63"/>
      <c r="N34" s="63"/>
    </row>
    <row r="35" spans="1:34" ht="109.5" hidden="1" customHeight="1" x14ac:dyDescent="0.2">
      <c r="A35" s="60" t="str">
        <f>'2 IDENTIFICACIÓN'!A35</f>
        <v>R26</v>
      </c>
      <c r="B35" s="61" t="str">
        <f>+'2 IDENTIFICACIÓN'!J35</f>
        <v xml:space="preserve"> por  debido a </v>
      </c>
      <c r="C35" s="62" t="str">
        <f>+'3 PROBABIL E IMPACTO INHERENTE'!F35</f>
        <v/>
      </c>
      <c r="D35" s="62" t="str">
        <f>+'3 PROBABIL E IMPACTO INHERENTE'!N35</f>
        <v/>
      </c>
      <c r="E35" s="61" t="str">
        <f t="shared" si="0"/>
        <v/>
      </c>
      <c r="F35" s="63"/>
      <c r="G35" s="63"/>
      <c r="H35" s="63"/>
      <c r="I35" s="63"/>
      <c r="J35" s="63"/>
      <c r="K35" s="63"/>
      <c r="L35" s="63"/>
      <c r="M35" s="63"/>
      <c r="N35" s="63"/>
    </row>
    <row r="36" spans="1:34" ht="109.5" hidden="1" customHeight="1" x14ac:dyDescent="0.2">
      <c r="A36" s="60" t="str">
        <f>'2 IDENTIFICACIÓN'!A36</f>
        <v>R27</v>
      </c>
      <c r="B36" s="61" t="str">
        <f>+'2 IDENTIFICACIÓN'!J36</f>
        <v xml:space="preserve"> por  debido a </v>
      </c>
      <c r="C36" s="62" t="str">
        <f>+'3 PROBABIL E IMPACTO INHERENTE'!F36</f>
        <v/>
      </c>
      <c r="D36" s="62" t="str">
        <f>+'3 PROBABIL E IMPACTO INHERENTE'!N36</f>
        <v/>
      </c>
      <c r="E36" s="61" t="str">
        <f t="shared" si="0"/>
        <v/>
      </c>
      <c r="F36" s="63"/>
      <c r="G36" s="63"/>
      <c r="H36" s="63"/>
      <c r="I36" s="63"/>
      <c r="J36" s="63"/>
      <c r="K36" s="63"/>
      <c r="L36" s="63"/>
      <c r="M36" s="63"/>
      <c r="N36" s="63"/>
    </row>
    <row r="37" spans="1:34" ht="109.5" hidden="1" customHeight="1" x14ac:dyDescent="0.2">
      <c r="A37" s="60" t="str">
        <f>'2 IDENTIFICACIÓN'!A37</f>
        <v>R28</v>
      </c>
      <c r="B37" s="61" t="str">
        <f>+'2 IDENTIFICACIÓN'!J37</f>
        <v xml:space="preserve"> por  debido a </v>
      </c>
      <c r="C37" s="62" t="str">
        <f>+'3 PROBABIL E IMPACTO INHERENTE'!F37</f>
        <v/>
      </c>
      <c r="D37" s="62" t="str">
        <f>+'3 PROBABIL E IMPACTO INHERENTE'!N37</f>
        <v/>
      </c>
      <c r="E37" s="61" t="str">
        <f t="shared" si="0"/>
        <v/>
      </c>
      <c r="F37" s="63"/>
      <c r="G37" s="63"/>
      <c r="H37" s="63"/>
      <c r="I37" s="63"/>
      <c r="J37" s="63"/>
      <c r="K37" s="63"/>
      <c r="L37" s="63"/>
      <c r="M37" s="63"/>
      <c r="N37" s="63"/>
    </row>
    <row r="38" spans="1:34" ht="109.5" hidden="1" customHeight="1" x14ac:dyDescent="0.2">
      <c r="A38" s="60" t="str">
        <f>'2 IDENTIFICACIÓN'!A38</f>
        <v>R29</v>
      </c>
      <c r="B38" s="61" t="str">
        <f>+'2 IDENTIFICACIÓN'!J38</f>
        <v xml:space="preserve"> por  debido a </v>
      </c>
      <c r="C38" s="62" t="str">
        <f>+'3 PROBABIL E IMPACTO INHERENTE'!F38</f>
        <v/>
      </c>
      <c r="D38" s="62" t="str">
        <f>+'3 PROBABIL E IMPACTO INHERENTE'!N38</f>
        <v/>
      </c>
      <c r="E38" s="61" t="str">
        <f t="shared" si="0"/>
        <v/>
      </c>
      <c r="F38" s="63"/>
      <c r="G38" s="63"/>
      <c r="H38" s="63"/>
      <c r="I38" s="63"/>
      <c r="J38" s="63"/>
      <c r="K38" s="63"/>
      <c r="L38" s="63"/>
      <c r="M38" s="63"/>
      <c r="N38" s="63"/>
    </row>
    <row r="39" spans="1:34" ht="109.5" hidden="1" customHeight="1" x14ac:dyDescent="0.2">
      <c r="A39" s="60" t="str">
        <f>'2 IDENTIFICACIÓN'!A39</f>
        <v>R30</v>
      </c>
      <c r="B39" s="61" t="str">
        <f>+'2 IDENTIFICACIÓN'!J39</f>
        <v xml:space="preserve"> por  debido a </v>
      </c>
      <c r="C39" s="62" t="str">
        <f>+'3 PROBABIL E IMPACTO INHERENTE'!F39</f>
        <v/>
      </c>
      <c r="D39" s="62" t="str">
        <f>+'3 PROBABIL E IMPACTO INHERENTE'!N39</f>
        <v/>
      </c>
      <c r="E39" s="61" t="str">
        <f t="shared" si="0"/>
        <v/>
      </c>
      <c r="F39" s="63"/>
      <c r="G39" s="63"/>
      <c r="H39" s="63"/>
      <c r="I39" s="63"/>
      <c r="J39" s="63"/>
      <c r="K39" s="63"/>
      <c r="L39" s="63"/>
      <c r="M39" s="63"/>
      <c r="N39" s="63"/>
    </row>
    <row r="40" spans="1:34" ht="14" thickBot="1" x14ac:dyDescent="0.25">
      <c r="B40" s="45"/>
      <c r="D40" s="45"/>
      <c r="E40" s="45"/>
      <c r="F40" s="45"/>
      <c r="G40" s="45"/>
      <c r="H40" s="45"/>
      <c r="I40" s="45"/>
      <c r="J40" s="45"/>
      <c r="K40" s="45"/>
      <c r="L40" s="45"/>
      <c r="M40" s="45"/>
      <c r="N40" s="45"/>
      <c r="Y40" s="50"/>
      <c r="Z40" s="50"/>
      <c r="AA40" s="50"/>
      <c r="AB40" s="50"/>
      <c r="AC40" s="50"/>
      <c r="AD40" s="45"/>
      <c r="AE40" s="45"/>
      <c r="AF40" s="45"/>
      <c r="AG40" s="45"/>
      <c r="AH40" s="45"/>
    </row>
    <row r="41" spans="1:34" ht="15" thickTop="1" thickBot="1" x14ac:dyDescent="0.25">
      <c r="A41" s="425" t="s">
        <v>376</v>
      </c>
      <c r="B41" s="425"/>
      <c r="C41" s="425"/>
      <c r="D41" s="425"/>
      <c r="E41" s="425"/>
      <c r="F41" s="425"/>
      <c r="G41" s="425"/>
      <c r="H41" s="45"/>
      <c r="I41" s="45"/>
      <c r="J41" s="45"/>
      <c r="K41" s="45"/>
      <c r="L41" s="45"/>
      <c r="M41" s="45"/>
      <c r="N41" s="45"/>
      <c r="Y41" s="50"/>
      <c r="Z41" s="50"/>
      <c r="AA41" s="50"/>
      <c r="AB41" s="50"/>
      <c r="AC41" s="50"/>
      <c r="AD41" s="45"/>
      <c r="AE41" s="45"/>
      <c r="AF41" s="45"/>
      <c r="AG41" s="45"/>
      <c r="AH41" s="45"/>
    </row>
    <row r="42" spans="1:34" ht="19.5" customHeight="1" thickTop="1" thickBot="1" x14ac:dyDescent="0.25">
      <c r="A42" s="312" t="s">
        <v>377</v>
      </c>
      <c r="B42" s="425" t="s">
        <v>378</v>
      </c>
      <c r="C42" s="425"/>
      <c r="D42" s="425" t="s">
        <v>379</v>
      </c>
      <c r="E42" s="425"/>
      <c r="F42" s="425" t="s">
        <v>380</v>
      </c>
      <c r="G42" s="425"/>
      <c r="H42" s="45"/>
      <c r="I42" s="45"/>
      <c r="J42" s="45"/>
      <c r="K42" s="45"/>
      <c r="L42" s="45"/>
      <c r="M42" s="45"/>
      <c r="N42" s="45"/>
      <c r="Y42" s="50"/>
      <c r="Z42" s="50"/>
      <c r="AA42" s="50"/>
      <c r="AB42" s="50"/>
      <c r="AC42" s="50"/>
      <c r="AD42" s="45"/>
      <c r="AE42" s="45"/>
      <c r="AF42" s="45"/>
      <c r="AG42" s="45"/>
      <c r="AH42" s="45"/>
    </row>
    <row r="43" spans="1:34" ht="73.5" customHeight="1" thickTop="1" thickBot="1" x14ac:dyDescent="0.25">
      <c r="A43" s="313" t="s">
        <v>381</v>
      </c>
      <c r="B43" s="400">
        <v>46163</v>
      </c>
      <c r="C43" s="400"/>
      <c r="D43" s="401" t="s">
        <v>382</v>
      </c>
      <c r="E43" s="401"/>
      <c r="F43" s="402" t="s">
        <v>383</v>
      </c>
      <c r="G43" s="402"/>
      <c r="H43" s="45"/>
      <c r="I43" s="45"/>
      <c r="J43" s="45"/>
      <c r="K43" s="45"/>
      <c r="L43" s="45"/>
      <c r="M43" s="45"/>
      <c r="N43" s="45"/>
      <c r="Y43" s="50"/>
      <c r="Z43" s="50"/>
      <c r="AA43" s="50"/>
      <c r="AB43" s="50"/>
      <c r="AC43" s="50"/>
      <c r="AD43" s="45"/>
      <c r="AE43" s="45"/>
      <c r="AF43" s="45"/>
      <c r="AG43" s="45"/>
      <c r="AH43" s="45"/>
    </row>
    <row r="44" spans="1:34" ht="19.5" customHeight="1" thickTop="1" x14ac:dyDescent="0.2">
      <c r="B44" s="45"/>
      <c r="D44" s="45"/>
      <c r="E44" s="45"/>
      <c r="F44" s="45"/>
      <c r="G44" s="45"/>
      <c r="H44" s="45"/>
      <c r="I44" s="45"/>
      <c r="J44" s="45"/>
      <c r="K44" s="45"/>
      <c r="L44" s="45"/>
      <c r="M44" s="45"/>
      <c r="N44" s="45"/>
      <c r="Y44" s="50"/>
      <c r="Z44" s="50"/>
      <c r="AA44" s="50"/>
      <c r="AB44" s="50"/>
      <c r="AC44" s="50"/>
      <c r="AD44" s="45"/>
      <c r="AE44" s="45"/>
      <c r="AF44" s="45"/>
      <c r="AG44" s="45"/>
      <c r="AH44" s="45"/>
    </row>
    <row r="45" spans="1:34" ht="19.5" customHeight="1" x14ac:dyDescent="0.2">
      <c r="B45" s="45"/>
      <c r="D45" s="45"/>
      <c r="E45" s="45"/>
      <c r="F45" s="45"/>
      <c r="G45" s="45"/>
      <c r="H45" s="45"/>
      <c r="I45" s="45"/>
      <c r="J45" s="45"/>
      <c r="K45" s="45"/>
      <c r="L45" s="45"/>
      <c r="M45" s="45"/>
      <c r="N45" s="45"/>
      <c r="Y45" s="50"/>
      <c r="Z45" s="50"/>
      <c r="AA45" s="50"/>
      <c r="AB45" s="50"/>
      <c r="AC45" s="50"/>
      <c r="AD45" s="45"/>
      <c r="AE45" s="45"/>
      <c r="AF45" s="45"/>
      <c r="AG45" s="45"/>
      <c r="AH45" s="45"/>
    </row>
    <row r="46" spans="1:34" ht="19.5" customHeight="1" x14ac:dyDescent="0.2">
      <c r="B46" s="45"/>
      <c r="D46" s="45"/>
      <c r="E46" s="45"/>
      <c r="F46" s="45"/>
      <c r="G46" s="45"/>
      <c r="H46" s="45"/>
      <c r="I46" s="45"/>
      <c r="J46" s="45"/>
      <c r="K46" s="45"/>
      <c r="L46" s="45"/>
      <c r="M46" s="45"/>
      <c r="N46" s="45"/>
      <c r="Y46" s="50"/>
      <c r="Z46" s="50"/>
      <c r="AA46" s="50"/>
      <c r="AB46" s="50"/>
      <c r="AC46" s="50"/>
      <c r="AD46" s="45"/>
      <c r="AE46" s="45"/>
      <c r="AF46" s="45"/>
      <c r="AG46" s="45"/>
      <c r="AH46" s="45"/>
    </row>
  </sheetData>
  <sheetProtection formatCells="0" formatColumns="0" formatRows="0" sort="0" autoFilter="0" pivotTables="0"/>
  <dataConsolidate/>
  <mergeCells count="17">
    <mergeCell ref="A1:A3"/>
    <mergeCell ref="B1:I2"/>
    <mergeCell ref="B3:I3"/>
    <mergeCell ref="A4:K4"/>
    <mergeCell ref="R7:V7"/>
    <mergeCell ref="C8:E8"/>
    <mergeCell ref="O10:O14"/>
    <mergeCell ref="I8:M8"/>
    <mergeCell ref="G10:G14"/>
    <mergeCell ref="G7:M7"/>
    <mergeCell ref="A41:G41"/>
    <mergeCell ref="B42:C42"/>
    <mergeCell ref="D42:E42"/>
    <mergeCell ref="F42:G42"/>
    <mergeCell ref="B43:C43"/>
    <mergeCell ref="D43:E43"/>
    <mergeCell ref="F43:G43"/>
  </mergeCells>
  <conditionalFormatting sqref="C10:C39">
    <cfRule type="cellIs" dxfId="173" priority="6" operator="equal">
      <formula>$Q$14</formula>
    </cfRule>
    <cfRule type="cellIs" dxfId="172" priority="7" operator="equal">
      <formula>$Q$13</formula>
    </cfRule>
    <cfRule type="cellIs" dxfId="171" priority="8" operator="equal">
      <formula>$Q$12</formula>
    </cfRule>
    <cfRule type="cellIs" dxfId="170" priority="9" operator="equal">
      <formula>$Q$11</formula>
    </cfRule>
    <cfRule type="cellIs" dxfId="169" priority="10" operator="equal">
      <formula>$Q$10</formula>
    </cfRule>
  </conditionalFormatting>
  <conditionalFormatting sqref="D10:D39">
    <cfRule type="cellIs" dxfId="168" priority="1" operator="equal">
      <formula>$R$9</formula>
    </cfRule>
    <cfRule type="cellIs" dxfId="167" priority="2" operator="equal">
      <formula>$S$9</formula>
    </cfRule>
    <cfRule type="cellIs" dxfId="166" priority="3" operator="equal">
      <formula>$T$9</formula>
    </cfRule>
    <cfRule type="cellIs" dxfId="165" priority="4" operator="equal">
      <formula>$U$9</formula>
    </cfRule>
    <cfRule type="cellIs" dxfId="164" priority="5" operator="equal">
      <formula>$V$9</formula>
    </cfRule>
  </conditionalFormatting>
  <conditionalFormatting sqref="E10:E39">
    <cfRule type="cellIs" dxfId="163" priority="102" operator="equal">
      <formula>$R$17</formula>
    </cfRule>
    <cfRule type="cellIs" dxfId="162" priority="103" operator="equal">
      <formula>$R$18</formula>
    </cfRule>
    <cfRule type="cellIs" dxfId="161" priority="104" operator="equal">
      <formula>$R$19</formula>
    </cfRule>
    <cfRule type="cellIs" dxfId="160"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AA194"/>
  <sheetViews>
    <sheetView showGridLines="0" zoomScale="70" zoomScaleNormal="70" zoomScaleSheetLayoutView="65" workbookViewId="0">
      <selection activeCell="B8" sqref="B8:B9"/>
    </sheetView>
  </sheetViews>
  <sheetFormatPr baseColWidth="10" defaultColWidth="11.5" defaultRowHeight="14" x14ac:dyDescent="0.2"/>
  <cols>
    <col min="1" max="1" width="14.83203125" style="28" customWidth="1"/>
    <col min="2" max="2" width="34.1640625" style="28" customWidth="1"/>
    <col min="3" max="3" width="15.5" style="28" customWidth="1"/>
    <col min="4" max="4" width="11.5" style="28" customWidth="1"/>
    <col min="5" max="5" width="10.1640625" style="28" customWidth="1"/>
    <col min="6" max="6" width="23.1640625" style="28" customWidth="1"/>
    <col min="7" max="7" width="33.33203125" style="28" customWidth="1"/>
    <col min="8" max="8" width="28.1640625" style="28" customWidth="1"/>
    <col min="9" max="9" width="56.1640625" style="28" customWidth="1"/>
    <col min="10" max="10" width="29" style="28" bestFit="1" customWidth="1"/>
    <col min="11" max="11" width="22.5" style="33" customWidth="1"/>
    <col min="12" max="12" width="19.33203125" style="33" customWidth="1"/>
    <col min="13" max="13" width="19.5" style="28" bestFit="1" customWidth="1"/>
    <col min="14" max="14" width="20.6640625" style="33" bestFit="1" customWidth="1"/>
    <col min="15" max="15" width="18.83203125" style="33" customWidth="1"/>
    <col min="16" max="16" width="16.5" style="33" bestFit="1" customWidth="1"/>
    <col min="17" max="17" width="19.33203125" style="33" customWidth="1"/>
    <col min="18" max="18" width="13" style="33" customWidth="1"/>
    <col min="19" max="19" width="13.5" style="214" customWidth="1"/>
    <col min="20" max="20" width="19.5" style="214" customWidth="1"/>
    <col min="21" max="21" width="12.5" style="214" customWidth="1"/>
    <col min="22" max="22" width="16.5" style="108" customWidth="1"/>
    <col min="23" max="23" width="14.5" style="108" customWidth="1"/>
    <col min="24" max="24" width="11.5" style="28"/>
    <col min="25" max="25" width="21.5" style="4" customWidth="1"/>
    <col min="26" max="26" width="7.5" style="4" bestFit="1" customWidth="1"/>
    <col min="27" max="27" width="8.5" style="4" bestFit="1" customWidth="1"/>
    <col min="28" max="16384" width="11.5" style="28"/>
  </cols>
  <sheetData>
    <row r="1" spans="1:27" s="4" customFormat="1" ht="20" customHeight="1" thickTop="1" x14ac:dyDescent="0.2">
      <c r="A1" s="441"/>
      <c r="B1" s="444" t="s">
        <v>374</v>
      </c>
      <c r="C1" s="445"/>
      <c r="D1" s="445"/>
      <c r="E1" s="445"/>
      <c r="F1" s="445"/>
      <c r="G1" s="445"/>
      <c r="H1" s="445"/>
      <c r="I1" s="446"/>
      <c r="J1" s="304" t="s">
        <v>372</v>
      </c>
      <c r="K1" s="305"/>
      <c r="L1" s="252"/>
    </row>
    <row r="2" spans="1:27" s="4" customFormat="1" ht="20" customHeight="1" x14ac:dyDescent="0.2">
      <c r="A2" s="442"/>
      <c r="B2" s="447"/>
      <c r="C2" s="448"/>
      <c r="D2" s="448"/>
      <c r="E2" s="448"/>
      <c r="F2" s="448"/>
      <c r="G2" s="448"/>
      <c r="H2" s="448"/>
      <c r="I2" s="449"/>
      <c r="J2" s="306" t="s">
        <v>375</v>
      </c>
      <c r="K2" s="307"/>
      <c r="L2" s="252"/>
    </row>
    <row r="3" spans="1:27" s="3" customFormat="1" ht="17" thickBot="1" x14ac:dyDescent="0.2">
      <c r="A3" s="443"/>
      <c r="B3" s="450" t="s">
        <v>358</v>
      </c>
      <c r="C3" s="451"/>
      <c r="D3" s="451"/>
      <c r="E3" s="451"/>
      <c r="F3" s="451"/>
      <c r="G3" s="451"/>
      <c r="H3" s="451"/>
      <c r="I3" s="452"/>
      <c r="J3" s="308" t="s">
        <v>373</v>
      </c>
      <c r="K3" s="309"/>
      <c r="L3" s="253"/>
    </row>
    <row r="4" spans="1:27" s="3" customFormat="1" ht="17" customHeight="1" thickTop="1" x14ac:dyDescent="0.15">
      <c r="A4" s="453"/>
      <c r="B4" s="454"/>
      <c r="C4" s="454"/>
      <c r="D4" s="454"/>
      <c r="E4" s="454"/>
      <c r="F4" s="454"/>
      <c r="G4" s="454"/>
      <c r="H4" s="454"/>
      <c r="I4" s="454"/>
      <c r="J4" s="454"/>
      <c r="K4" s="455"/>
    </row>
    <row r="5" spans="1:27" s="4" customFormat="1" ht="27" customHeight="1" x14ac:dyDescent="0.2">
      <c r="A5" s="11" t="s">
        <v>80</v>
      </c>
      <c r="B5" s="258" t="str">
        <f>'2 IDENTIFICACIÓN'!B5</f>
        <v>ALCALDÍA DE BUCARAMANGA</v>
      </c>
      <c r="C5" s="259"/>
      <c r="D5" s="259"/>
      <c r="E5" s="260"/>
      <c r="F5" s="243" t="s">
        <v>81</v>
      </c>
      <c r="G5" s="258" t="str">
        <f>'2 IDENTIFICACIÓN'!G5</f>
        <v>GESTIÓN DE SERVICIOS DE LA EDUCACIÓN PÚBLICA</v>
      </c>
      <c r="H5" s="260"/>
      <c r="I5" s="243" t="s">
        <v>352</v>
      </c>
      <c r="J5" s="280">
        <f>'2 IDENTIFICACIÓN'!J5</f>
        <v>2026</v>
      </c>
      <c r="K5" s="262"/>
    </row>
    <row r="6" spans="1:27" s="4" customFormat="1" x14ac:dyDescent="0.2">
      <c r="A6" s="163"/>
      <c r="B6" s="254"/>
      <c r="C6" s="254"/>
      <c r="D6" s="254"/>
      <c r="E6" s="254"/>
      <c r="F6" s="255"/>
      <c r="G6" s="256"/>
      <c r="H6" s="256"/>
      <c r="I6" s="256"/>
      <c r="J6" s="166"/>
      <c r="K6" s="256"/>
      <c r="S6" s="570" t="s">
        <v>303</v>
      </c>
      <c r="T6" s="570" t="s">
        <v>304</v>
      </c>
      <c r="U6" s="570" t="s">
        <v>62</v>
      </c>
    </row>
    <row r="7" spans="1:27" s="31" customFormat="1" ht="16.5" customHeight="1" x14ac:dyDescent="0.2">
      <c r="A7" s="163"/>
      <c r="B7" s="162"/>
      <c r="C7" s="162"/>
      <c r="D7" s="108"/>
      <c r="E7" s="30"/>
      <c r="F7" s="29" t="s">
        <v>302</v>
      </c>
      <c r="G7" s="30"/>
      <c r="H7" s="30"/>
      <c r="I7" s="30"/>
      <c r="J7" s="583" t="s">
        <v>305</v>
      </c>
      <c r="K7" s="584"/>
      <c r="L7" s="584"/>
      <c r="M7" s="584"/>
      <c r="N7" s="584"/>
      <c r="O7" s="584"/>
      <c r="P7" s="584"/>
      <c r="Q7" s="584"/>
      <c r="R7" s="585"/>
      <c r="S7" s="571"/>
      <c r="T7" s="571"/>
      <c r="U7" s="571"/>
      <c r="V7" s="108"/>
      <c r="W7" s="108"/>
      <c r="X7" s="27"/>
      <c r="Y7" s="16" t="s">
        <v>261</v>
      </c>
      <c r="Z7" s="17" t="s">
        <v>306</v>
      </c>
      <c r="AA7" s="18" t="s">
        <v>307</v>
      </c>
    </row>
    <row r="8" spans="1:27" ht="29.25" customHeight="1" x14ac:dyDescent="0.2">
      <c r="A8" s="555" t="s">
        <v>255</v>
      </c>
      <c r="B8" s="555" t="s">
        <v>256</v>
      </c>
      <c r="C8" s="555" t="s">
        <v>308</v>
      </c>
      <c r="D8" s="555" t="s">
        <v>309</v>
      </c>
      <c r="E8" s="573" t="s">
        <v>310</v>
      </c>
      <c r="F8" s="578" t="s">
        <v>44</v>
      </c>
      <c r="G8" s="579"/>
      <c r="H8" s="573"/>
      <c r="I8" s="139"/>
      <c r="J8" s="575" t="s">
        <v>119</v>
      </c>
      <c r="K8" s="576"/>
      <c r="L8" s="576"/>
      <c r="M8" s="576"/>
      <c r="N8" s="577"/>
      <c r="O8" s="580" t="s">
        <v>311</v>
      </c>
      <c r="P8" s="581"/>
      <c r="Q8" s="581"/>
      <c r="R8" s="582"/>
      <c r="S8" s="572"/>
      <c r="T8" s="572"/>
      <c r="U8" s="572"/>
      <c r="X8" s="27"/>
      <c r="Y8" s="218" t="s">
        <v>270</v>
      </c>
      <c r="Z8" s="23">
        <v>0.01</v>
      </c>
      <c r="AA8" s="22">
        <v>0.2</v>
      </c>
    </row>
    <row r="9" spans="1:27" s="27" customFormat="1" ht="46" thickBot="1" x14ac:dyDescent="0.25">
      <c r="A9" s="556"/>
      <c r="B9" s="556"/>
      <c r="C9" s="556"/>
      <c r="D9" s="556"/>
      <c r="E9" s="574"/>
      <c r="F9" s="107" t="s">
        <v>312</v>
      </c>
      <c r="G9" s="107" t="s">
        <v>313</v>
      </c>
      <c r="H9" s="107" t="s">
        <v>314</v>
      </c>
      <c r="I9" s="107" t="s">
        <v>315</v>
      </c>
      <c r="J9" s="107" t="s">
        <v>46</v>
      </c>
      <c r="K9" s="32" t="s">
        <v>48</v>
      </c>
      <c r="L9" s="32" t="s">
        <v>50</v>
      </c>
      <c r="M9" s="107" t="s">
        <v>51</v>
      </c>
      <c r="N9" s="32" t="s">
        <v>53</v>
      </c>
      <c r="O9" s="32" t="s">
        <v>123</v>
      </c>
      <c r="P9" s="32" t="s">
        <v>124</v>
      </c>
      <c r="Q9" s="32" t="s">
        <v>316</v>
      </c>
      <c r="R9" s="32" t="s">
        <v>317</v>
      </c>
      <c r="S9" s="32" t="s">
        <v>57</v>
      </c>
      <c r="T9" s="32" t="s">
        <v>59</v>
      </c>
      <c r="U9" s="210" t="s">
        <v>61</v>
      </c>
      <c r="V9" s="32" t="s">
        <v>318</v>
      </c>
      <c r="W9" s="32" t="s">
        <v>319</v>
      </c>
      <c r="Y9" s="219" t="s">
        <v>274</v>
      </c>
      <c r="Z9" s="23">
        <v>0.21</v>
      </c>
      <c r="AA9" s="22">
        <v>0.4</v>
      </c>
    </row>
    <row r="10" spans="1:27" ht="108.75" customHeight="1" x14ac:dyDescent="0.2">
      <c r="A10" s="560" t="str">
        <f>'2 IDENTIFICACIÓN'!A10</f>
        <v>R1</v>
      </c>
      <c r="B10" s="564" t="str">
        <f>+'2 IDENTIFICACIÓN'!J10</f>
        <v>Posibilidad de afectación económica y reputacional por inconsistencias en la caracterización y registro de la información de los estudiantes en el SIMAT, debido a deficiencias en el suministro, actualización y validación de la información reportada por las Instituciones Educativas, generando disminución en la asignación de recursos del Sistema General de Participaciones para la prestación del servicio educativo.</v>
      </c>
      <c r="C10" s="419">
        <f>+'3 PROBABIL E IMPACTO INHERENTE'!E10</f>
        <v>1</v>
      </c>
      <c r="D10" s="557">
        <f>+'3 PROBABIL E IMPACTO INHERENTE'!M10</f>
        <v>0.8</v>
      </c>
      <c r="E10" s="334">
        <v>1</v>
      </c>
      <c r="F10" s="34" t="s">
        <v>445</v>
      </c>
      <c r="G10" s="34" t="s">
        <v>450</v>
      </c>
      <c r="H10" s="34" t="s">
        <v>446</v>
      </c>
      <c r="I10" s="335" t="str">
        <f t="shared" ref="I10:I73" si="0">+CONCATENATE(F10," ",G10," ",H10)</f>
        <v>El profesional especializado y su equipo de Cobertura de la SEB verifica que la información suministrada en el SIMAT por las instituciones educativas sea la idónea, a través de la validación de la información en el sistema.</v>
      </c>
      <c r="J10" s="336" t="s">
        <v>133</v>
      </c>
      <c r="K10" s="246">
        <f>+IFERROR(VLOOKUP($J10,'11 FORMULAS'!$B$51:$C$53,2,0),"")</f>
        <v>0.25</v>
      </c>
      <c r="L10" s="246" t="str">
        <f>+IFERROR(VLOOKUP($J10,'11 FORMULAS'!$B$51:$D$53,3,0),"")</f>
        <v>Probabilidad</v>
      </c>
      <c r="M10" s="337" t="s">
        <v>145</v>
      </c>
      <c r="N10" s="246">
        <f>+IFERROR(VLOOKUP($M10,'11 FORMULAS'!$B$54:$C$55,2,0),"")</f>
        <v>0.15</v>
      </c>
      <c r="O10" s="338" t="s">
        <v>135</v>
      </c>
      <c r="P10" s="338" t="s">
        <v>371</v>
      </c>
      <c r="Q10" s="338" t="s">
        <v>137</v>
      </c>
      <c r="R10" s="338" t="s">
        <v>138</v>
      </c>
      <c r="S10" s="246">
        <f>+IFERROR($K10+$N10,"")</f>
        <v>0.4</v>
      </c>
      <c r="T10" s="246">
        <f>IF($L10='11 FORMULAS'!$D$51,$C$10-($C$10*$S$10),$C$10)</f>
        <v>0.6</v>
      </c>
      <c r="U10" s="246">
        <f>IF(L10='11 FORMULAS'!$D$53,$D10-($D10*$S10),$D10)</f>
        <v>0.8</v>
      </c>
      <c r="V10" s="598">
        <f>+IF(T15="","",T15)</f>
        <v>1</v>
      </c>
      <c r="W10" s="601">
        <f>+IF(U15="","",U15)</f>
        <v>0.8</v>
      </c>
      <c r="X10" s="27"/>
      <c r="Y10" s="220" t="s">
        <v>278</v>
      </c>
      <c r="Z10" s="23">
        <v>0.41</v>
      </c>
      <c r="AA10" s="22">
        <v>0.6</v>
      </c>
    </row>
    <row r="11" spans="1:27" ht="17" x14ac:dyDescent="0.2">
      <c r="A11" s="562"/>
      <c r="B11" s="566"/>
      <c r="C11" s="420"/>
      <c r="D11" s="558"/>
      <c r="E11" s="244">
        <v>2</v>
      </c>
      <c r="F11" s="160"/>
      <c r="G11" s="360"/>
      <c r="H11" s="160"/>
      <c r="I11" s="209" t="str">
        <f t="shared" si="0"/>
        <v xml:space="preserve">  </v>
      </c>
      <c r="J11" s="281"/>
      <c r="K11" s="213" t="str">
        <f>+IFERROR(VLOOKUP($J11,'11 FORMULAS'!$B$51:$C$53,2,0),"")</f>
        <v/>
      </c>
      <c r="L11" s="213" t="str">
        <f>+IFERROR(VLOOKUP($J11,'11 FORMULAS'!$B$51:$D$53,3,0),"")</f>
        <v/>
      </c>
      <c r="M11" s="245"/>
      <c r="N11" s="213" t="str">
        <f>+IFERROR(VLOOKUP($M11,'11 FORMULAS'!$B$54:$C$55,2,0),"")</f>
        <v/>
      </c>
      <c r="O11" s="247"/>
      <c r="P11" s="247"/>
      <c r="Q11" s="247"/>
      <c r="R11" s="247"/>
      <c r="S11" s="213" t="str">
        <f t="shared" ref="S11:S74" si="1">+IFERROR($K11+$N11,"")</f>
        <v/>
      </c>
      <c r="T11" s="213">
        <f>IF($L11='11 FORMULAS'!$D$51,$C$10-($C$10*$S$10),$C$10)</f>
        <v>1</v>
      </c>
      <c r="U11" s="213">
        <f>IF(L11='11 FORMULAS'!$D$53,$D$10-($D$10*$S$10),$D$10)</f>
        <v>0.8</v>
      </c>
      <c r="V11" s="599"/>
      <c r="W11" s="602"/>
      <c r="X11" s="27"/>
      <c r="Y11" s="25" t="s">
        <v>283</v>
      </c>
      <c r="Z11" s="23">
        <v>0.61</v>
      </c>
      <c r="AA11" s="22">
        <v>0.8</v>
      </c>
    </row>
    <row r="12" spans="1:27" ht="17" x14ac:dyDescent="0.2">
      <c r="A12" s="562"/>
      <c r="B12" s="566"/>
      <c r="C12" s="420"/>
      <c r="D12" s="558"/>
      <c r="E12" s="244">
        <v>3</v>
      </c>
      <c r="F12" s="160"/>
      <c r="G12" s="160"/>
      <c r="H12" s="160"/>
      <c r="I12" s="209" t="str">
        <f t="shared" si="0"/>
        <v xml:space="preserve">  </v>
      </c>
      <c r="J12" s="281"/>
      <c r="K12" s="213" t="str">
        <f>+IFERROR(VLOOKUP($J12,'11 FORMULAS'!$B$51:$C$53,2,0),"")</f>
        <v/>
      </c>
      <c r="L12" s="213" t="str">
        <f>+IFERROR(VLOOKUP($J12,'11 FORMULAS'!$B$51:$D$53,3,0),"")</f>
        <v/>
      </c>
      <c r="M12" s="245"/>
      <c r="N12" s="213" t="str">
        <f>+IFERROR(VLOOKUP($M12,'11 FORMULAS'!$B$54:$C$55,2,0),"")</f>
        <v/>
      </c>
      <c r="O12" s="247"/>
      <c r="P12" s="247"/>
      <c r="Q12" s="247"/>
      <c r="R12" s="247"/>
      <c r="S12" s="213" t="str">
        <f t="shared" si="1"/>
        <v/>
      </c>
      <c r="T12" s="213">
        <f>IF($L12='11 FORMULAS'!$D$51,$C$10-($C$10*$S$10),$C$10)</f>
        <v>1</v>
      </c>
      <c r="U12" s="213">
        <f>IF(L12='11 FORMULAS'!$D$53,$D$10-($D$10*$S$10),$D$10)</f>
        <v>0.8</v>
      </c>
      <c r="V12" s="599"/>
      <c r="W12" s="602"/>
      <c r="X12" s="27"/>
      <c r="Y12" s="221" t="s">
        <v>288</v>
      </c>
      <c r="Z12" s="23">
        <v>0.81</v>
      </c>
      <c r="AA12" s="22">
        <v>1</v>
      </c>
    </row>
    <row r="13" spans="1:27" ht="16" x14ac:dyDescent="0.2">
      <c r="A13" s="562"/>
      <c r="B13" s="566"/>
      <c r="C13" s="420"/>
      <c r="D13" s="558"/>
      <c r="E13" s="244">
        <v>4</v>
      </c>
      <c r="F13" s="160"/>
      <c r="G13" s="160"/>
      <c r="H13" s="160"/>
      <c r="I13" s="209" t="str">
        <f t="shared" si="0"/>
        <v xml:space="preserve">  </v>
      </c>
      <c r="J13" s="281"/>
      <c r="K13" s="213" t="str">
        <f>+IFERROR(VLOOKUP($J13,'11 FORMULAS'!$B$51:$C$53,2,0),"")</f>
        <v/>
      </c>
      <c r="L13" s="213" t="str">
        <f>+IFERROR(VLOOKUP($J13,'11 FORMULAS'!$B$51:$D$53,3,0),"")</f>
        <v/>
      </c>
      <c r="M13" s="245"/>
      <c r="N13" s="213" t="str">
        <f>+IFERROR(VLOOKUP($M13,'11 FORMULAS'!$B$54:$C$55,2,0),"")</f>
        <v/>
      </c>
      <c r="O13" s="247"/>
      <c r="P13" s="247"/>
      <c r="Q13" s="247"/>
      <c r="R13" s="247"/>
      <c r="S13" s="213" t="str">
        <f t="shared" si="1"/>
        <v/>
      </c>
      <c r="T13" s="213">
        <f>IF($L13='11 FORMULAS'!$D$51,$C$10-($C$10*$S$10),$C$10)</f>
        <v>1</v>
      </c>
      <c r="U13" s="213">
        <f>IF(L13='11 FORMULAS'!$D$53,$D$10-($D$10*$S$10),$D$10)</f>
        <v>0.8</v>
      </c>
      <c r="V13" s="599"/>
      <c r="W13" s="602"/>
      <c r="X13" s="27"/>
      <c r="Y13" s="211"/>
      <c r="Z13" s="211"/>
      <c r="AA13" s="211"/>
    </row>
    <row r="14" spans="1:27" ht="16" x14ac:dyDescent="0.2">
      <c r="A14" s="562"/>
      <c r="B14" s="566"/>
      <c r="C14" s="420"/>
      <c r="D14" s="558"/>
      <c r="E14" s="244">
        <v>5</v>
      </c>
      <c r="F14" s="160"/>
      <c r="G14" s="160"/>
      <c r="H14" s="160"/>
      <c r="I14" s="209" t="str">
        <f t="shared" si="0"/>
        <v xml:space="preserve">  </v>
      </c>
      <c r="J14" s="281"/>
      <c r="K14" s="213" t="str">
        <f>+IFERROR(VLOOKUP($J14,'11 FORMULAS'!$B$51:$C$53,2,0),"")</f>
        <v/>
      </c>
      <c r="L14" s="213" t="str">
        <f>+IFERROR(VLOOKUP($J14,'11 FORMULAS'!$B$51:$D$53,3,0),"")</f>
        <v/>
      </c>
      <c r="M14" s="245"/>
      <c r="N14" s="213" t="str">
        <f>+IFERROR(VLOOKUP($M14,'11 FORMULAS'!$B$54:$C$55,2,0),"")</f>
        <v/>
      </c>
      <c r="O14" s="247"/>
      <c r="P14" s="247"/>
      <c r="Q14" s="247"/>
      <c r="R14" s="247"/>
      <c r="S14" s="213" t="str">
        <f t="shared" si="1"/>
        <v/>
      </c>
      <c r="T14" s="213">
        <f>IF($L14='11 FORMULAS'!$D$51,$C$10-($C$10*$S$10),$C$10)</f>
        <v>1</v>
      </c>
      <c r="U14" s="213">
        <f>IF(L14='11 FORMULAS'!$D$53,$D$10-($D$10*$S$10),$D$10)</f>
        <v>0.8</v>
      </c>
      <c r="V14" s="599"/>
      <c r="W14" s="602"/>
      <c r="X14" s="27"/>
      <c r="Y14" s="211"/>
      <c r="Z14" s="211"/>
      <c r="AA14" s="211"/>
    </row>
    <row r="15" spans="1:27" ht="17" thickBot="1" x14ac:dyDescent="0.25">
      <c r="A15" s="563"/>
      <c r="B15" s="567"/>
      <c r="C15" s="421"/>
      <c r="D15" s="559"/>
      <c r="E15" s="248">
        <v>6</v>
      </c>
      <c r="F15" s="161"/>
      <c r="G15" s="161"/>
      <c r="H15" s="161"/>
      <c r="I15" s="339" t="str">
        <f t="shared" si="0"/>
        <v xml:space="preserve">  </v>
      </c>
      <c r="J15" s="340"/>
      <c r="K15" s="341" t="str">
        <f>+IFERROR(VLOOKUP($J15,'11 FORMULAS'!$B$51:$C$53,2,0),"")</f>
        <v/>
      </c>
      <c r="L15" s="341" t="str">
        <f>+IFERROR(VLOOKUP($J15,'11 FORMULAS'!$B$51:$D$53,3,0),"")</f>
        <v/>
      </c>
      <c r="M15" s="342"/>
      <c r="N15" s="341" t="str">
        <f>+IFERROR(VLOOKUP($M15,'11 FORMULAS'!$B$54:$C$55,2,0),"")</f>
        <v/>
      </c>
      <c r="O15" s="343"/>
      <c r="P15" s="343"/>
      <c r="Q15" s="343"/>
      <c r="R15" s="343"/>
      <c r="S15" s="341" t="str">
        <f t="shared" si="1"/>
        <v/>
      </c>
      <c r="T15" s="341">
        <f>IF($L15='11 FORMULAS'!$D$51,$C$10-($C$10*$S$10),$C$10)</f>
        <v>1</v>
      </c>
      <c r="U15" s="341">
        <f>IF(L15='11 FORMULAS'!$D$53,$D$10-($D$10*$S$10),$D$10)</f>
        <v>0.8</v>
      </c>
      <c r="V15" s="600"/>
      <c r="W15" s="603"/>
      <c r="X15" s="27"/>
      <c r="Y15" s="211"/>
      <c r="Z15" s="211"/>
      <c r="AA15" s="211"/>
    </row>
    <row r="16" spans="1:27" ht="60" x14ac:dyDescent="0.2">
      <c r="A16" s="560" t="str">
        <f>'2 IDENTIFICACIÓN'!A11</f>
        <v>R2</v>
      </c>
      <c r="B16" s="564" t="str">
        <f>+'2 IDENTIFICACIÓN'!J11</f>
        <v>Posibilidad de afectación reputacional por publicaciones extemporáneas en el SECOP, debido a demoras en la entrega y remisión de la información requerida para la gestión contractual.</v>
      </c>
      <c r="C16" s="422">
        <f>+'3 PROBABIL E IMPACTO INHERENTE'!E11</f>
        <v>0.6</v>
      </c>
      <c r="D16" s="557">
        <f>+'3 PROBABIL E IMPACTO INHERENTE'!M11</f>
        <v>0.2</v>
      </c>
      <c r="E16" s="334">
        <v>1</v>
      </c>
      <c r="F16" s="34" t="s">
        <v>447</v>
      </c>
      <c r="G16" s="34" t="s">
        <v>448</v>
      </c>
      <c r="H16" s="34" t="s">
        <v>449</v>
      </c>
      <c r="I16" s="335" t="str">
        <f t="shared" si="0"/>
        <v>Los profesionales encargados del área de Contratación verifican las publicaciones de los contratos de la Secretaría de Educación en el SECOP, a través de seguimientos a muestras representativas.</v>
      </c>
      <c r="J16" s="336" t="s">
        <v>133</v>
      </c>
      <c r="K16" s="246">
        <f>+IFERROR(VLOOKUP($J16,'11 FORMULAS'!$B$51:$C$53,2,0),"")</f>
        <v>0.25</v>
      </c>
      <c r="L16" s="246" t="str">
        <f>+IFERROR(VLOOKUP($J16,'11 FORMULAS'!$B$51:$D$53,3,0),"")</f>
        <v>Probabilidad</v>
      </c>
      <c r="M16" s="337" t="s">
        <v>145</v>
      </c>
      <c r="N16" s="246">
        <f>+IFERROR(VLOOKUP($M16,'11 FORMULAS'!$B$54:$C$55,2,0),"")</f>
        <v>0.15</v>
      </c>
      <c r="O16" s="338" t="s">
        <v>135</v>
      </c>
      <c r="P16" s="338" t="s">
        <v>370</v>
      </c>
      <c r="Q16" s="338" t="s">
        <v>137</v>
      </c>
      <c r="R16" s="338" t="s">
        <v>138</v>
      </c>
      <c r="S16" s="246">
        <f>+IFERROR($K16+$N16,"")</f>
        <v>0.4</v>
      </c>
      <c r="T16" s="246">
        <f>IF($L16='11 FORMULAS'!$D$51,$C$16-($C$16*$S$16),$C$16)</f>
        <v>0.36</v>
      </c>
      <c r="U16" s="246">
        <f>IF(L16='11 FORMULAS'!$D$53,$D$16-($D$16*$S$16),$D$16)</f>
        <v>0.2</v>
      </c>
      <c r="V16" s="598">
        <f>+IF(T21="","",T21)</f>
        <v>0.6</v>
      </c>
      <c r="W16" s="601">
        <f>+IF(U21="","",U21)</f>
        <v>0.2</v>
      </c>
      <c r="X16" s="27"/>
      <c r="Y16" s="211"/>
      <c r="Z16" s="212"/>
      <c r="AA16" s="212"/>
    </row>
    <row r="17" spans="1:27" ht="20" customHeight="1" x14ac:dyDescent="0.2">
      <c r="A17" s="562"/>
      <c r="B17" s="566"/>
      <c r="C17" s="423"/>
      <c r="D17" s="558"/>
      <c r="E17" s="244">
        <v>2</v>
      </c>
      <c r="F17" s="160"/>
      <c r="G17" s="160"/>
      <c r="H17" s="160"/>
      <c r="I17" s="209" t="str">
        <f t="shared" si="0"/>
        <v xml:space="preserve">  </v>
      </c>
      <c r="J17" s="281"/>
      <c r="K17" s="213" t="str">
        <f>+IFERROR(VLOOKUP($J17,'11 FORMULAS'!$B$51:$C$53,2,0),"")</f>
        <v/>
      </c>
      <c r="L17" s="213" t="str">
        <f>+IFERROR(VLOOKUP($J17,'11 FORMULAS'!$B$51:$D$53,3,0),"")</f>
        <v/>
      </c>
      <c r="M17" s="245"/>
      <c r="N17" s="213" t="str">
        <f>+IFERROR(VLOOKUP($M17,'11 FORMULAS'!$B$54:$C$55,2,0),"")</f>
        <v/>
      </c>
      <c r="O17" s="247"/>
      <c r="P17" s="247"/>
      <c r="Q17" s="247"/>
      <c r="R17" s="247"/>
      <c r="S17" s="213" t="str">
        <f t="shared" si="1"/>
        <v/>
      </c>
      <c r="T17" s="213">
        <f>IF($L17='11 FORMULAS'!$D$51,$C$16-($C$16*$S$16),$C$16)</f>
        <v>0.6</v>
      </c>
      <c r="U17" s="213">
        <f>IF(L17='11 FORMULAS'!$D$53,$D$16-($D$16*$S$16),$D$16)</f>
        <v>0.2</v>
      </c>
      <c r="V17" s="599"/>
      <c r="W17" s="602"/>
      <c r="X17" s="27"/>
      <c r="Y17" s="211"/>
      <c r="Z17" s="212"/>
      <c r="AA17" s="212"/>
    </row>
    <row r="18" spans="1:27" ht="16" x14ac:dyDescent="0.2">
      <c r="A18" s="562"/>
      <c r="B18" s="566"/>
      <c r="C18" s="423"/>
      <c r="D18" s="558"/>
      <c r="E18" s="244">
        <v>3</v>
      </c>
      <c r="F18" s="160"/>
      <c r="G18" s="160"/>
      <c r="H18" s="160"/>
      <c r="I18" s="209" t="str">
        <f t="shared" si="0"/>
        <v xml:space="preserve">  </v>
      </c>
      <c r="J18" s="281"/>
      <c r="K18" s="213" t="str">
        <f>+IFERROR(VLOOKUP($J18,'11 FORMULAS'!$B$51:$C$53,2,0),"")</f>
        <v/>
      </c>
      <c r="L18" s="213" t="str">
        <f>+IFERROR(VLOOKUP($J18,'11 FORMULAS'!$B$51:$D$53,3,0),"")</f>
        <v/>
      </c>
      <c r="M18" s="245"/>
      <c r="N18" s="213" t="str">
        <f>+IFERROR(VLOOKUP($M18,'11 FORMULAS'!$B$54:$C$55,2,0),"")</f>
        <v/>
      </c>
      <c r="O18" s="247"/>
      <c r="P18" s="247"/>
      <c r="Q18" s="247"/>
      <c r="R18" s="247"/>
      <c r="S18" s="213" t="str">
        <f t="shared" si="1"/>
        <v/>
      </c>
      <c r="T18" s="213">
        <f>IF($L18='11 FORMULAS'!$D$51,$C$16-($C$16*$S$16),$C$16)</f>
        <v>0.6</v>
      </c>
      <c r="U18" s="213">
        <f>IF(L18='11 FORMULAS'!$D$53,$D$16-($D$16*$S$16),$D$16)</f>
        <v>0.2</v>
      </c>
      <c r="V18" s="599"/>
      <c r="W18" s="602"/>
      <c r="X18" s="27"/>
      <c r="Y18" s="211"/>
      <c r="Z18" s="212"/>
      <c r="AA18" s="212"/>
    </row>
    <row r="19" spans="1:27" ht="16" x14ac:dyDescent="0.2">
      <c r="A19" s="586"/>
      <c r="B19" s="587"/>
      <c r="C19" s="423"/>
      <c r="D19" s="588"/>
      <c r="E19" s="244">
        <v>4</v>
      </c>
      <c r="F19" s="160"/>
      <c r="G19" s="160"/>
      <c r="H19" s="160"/>
      <c r="I19" s="209" t="str">
        <f t="shared" si="0"/>
        <v xml:space="preserve">  </v>
      </c>
      <c r="J19" s="281"/>
      <c r="K19" s="213" t="str">
        <f>+IFERROR(VLOOKUP($J19,'11 FORMULAS'!$B$51:$C$53,2,0),"")</f>
        <v/>
      </c>
      <c r="L19" s="213" t="str">
        <f>+IFERROR(VLOOKUP($J19,'11 FORMULAS'!$B$51:$D$53,3,0),"")</f>
        <v/>
      </c>
      <c r="M19" s="245"/>
      <c r="N19" s="213" t="str">
        <f>+IFERROR(VLOOKUP($M19,'11 FORMULAS'!$B$54:$C$55,2,0),"")</f>
        <v/>
      </c>
      <c r="O19" s="247"/>
      <c r="P19" s="247"/>
      <c r="Q19" s="247"/>
      <c r="R19" s="247"/>
      <c r="S19" s="213" t="str">
        <f t="shared" si="1"/>
        <v/>
      </c>
      <c r="T19" s="213">
        <f>IF($L19='11 FORMULAS'!$D$51,$C$16-($C$16*$S$16),$C$16)</f>
        <v>0.6</v>
      </c>
      <c r="U19" s="213">
        <f>IF(L19='11 FORMULAS'!$D$53,$D$16-($D$16*$S$16),$D$16)</f>
        <v>0.2</v>
      </c>
      <c r="V19" s="599"/>
      <c r="W19" s="602"/>
      <c r="X19" s="27"/>
      <c r="Y19" s="211"/>
      <c r="Z19" s="212"/>
      <c r="AA19" s="212"/>
    </row>
    <row r="20" spans="1:27" ht="16" x14ac:dyDescent="0.2">
      <c r="A20" s="586"/>
      <c r="B20" s="587"/>
      <c r="C20" s="423"/>
      <c r="D20" s="588"/>
      <c r="E20" s="244">
        <v>5</v>
      </c>
      <c r="F20" s="160"/>
      <c r="G20" s="160"/>
      <c r="H20" s="160"/>
      <c r="I20" s="209" t="str">
        <f t="shared" si="0"/>
        <v xml:space="preserve">  </v>
      </c>
      <c r="J20" s="281"/>
      <c r="K20" s="213" t="str">
        <f>+IFERROR(VLOOKUP($J20,'11 FORMULAS'!$B$51:$C$53,2,0),"")</f>
        <v/>
      </c>
      <c r="L20" s="213" t="str">
        <f>+IFERROR(VLOOKUP($J20,'11 FORMULAS'!$B$51:$D$53,3,0),"")</f>
        <v/>
      </c>
      <c r="M20" s="245"/>
      <c r="N20" s="213" t="str">
        <f>+IFERROR(VLOOKUP($M20,'11 FORMULAS'!$B$54:$C$55,2,0),"")</f>
        <v/>
      </c>
      <c r="O20" s="247"/>
      <c r="P20" s="247"/>
      <c r="Q20" s="247"/>
      <c r="R20" s="247"/>
      <c r="S20" s="213" t="str">
        <f t="shared" si="1"/>
        <v/>
      </c>
      <c r="T20" s="213">
        <f>IF($L20='11 FORMULAS'!$D$51,$C$16-($C$16*$S$16),$C$16)</f>
        <v>0.6</v>
      </c>
      <c r="U20" s="213">
        <f>IF(L20='11 FORMULAS'!$D$53,$D$16-($D$16*$S$16),$D$16)</f>
        <v>0.2</v>
      </c>
      <c r="V20" s="599"/>
      <c r="W20" s="602"/>
      <c r="X20" s="27"/>
      <c r="Y20" s="211"/>
      <c r="Z20" s="212"/>
      <c r="AA20" s="212"/>
    </row>
    <row r="21" spans="1:27" ht="16" thickBot="1" x14ac:dyDescent="0.25">
      <c r="A21" s="563"/>
      <c r="B21" s="567"/>
      <c r="C21" s="424"/>
      <c r="D21" s="559"/>
      <c r="E21" s="248">
        <v>6</v>
      </c>
      <c r="F21" s="161"/>
      <c r="G21" s="161"/>
      <c r="H21" s="161"/>
      <c r="I21" s="339" t="str">
        <f t="shared" si="0"/>
        <v xml:space="preserve">  </v>
      </c>
      <c r="J21" s="340"/>
      <c r="K21" s="341" t="str">
        <f>+IFERROR(VLOOKUP($J21,'11 FORMULAS'!$B$51:$C$53,2,0),"")</f>
        <v/>
      </c>
      <c r="L21" s="341" t="str">
        <f>+IFERROR(VLOOKUP($J21,'11 FORMULAS'!$B$51:$D$53,3,0),"")</f>
        <v/>
      </c>
      <c r="M21" s="342"/>
      <c r="N21" s="341" t="str">
        <f>+IFERROR(VLOOKUP($M21,'11 FORMULAS'!$B$54:$C$55,2,0),"")</f>
        <v/>
      </c>
      <c r="O21" s="343"/>
      <c r="P21" s="343"/>
      <c r="Q21" s="343"/>
      <c r="R21" s="343"/>
      <c r="S21" s="341" t="str">
        <f t="shared" si="1"/>
        <v/>
      </c>
      <c r="T21" s="341">
        <f>IF($L21='11 FORMULAS'!$D$51,$C$16-($C$16*$S$16),$C$16)</f>
        <v>0.6</v>
      </c>
      <c r="U21" s="341">
        <f>IF(L21='11 FORMULAS'!$D$53,$D$16-($D$16*$S$16),$D$16)</f>
        <v>0.2</v>
      </c>
      <c r="V21" s="600"/>
      <c r="W21" s="603"/>
      <c r="X21" s="27"/>
    </row>
    <row r="22" spans="1:27" ht="96" customHeight="1" x14ac:dyDescent="0.2">
      <c r="A22" s="560" t="str">
        <f>'2 IDENTIFICACIÓN'!A12</f>
        <v>R3</v>
      </c>
      <c r="B22" s="564" t="str">
        <f>+'2 IDENTIFICACIÓN'!J12</f>
        <v>Posibilidad de afectación reputacional por posibles investigaciones y sanciones disciplinarias por entes de control, debido a incumplimiento de la Ley 594 del 2000 en los documentos generados por la Secretaría de Educación.</v>
      </c>
      <c r="C22" s="419">
        <f>+'3 PROBABIL E IMPACTO INHERENTE'!E12</f>
        <v>0.6</v>
      </c>
      <c r="D22" s="557">
        <f>+'3 PROBABIL E IMPACTO INHERENTE'!M12</f>
        <v>0.6</v>
      </c>
      <c r="E22" s="334">
        <v>1</v>
      </c>
      <c r="F22" s="34" t="s">
        <v>442</v>
      </c>
      <c r="G22" s="34" t="s">
        <v>394</v>
      </c>
      <c r="H22" s="34" t="s">
        <v>393</v>
      </c>
      <c r="I22" s="335" t="str">
        <f t="shared" si="0"/>
        <v>El Área de Archivo de la Secretaría de Educación aplica los lineamientos y procedimientos establecidos para la organización, inventario, conservación y transferencias documentales, de conformidad con las Tablas de Retención Documental, Tablas de Valoración Documental y las directrices emitidas por el Archivo General de la Nación.</v>
      </c>
      <c r="J22" s="336" t="s">
        <v>133</v>
      </c>
      <c r="K22" s="246">
        <f>+IFERROR(VLOOKUP($J22,'11 FORMULAS'!$B$51:$C$53,2,0),"")</f>
        <v>0.25</v>
      </c>
      <c r="L22" s="246" t="str">
        <f>+IFERROR(VLOOKUP($J22,'11 FORMULAS'!$B$51:$D$53,3,0),"")</f>
        <v>Probabilidad</v>
      </c>
      <c r="M22" s="337" t="s">
        <v>145</v>
      </c>
      <c r="N22" s="246">
        <f>+IFERROR(VLOOKUP($M22,'11 FORMULAS'!$B$54:$C$55,2,0),"")</f>
        <v>0.15</v>
      </c>
      <c r="O22" s="338" t="s">
        <v>135</v>
      </c>
      <c r="P22" s="338" t="s">
        <v>370</v>
      </c>
      <c r="Q22" s="338" t="s">
        <v>137</v>
      </c>
      <c r="R22" s="338" t="s">
        <v>138</v>
      </c>
      <c r="S22" s="246">
        <f t="shared" si="1"/>
        <v>0.4</v>
      </c>
      <c r="T22" s="246">
        <f>IF($L22='11 FORMULAS'!$D$51,$C$22-($C$22*$S$22),$C$22)</f>
        <v>0.36</v>
      </c>
      <c r="U22" s="246">
        <f>IF(L22='11 FORMULAS'!$D$53,$D$22-($D$22*$S$22),$D$22)</f>
        <v>0.6</v>
      </c>
      <c r="V22" s="598">
        <f>+IF(T27="","",T27)</f>
        <v>0.6</v>
      </c>
      <c r="W22" s="601">
        <f>+IF(U27="","",U27)</f>
        <v>0.6</v>
      </c>
      <c r="X22" s="27"/>
      <c r="Y22" s="211"/>
      <c r="Z22" s="212"/>
      <c r="AA22" s="212"/>
    </row>
    <row r="23" spans="1:27" ht="16" x14ac:dyDescent="0.2">
      <c r="A23" s="562"/>
      <c r="B23" s="566"/>
      <c r="C23" s="420"/>
      <c r="D23" s="558"/>
      <c r="E23" s="244">
        <v>2</v>
      </c>
      <c r="F23" s="160"/>
      <c r="G23" s="160"/>
      <c r="H23" s="160"/>
      <c r="I23" s="209" t="str">
        <f t="shared" si="0"/>
        <v xml:space="preserve">  </v>
      </c>
      <c r="J23" s="281"/>
      <c r="K23" s="213" t="str">
        <f>+IFERROR(VLOOKUP($J23,'11 FORMULAS'!$B$51:$C$53,2,0),"")</f>
        <v/>
      </c>
      <c r="L23" s="213" t="str">
        <f>+IFERROR(VLOOKUP($J23,'11 FORMULAS'!$B$51:$D$53,3,0),"")</f>
        <v/>
      </c>
      <c r="M23" s="245"/>
      <c r="N23" s="213" t="str">
        <f>+IFERROR(VLOOKUP($M23,'11 FORMULAS'!$B$54:$C$55,2,0),"")</f>
        <v/>
      </c>
      <c r="O23" s="247"/>
      <c r="P23" s="247"/>
      <c r="Q23" s="247"/>
      <c r="R23" s="247"/>
      <c r="S23" s="213" t="str">
        <f t="shared" si="1"/>
        <v/>
      </c>
      <c r="T23" s="213">
        <f>IF($L23='11 FORMULAS'!$D$51,$C$22-($C$22*$S$22),$C$22)</f>
        <v>0.6</v>
      </c>
      <c r="U23" s="213">
        <f>IF(L23='11 FORMULAS'!$D$53,$D$22-($D$22*$S$22),$D$22)</f>
        <v>0.6</v>
      </c>
      <c r="V23" s="599"/>
      <c r="W23" s="602"/>
      <c r="X23" s="27"/>
      <c r="Y23" s="211"/>
      <c r="Z23" s="212"/>
      <c r="AA23" s="212"/>
    </row>
    <row r="24" spans="1:27" ht="16" x14ac:dyDescent="0.2">
      <c r="A24" s="562"/>
      <c r="B24" s="566"/>
      <c r="C24" s="420"/>
      <c r="D24" s="558"/>
      <c r="E24" s="244">
        <v>3</v>
      </c>
      <c r="F24" s="160"/>
      <c r="G24" s="160"/>
      <c r="H24" s="160"/>
      <c r="I24" s="209" t="str">
        <f t="shared" si="0"/>
        <v xml:space="preserve">  </v>
      </c>
      <c r="J24" s="281"/>
      <c r="K24" s="213" t="str">
        <f>+IFERROR(VLOOKUP($J24,'11 FORMULAS'!$B$51:$C$53,2,0),"")</f>
        <v/>
      </c>
      <c r="L24" s="213" t="str">
        <f>+IFERROR(VLOOKUP($J24,'11 FORMULAS'!$B$51:$D$53,3,0),"")</f>
        <v/>
      </c>
      <c r="M24" s="245"/>
      <c r="N24" s="213" t="str">
        <f>+IFERROR(VLOOKUP($M24,'11 FORMULAS'!$B$54:$C$55,2,0),"")</f>
        <v/>
      </c>
      <c r="O24" s="247"/>
      <c r="P24" s="247"/>
      <c r="Q24" s="247"/>
      <c r="R24" s="247"/>
      <c r="S24" s="213" t="str">
        <f t="shared" si="1"/>
        <v/>
      </c>
      <c r="T24" s="213">
        <f>IF($L24='11 FORMULAS'!$D$51,$C$22-($C$22*$S$22),$C$22)</f>
        <v>0.6</v>
      </c>
      <c r="U24" s="213">
        <f>IF(L24='11 FORMULAS'!$D$53,$D$22-($D$22*$S$22),$D$22)</f>
        <v>0.6</v>
      </c>
      <c r="V24" s="599"/>
      <c r="W24" s="602"/>
      <c r="X24" s="27"/>
      <c r="Y24" s="211"/>
      <c r="Z24" s="212"/>
      <c r="AA24" s="212"/>
    </row>
    <row r="25" spans="1:27" ht="16" x14ac:dyDescent="0.2">
      <c r="A25" s="562"/>
      <c r="B25" s="566"/>
      <c r="C25" s="420"/>
      <c r="D25" s="558"/>
      <c r="E25" s="244">
        <v>4</v>
      </c>
      <c r="F25" s="160"/>
      <c r="G25" s="160"/>
      <c r="H25" s="160"/>
      <c r="I25" s="209" t="str">
        <f t="shared" si="0"/>
        <v xml:space="preserve">  </v>
      </c>
      <c r="J25" s="281"/>
      <c r="K25" s="213" t="str">
        <f>+IFERROR(VLOOKUP($J25,'11 FORMULAS'!$B$51:$C$53,2,0),"")</f>
        <v/>
      </c>
      <c r="L25" s="213" t="str">
        <f>+IFERROR(VLOOKUP($J25,'11 FORMULAS'!$B$51:$D$53,3,0),"")</f>
        <v/>
      </c>
      <c r="M25" s="245"/>
      <c r="N25" s="213" t="str">
        <f>+IFERROR(VLOOKUP($M25,'11 FORMULAS'!$B$54:$C$55,2,0),"")</f>
        <v/>
      </c>
      <c r="O25" s="247"/>
      <c r="P25" s="247"/>
      <c r="Q25" s="247"/>
      <c r="R25" s="247"/>
      <c r="S25" s="213" t="str">
        <f t="shared" si="1"/>
        <v/>
      </c>
      <c r="T25" s="213">
        <f>IF($L25='11 FORMULAS'!$D$51,$C$22-($C$22*$S$22),$C$22)</f>
        <v>0.6</v>
      </c>
      <c r="U25" s="213">
        <f>IF(L25='11 FORMULAS'!$D$53,$D$22-($D$22*$S$22),$D$22)</f>
        <v>0.6</v>
      </c>
      <c r="V25" s="599"/>
      <c r="W25" s="602"/>
      <c r="X25" s="27"/>
      <c r="Y25" s="211"/>
      <c r="Z25" s="212"/>
      <c r="AA25" s="212"/>
    </row>
    <row r="26" spans="1:27" ht="16" x14ac:dyDescent="0.2">
      <c r="A26" s="562"/>
      <c r="B26" s="566"/>
      <c r="C26" s="420"/>
      <c r="D26" s="558"/>
      <c r="E26" s="244">
        <v>5</v>
      </c>
      <c r="F26" s="160"/>
      <c r="G26" s="160"/>
      <c r="H26" s="160"/>
      <c r="I26" s="209" t="str">
        <f t="shared" si="0"/>
        <v xml:space="preserve">  </v>
      </c>
      <c r="J26" s="281"/>
      <c r="K26" s="213" t="str">
        <f>+IFERROR(VLOOKUP($J26,'11 FORMULAS'!$B$51:$C$53,2,0),"")</f>
        <v/>
      </c>
      <c r="L26" s="213" t="str">
        <f>+IFERROR(VLOOKUP($J26,'11 FORMULAS'!$B$51:$D$53,3,0),"")</f>
        <v/>
      </c>
      <c r="M26" s="245"/>
      <c r="N26" s="213" t="str">
        <f>+IFERROR(VLOOKUP($M26,'11 FORMULAS'!$B$54:$C$55,2,0),"")</f>
        <v/>
      </c>
      <c r="O26" s="247"/>
      <c r="P26" s="247"/>
      <c r="Q26" s="247"/>
      <c r="R26" s="247"/>
      <c r="S26" s="213" t="str">
        <f t="shared" si="1"/>
        <v/>
      </c>
      <c r="T26" s="213">
        <f>IF($L26='11 FORMULAS'!$D$51,$C$22-($C$22*$S$22),$C$22)</f>
        <v>0.6</v>
      </c>
      <c r="U26" s="213">
        <f>IF(L26='11 FORMULAS'!$D$53,$D$22-($D$22*$S$22),$D$22)</f>
        <v>0.6</v>
      </c>
      <c r="V26" s="599"/>
      <c r="W26" s="602"/>
      <c r="X26" s="27"/>
      <c r="Y26" s="211"/>
      <c r="Z26" s="212"/>
      <c r="AA26" s="212"/>
    </row>
    <row r="27" spans="1:27" ht="16" thickBot="1" x14ac:dyDescent="0.25">
      <c r="A27" s="563"/>
      <c r="B27" s="567"/>
      <c r="C27" s="421"/>
      <c r="D27" s="559"/>
      <c r="E27" s="248">
        <v>6</v>
      </c>
      <c r="F27" s="161"/>
      <c r="G27" s="161"/>
      <c r="H27" s="161"/>
      <c r="I27" s="339" t="str">
        <f t="shared" si="0"/>
        <v xml:space="preserve">  </v>
      </c>
      <c r="J27" s="340"/>
      <c r="K27" s="341" t="str">
        <f>+IFERROR(VLOOKUP($J27,'11 FORMULAS'!$B$51:$C$53,2,0),"")</f>
        <v/>
      </c>
      <c r="L27" s="341" t="str">
        <f>+IFERROR(VLOOKUP($J27,'11 FORMULAS'!$B$51:$D$53,3,0),"")</f>
        <v/>
      </c>
      <c r="M27" s="342"/>
      <c r="N27" s="341" t="str">
        <f>+IFERROR(VLOOKUP($M27,'11 FORMULAS'!$B$54:$C$55,2,0),"")</f>
        <v/>
      </c>
      <c r="O27" s="343"/>
      <c r="P27" s="343"/>
      <c r="Q27" s="343"/>
      <c r="R27" s="343"/>
      <c r="S27" s="341" t="str">
        <f t="shared" si="1"/>
        <v/>
      </c>
      <c r="T27" s="341">
        <f>IF($L27='11 FORMULAS'!$D$51,$C$22-($C$22*$S$22),$C$22)</f>
        <v>0.6</v>
      </c>
      <c r="U27" s="341">
        <f>IF(L27='11 FORMULAS'!$D$53,$D$22-($D$22*$S$22),$D$22)</f>
        <v>0.6</v>
      </c>
      <c r="V27" s="600"/>
      <c r="W27" s="603"/>
      <c r="X27" s="27"/>
    </row>
    <row r="28" spans="1:27" ht="114" customHeight="1" x14ac:dyDescent="0.2">
      <c r="A28" s="560" t="str">
        <f>'2 IDENTIFICACIÓN'!A13</f>
        <v>R4</v>
      </c>
      <c r="B28" s="564" t="str">
        <f>+'2 IDENTIFICACIÓN'!J13</f>
        <v>Posibilidad de afectación reputacional por incumplimiento de las acciones establecidas en los planes de mejoramiento derivados de auditorías internas y externas, debido a debilidades en el seguimiento y cumplimiento de los tiempos definidos para su ejecución.</v>
      </c>
      <c r="C28" s="419">
        <f>+'3 PROBABIL E IMPACTO INHERENTE'!E13</f>
        <v>0.2</v>
      </c>
      <c r="D28" s="557">
        <f>+'3 PROBABIL E IMPACTO INHERENTE'!M13</f>
        <v>0.6</v>
      </c>
      <c r="E28" s="334">
        <v>1</v>
      </c>
      <c r="F28" s="34" t="s">
        <v>398</v>
      </c>
      <c r="G28" s="34" t="s">
        <v>400</v>
      </c>
      <c r="H28" s="34" t="s">
        <v>399</v>
      </c>
      <c r="I28" s="335" t="str">
        <f t="shared" si="0"/>
        <v>La profesional encargada revisa las acciones correctivas establecidas y plasmadas en los Planes de Mejoramiento de auditorías internas y externas suscritos, a través de seguimientos con los responsables de su cumplimiento</v>
      </c>
      <c r="J28" s="336" t="s">
        <v>133</v>
      </c>
      <c r="K28" s="246">
        <f>+IFERROR(VLOOKUP($J28,'11 FORMULAS'!$B$51:$C$53,2,0),"")</f>
        <v>0.25</v>
      </c>
      <c r="L28" s="246" t="str">
        <f>+IFERROR(VLOOKUP($J28,'11 FORMULAS'!$B$51:$D$53,3,0),"")</f>
        <v>Probabilidad</v>
      </c>
      <c r="M28" s="337" t="s">
        <v>145</v>
      </c>
      <c r="N28" s="246">
        <f>+IFERROR(VLOOKUP($M28,'11 FORMULAS'!$B$54:$C$55,2,0),"")</f>
        <v>0.15</v>
      </c>
      <c r="O28" s="338" t="s">
        <v>135</v>
      </c>
      <c r="P28" s="338" t="s">
        <v>370</v>
      </c>
      <c r="Q28" s="338" t="s">
        <v>137</v>
      </c>
      <c r="R28" s="338" t="s">
        <v>138</v>
      </c>
      <c r="S28" s="246">
        <f t="shared" si="1"/>
        <v>0.4</v>
      </c>
      <c r="T28" s="246">
        <f>IF($L28='11 FORMULAS'!$D$51,$C$28-($C$28*$S$28),$C$28)</f>
        <v>0.12</v>
      </c>
      <c r="U28" s="246">
        <f>IF(L28='11 FORMULAS'!$D$53,$D$28-($D$28*$S$28),$D$28)</f>
        <v>0.6</v>
      </c>
      <c r="V28" s="598">
        <f>+IF(T33="","",T33)</f>
        <v>0.2</v>
      </c>
      <c r="W28" s="601">
        <f>+IF(U33="","",U33)</f>
        <v>0.6</v>
      </c>
      <c r="X28" s="27"/>
      <c r="Y28" s="211"/>
      <c r="Z28" s="212"/>
      <c r="AA28" s="212"/>
    </row>
    <row r="29" spans="1:27" ht="16" x14ac:dyDescent="0.2">
      <c r="A29" s="562"/>
      <c r="B29" s="566"/>
      <c r="C29" s="420"/>
      <c r="D29" s="558"/>
      <c r="E29" s="244">
        <v>2</v>
      </c>
      <c r="F29" s="160"/>
      <c r="G29" s="160"/>
      <c r="H29" s="160"/>
      <c r="I29" s="209" t="str">
        <f t="shared" si="0"/>
        <v xml:space="preserve">  </v>
      </c>
      <c r="J29" s="281"/>
      <c r="K29" s="213" t="str">
        <f>+IFERROR(VLOOKUP($J29,'11 FORMULAS'!$B$51:$C$53,2,0),"")</f>
        <v/>
      </c>
      <c r="L29" s="213" t="str">
        <f>+IFERROR(VLOOKUP($J29,'11 FORMULAS'!$B$51:$D$53,3,0),"")</f>
        <v/>
      </c>
      <c r="M29" s="245"/>
      <c r="N29" s="213" t="str">
        <f>+IFERROR(VLOOKUP($M29,'11 FORMULAS'!$B$54:$C$55,2,0),"")</f>
        <v/>
      </c>
      <c r="O29" s="247"/>
      <c r="P29" s="247"/>
      <c r="Q29" s="247"/>
      <c r="R29" s="247"/>
      <c r="S29" s="213" t="str">
        <f t="shared" si="1"/>
        <v/>
      </c>
      <c r="T29" s="213">
        <f>IF($L29='11 FORMULAS'!$D$51,$C$28-($C$28*$S$28),$C$28)</f>
        <v>0.2</v>
      </c>
      <c r="U29" s="213">
        <f>IF(L29='11 FORMULAS'!$D$53,$D$28-($D$28*$S$28),$D$28)</f>
        <v>0.6</v>
      </c>
      <c r="V29" s="599"/>
      <c r="W29" s="602"/>
      <c r="X29" s="27"/>
      <c r="Y29" s="211"/>
      <c r="Z29" s="212"/>
      <c r="AA29" s="212"/>
    </row>
    <row r="30" spans="1:27" ht="16" x14ac:dyDescent="0.2">
      <c r="A30" s="562"/>
      <c r="B30" s="566"/>
      <c r="C30" s="420"/>
      <c r="D30" s="558"/>
      <c r="E30" s="244">
        <v>3</v>
      </c>
      <c r="F30" s="160"/>
      <c r="G30" s="160"/>
      <c r="H30" s="160"/>
      <c r="I30" s="209" t="str">
        <f t="shared" si="0"/>
        <v xml:space="preserve">  </v>
      </c>
      <c r="J30" s="281"/>
      <c r="K30" s="213" t="str">
        <f>+IFERROR(VLOOKUP($J30,'11 FORMULAS'!$B$51:$C$53,2,0),"")</f>
        <v/>
      </c>
      <c r="L30" s="213" t="str">
        <f>+IFERROR(VLOOKUP($J30,'11 FORMULAS'!$B$51:$D$53,3,0),"")</f>
        <v/>
      </c>
      <c r="M30" s="245"/>
      <c r="N30" s="213" t="str">
        <f>+IFERROR(VLOOKUP($M30,'11 FORMULAS'!$B$54:$C$55,2,0),"")</f>
        <v/>
      </c>
      <c r="O30" s="247"/>
      <c r="P30" s="247"/>
      <c r="Q30" s="247"/>
      <c r="R30" s="247"/>
      <c r="S30" s="213" t="str">
        <f t="shared" si="1"/>
        <v/>
      </c>
      <c r="T30" s="213">
        <f>IF($L30='11 FORMULAS'!$D$51,$C$28-($C$28*$S$28),$C$28)</f>
        <v>0.2</v>
      </c>
      <c r="U30" s="213">
        <f>IF(L30='11 FORMULAS'!$D$53,$D$28-($D$28*$S$28),$D$28)</f>
        <v>0.6</v>
      </c>
      <c r="V30" s="599"/>
      <c r="W30" s="602"/>
      <c r="X30" s="27"/>
      <c r="Y30" s="211"/>
      <c r="Z30" s="212"/>
      <c r="AA30" s="212"/>
    </row>
    <row r="31" spans="1:27" ht="16" x14ac:dyDescent="0.2">
      <c r="A31" s="562"/>
      <c r="B31" s="566"/>
      <c r="C31" s="420"/>
      <c r="D31" s="558"/>
      <c r="E31" s="244">
        <v>4</v>
      </c>
      <c r="F31" s="160"/>
      <c r="G31" s="160"/>
      <c r="H31" s="160"/>
      <c r="I31" s="209" t="str">
        <f t="shared" si="0"/>
        <v xml:space="preserve">  </v>
      </c>
      <c r="J31" s="281"/>
      <c r="K31" s="213" t="str">
        <f>+IFERROR(VLOOKUP($J31,'11 FORMULAS'!$B$51:$C$53,2,0),"")</f>
        <v/>
      </c>
      <c r="L31" s="213" t="str">
        <f>+IFERROR(VLOOKUP($J31,'11 FORMULAS'!$B$51:$D$53,3,0),"")</f>
        <v/>
      </c>
      <c r="M31" s="245"/>
      <c r="N31" s="213" t="str">
        <f>+IFERROR(VLOOKUP($M31,'11 FORMULAS'!$B$54:$C$55,2,0),"")</f>
        <v/>
      </c>
      <c r="O31" s="247"/>
      <c r="P31" s="247"/>
      <c r="Q31" s="247"/>
      <c r="R31" s="247"/>
      <c r="S31" s="213" t="str">
        <f t="shared" si="1"/>
        <v/>
      </c>
      <c r="T31" s="213">
        <f>IF($L31='11 FORMULAS'!$D$51,$C$28-($C$28*$S$28),$C$28)</f>
        <v>0.2</v>
      </c>
      <c r="U31" s="213">
        <f>IF(L31='11 FORMULAS'!$D$53,$D$28-($D$28*$S$28),$D$28)</f>
        <v>0.6</v>
      </c>
      <c r="V31" s="599"/>
      <c r="W31" s="602"/>
      <c r="X31" s="27"/>
      <c r="Y31" s="211"/>
      <c r="Z31" s="212"/>
      <c r="AA31" s="212"/>
    </row>
    <row r="32" spans="1:27" ht="16" x14ac:dyDescent="0.2">
      <c r="A32" s="562"/>
      <c r="B32" s="566"/>
      <c r="C32" s="420"/>
      <c r="D32" s="558"/>
      <c r="E32" s="244">
        <v>5</v>
      </c>
      <c r="F32" s="160"/>
      <c r="G32" s="160"/>
      <c r="H32" s="160"/>
      <c r="I32" s="209" t="str">
        <f t="shared" si="0"/>
        <v xml:space="preserve">  </v>
      </c>
      <c r="J32" s="281"/>
      <c r="K32" s="213" t="str">
        <f>+IFERROR(VLOOKUP($J32,'11 FORMULAS'!$B$51:$C$53,2,0),"")</f>
        <v/>
      </c>
      <c r="L32" s="213" t="str">
        <f>+IFERROR(VLOOKUP($J32,'11 FORMULAS'!$B$51:$D$53,3,0),"")</f>
        <v/>
      </c>
      <c r="M32" s="245"/>
      <c r="N32" s="213" t="str">
        <f>+IFERROR(VLOOKUP($M32,'11 FORMULAS'!$B$54:$C$55,2,0),"")</f>
        <v/>
      </c>
      <c r="O32" s="247"/>
      <c r="P32" s="247"/>
      <c r="Q32" s="247"/>
      <c r="R32" s="247"/>
      <c r="S32" s="213" t="str">
        <f t="shared" si="1"/>
        <v/>
      </c>
      <c r="T32" s="213">
        <f>IF($L32='11 FORMULAS'!$D$51,$C$28-($C$28*$S$28),$C$28)</f>
        <v>0.2</v>
      </c>
      <c r="U32" s="213">
        <f>IF(L32='11 FORMULAS'!$D$53,$D$28-($D$28*$S$28),$D$28)</f>
        <v>0.6</v>
      </c>
      <c r="V32" s="599"/>
      <c r="W32" s="602"/>
      <c r="X32" s="27"/>
      <c r="Y32" s="211"/>
      <c r="Z32" s="212"/>
      <c r="AA32" s="212"/>
    </row>
    <row r="33" spans="1:27" ht="16" thickBot="1" x14ac:dyDescent="0.25">
      <c r="A33" s="563"/>
      <c r="B33" s="567"/>
      <c r="C33" s="421"/>
      <c r="D33" s="559"/>
      <c r="E33" s="248">
        <v>6</v>
      </c>
      <c r="F33" s="161"/>
      <c r="G33" s="161"/>
      <c r="H33" s="161"/>
      <c r="I33" s="339" t="str">
        <f t="shared" si="0"/>
        <v xml:space="preserve">  </v>
      </c>
      <c r="J33" s="340"/>
      <c r="K33" s="341" t="str">
        <f>+IFERROR(VLOOKUP($J33,'11 FORMULAS'!$B$51:$C$53,2,0),"")</f>
        <v/>
      </c>
      <c r="L33" s="341" t="str">
        <f>+IFERROR(VLOOKUP($J33,'11 FORMULAS'!$B$51:$D$53,3,0),"")</f>
        <v/>
      </c>
      <c r="M33" s="342"/>
      <c r="N33" s="341" t="str">
        <f>+IFERROR(VLOOKUP($M33,'11 FORMULAS'!$B$54:$C$55,2,0),"")</f>
        <v/>
      </c>
      <c r="O33" s="343"/>
      <c r="P33" s="343"/>
      <c r="Q33" s="343"/>
      <c r="R33" s="343"/>
      <c r="S33" s="341" t="str">
        <f t="shared" si="1"/>
        <v/>
      </c>
      <c r="T33" s="341">
        <f>IF($L33='11 FORMULAS'!$D$51,$C$28-($C$28*$S$28),$C$28)</f>
        <v>0.2</v>
      </c>
      <c r="U33" s="341">
        <f>IF(L33='11 FORMULAS'!$D$53,$D$28-($D$28*$S$28),$D$28)</f>
        <v>0.6</v>
      </c>
      <c r="V33" s="600"/>
      <c r="W33" s="603"/>
      <c r="X33" s="27"/>
    </row>
    <row r="34" spans="1:27" ht="90.5" customHeight="1" x14ac:dyDescent="0.2">
      <c r="A34" s="560" t="str">
        <f>'2 IDENTIFICACIÓN'!A14</f>
        <v>R5</v>
      </c>
      <c r="B34" s="564" t="str">
        <f>+'2 IDENTIFICACIÓN'!J14</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34" s="419">
        <f>+'3 PROBABIL E IMPACTO INHERENTE'!E14</f>
        <v>0.6</v>
      </c>
      <c r="D34" s="557">
        <f>+'3 PROBABIL E IMPACTO INHERENTE'!M14</f>
        <v>0.6</v>
      </c>
      <c r="E34" s="334">
        <v>1</v>
      </c>
      <c r="F34" s="34" t="s">
        <v>395</v>
      </c>
      <c r="G34" s="34" t="s">
        <v>397</v>
      </c>
      <c r="H34" s="34" t="s">
        <v>396</v>
      </c>
      <c r="I34" s="335" t="str">
        <f t="shared" si="0"/>
        <v>El profesional asignado por el líder del proceso verifica la información sujeta a publicación y actualización en la página web institucional, de acuerdo con los lineamientos establecidos en la Resolución 1519 de 2020 y sus anexos.</v>
      </c>
      <c r="J34" s="336" t="s">
        <v>133</v>
      </c>
      <c r="K34" s="246">
        <f>+IFERROR(VLOOKUP($J34,'11 FORMULAS'!$B$51:$C$53,2,0),"")</f>
        <v>0.25</v>
      </c>
      <c r="L34" s="246" t="str">
        <f>+IFERROR(VLOOKUP($J34,'11 FORMULAS'!$B$51:$D$53,3,0),"")</f>
        <v>Probabilidad</v>
      </c>
      <c r="M34" s="337" t="s">
        <v>145</v>
      </c>
      <c r="N34" s="246">
        <f>+IFERROR(VLOOKUP($M34,'11 FORMULAS'!$B$54:$C$55,2,0),"")</f>
        <v>0.15</v>
      </c>
      <c r="O34" s="338" t="s">
        <v>135</v>
      </c>
      <c r="P34" s="338" t="s">
        <v>370</v>
      </c>
      <c r="Q34" s="338" t="s">
        <v>137</v>
      </c>
      <c r="R34" s="338" t="s">
        <v>138</v>
      </c>
      <c r="S34" s="246">
        <f t="shared" si="1"/>
        <v>0.4</v>
      </c>
      <c r="T34" s="246">
        <f>IF($L34='11 FORMULAS'!$D$51,$C$34-($C$34*$S$34),$C$34)</f>
        <v>0.36</v>
      </c>
      <c r="U34" s="246">
        <f>IF($L34='11 FORMULAS'!$D$53,$D$34-($D$34*$S$34),$D$34)</f>
        <v>0.6</v>
      </c>
      <c r="V34" s="598">
        <f>+IF(T39="","",T39)</f>
        <v>0.6</v>
      </c>
      <c r="W34" s="601">
        <f>+IF(U39="","",U39)</f>
        <v>0.6</v>
      </c>
      <c r="X34" s="27"/>
      <c r="Y34" s="211"/>
      <c r="Z34" s="212"/>
      <c r="AA34" s="212"/>
    </row>
    <row r="35" spans="1:27" ht="16" x14ac:dyDescent="0.2">
      <c r="A35" s="561"/>
      <c r="B35" s="565"/>
      <c r="C35" s="568"/>
      <c r="D35" s="569"/>
      <c r="E35" s="244">
        <v>2</v>
      </c>
      <c r="F35" s="160"/>
      <c r="G35" s="160"/>
      <c r="H35" s="160"/>
      <c r="I35" s="209" t="str">
        <f t="shared" si="0"/>
        <v xml:space="preserve">  </v>
      </c>
      <c r="J35" s="281"/>
      <c r="K35" s="213" t="str">
        <f>+IFERROR(VLOOKUP($J35,'11 FORMULAS'!$B$51:$C$53,2,0),"")</f>
        <v/>
      </c>
      <c r="L35" s="213" t="str">
        <f>+IFERROR(VLOOKUP($J35,'11 FORMULAS'!$B$51:$D$53,3,0),"")</f>
        <v/>
      </c>
      <c r="M35" s="245"/>
      <c r="N35" s="213" t="str">
        <f>+IFERROR(VLOOKUP($M35,'11 FORMULAS'!$B$54:$C$55,2,0),"")</f>
        <v/>
      </c>
      <c r="O35" s="247"/>
      <c r="P35" s="247"/>
      <c r="Q35" s="247"/>
      <c r="R35" s="247"/>
      <c r="S35" s="213" t="str">
        <f t="shared" si="1"/>
        <v/>
      </c>
      <c r="T35" s="213">
        <f>IF($L35='11 FORMULAS'!$D$51,$C$34-($C$34*$S$34),$C$34)</f>
        <v>0.6</v>
      </c>
      <c r="U35" s="213">
        <f>IF($L35='11 FORMULAS'!$D$53,$D$34-($D$34*$S$34),$D$34)</f>
        <v>0.6</v>
      </c>
      <c r="V35" s="599"/>
      <c r="W35" s="602"/>
      <c r="X35" s="27"/>
      <c r="Y35" s="211"/>
      <c r="Z35" s="212"/>
      <c r="AA35" s="212"/>
    </row>
    <row r="36" spans="1:27" ht="16" x14ac:dyDescent="0.2">
      <c r="A36" s="561"/>
      <c r="B36" s="565"/>
      <c r="C36" s="568"/>
      <c r="D36" s="569"/>
      <c r="E36" s="244">
        <v>3</v>
      </c>
      <c r="F36" s="160"/>
      <c r="G36" s="160"/>
      <c r="H36" s="160"/>
      <c r="I36" s="209" t="str">
        <f t="shared" si="0"/>
        <v xml:space="preserve">  </v>
      </c>
      <c r="J36" s="281"/>
      <c r="K36" s="213" t="str">
        <f>+IFERROR(VLOOKUP($J36,'11 FORMULAS'!$B$51:$C$53,2,0),"")</f>
        <v/>
      </c>
      <c r="L36" s="213" t="str">
        <f>+IFERROR(VLOOKUP($J36,'11 FORMULAS'!$B$51:$D$53,3,0),"")</f>
        <v/>
      </c>
      <c r="M36" s="245"/>
      <c r="N36" s="213" t="str">
        <f>+IFERROR(VLOOKUP($M36,'11 FORMULAS'!$B$54:$C$55,2,0),"")</f>
        <v/>
      </c>
      <c r="O36" s="247"/>
      <c r="P36" s="247"/>
      <c r="Q36" s="247"/>
      <c r="R36" s="247"/>
      <c r="S36" s="213" t="str">
        <f t="shared" si="1"/>
        <v/>
      </c>
      <c r="T36" s="213">
        <f>IF($L36='11 FORMULAS'!$D$51,$C$34-($C$34*$S$34),$C$34)</f>
        <v>0.6</v>
      </c>
      <c r="U36" s="213">
        <f>IF($L36='11 FORMULAS'!$D$53,$D$34-($D$34*$S$34),$D$34)</f>
        <v>0.6</v>
      </c>
      <c r="V36" s="599"/>
      <c r="W36" s="602"/>
      <c r="X36" s="27"/>
      <c r="Y36" s="211"/>
      <c r="Z36" s="212"/>
      <c r="AA36" s="212"/>
    </row>
    <row r="37" spans="1:27" ht="16" x14ac:dyDescent="0.2">
      <c r="A37" s="562"/>
      <c r="B37" s="566"/>
      <c r="C37" s="420"/>
      <c r="D37" s="558"/>
      <c r="E37" s="244">
        <v>4</v>
      </c>
      <c r="F37" s="160"/>
      <c r="G37" s="160"/>
      <c r="H37" s="160"/>
      <c r="I37" s="209" t="str">
        <f t="shared" si="0"/>
        <v xml:space="preserve">  </v>
      </c>
      <c r="J37" s="281"/>
      <c r="K37" s="213" t="str">
        <f>+IFERROR(VLOOKUP($J37,'11 FORMULAS'!$B$51:$C$53,2,0),"")</f>
        <v/>
      </c>
      <c r="L37" s="213" t="str">
        <f>+IFERROR(VLOOKUP($J37,'11 FORMULAS'!$B$51:$D$53,3,0),"")</f>
        <v/>
      </c>
      <c r="M37" s="245"/>
      <c r="N37" s="213" t="str">
        <f>+IFERROR(VLOOKUP($M37,'11 FORMULAS'!$B$54:$C$55,2,0),"")</f>
        <v/>
      </c>
      <c r="O37" s="247"/>
      <c r="P37" s="247"/>
      <c r="Q37" s="247"/>
      <c r="R37" s="247"/>
      <c r="S37" s="213" t="str">
        <f t="shared" si="1"/>
        <v/>
      </c>
      <c r="T37" s="213">
        <f>IF($L37='11 FORMULAS'!$D$51,$C$34-($C$34*$S$34),$C$34)</f>
        <v>0.6</v>
      </c>
      <c r="U37" s="213">
        <f>IF($L37='11 FORMULAS'!$D$53,$D$34-($D$34*$S$34),$D$34)</f>
        <v>0.6</v>
      </c>
      <c r="V37" s="599"/>
      <c r="W37" s="602"/>
      <c r="X37" s="27"/>
      <c r="Y37" s="211"/>
      <c r="Z37" s="212"/>
      <c r="AA37" s="212"/>
    </row>
    <row r="38" spans="1:27" ht="16" x14ac:dyDescent="0.2">
      <c r="A38" s="562"/>
      <c r="B38" s="566"/>
      <c r="C38" s="420"/>
      <c r="D38" s="558"/>
      <c r="E38" s="244">
        <v>5</v>
      </c>
      <c r="F38" s="160"/>
      <c r="G38" s="160"/>
      <c r="H38" s="160"/>
      <c r="I38" s="209" t="str">
        <f t="shared" si="0"/>
        <v xml:space="preserve">  </v>
      </c>
      <c r="J38" s="281"/>
      <c r="K38" s="213" t="str">
        <f>+IFERROR(VLOOKUP($J38,'11 FORMULAS'!$B$51:$C$53,2,0),"")</f>
        <v/>
      </c>
      <c r="L38" s="213" t="str">
        <f>+IFERROR(VLOOKUP($J38,'11 FORMULAS'!$B$51:$D$53,3,0),"")</f>
        <v/>
      </c>
      <c r="M38" s="245"/>
      <c r="N38" s="213" t="str">
        <f>+IFERROR(VLOOKUP($M38,'11 FORMULAS'!$B$54:$C$55,2,0),"")</f>
        <v/>
      </c>
      <c r="O38" s="247"/>
      <c r="P38" s="247"/>
      <c r="Q38" s="247"/>
      <c r="R38" s="247"/>
      <c r="S38" s="213" t="str">
        <f t="shared" si="1"/>
        <v/>
      </c>
      <c r="T38" s="213">
        <f>IF($L38='11 FORMULAS'!$D$51,$C$34-($C$34*$S$34),$C$34)</f>
        <v>0.6</v>
      </c>
      <c r="U38" s="213">
        <f>IF($L38='11 FORMULAS'!$D$53,$D$34-($D$34*$S$34),$D$34)</f>
        <v>0.6</v>
      </c>
      <c r="V38" s="599"/>
      <c r="W38" s="602"/>
      <c r="X38" s="27"/>
      <c r="Y38" s="211"/>
      <c r="Z38" s="212"/>
      <c r="AA38" s="212"/>
    </row>
    <row r="39" spans="1:27" ht="16" thickBot="1" x14ac:dyDescent="0.25">
      <c r="A39" s="563"/>
      <c r="B39" s="567"/>
      <c r="C39" s="421"/>
      <c r="D39" s="559"/>
      <c r="E39" s="248">
        <v>6</v>
      </c>
      <c r="F39" s="161"/>
      <c r="G39" s="161"/>
      <c r="H39" s="161"/>
      <c r="I39" s="339" t="str">
        <f t="shared" si="0"/>
        <v xml:space="preserve">  </v>
      </c>
      <c r="J39" s="340"/>
      <c r="K39" s="341" t="str">
        <f>+IFERROR(VLOOKUP($J39,'11 FORMULAS'!$B$51:$C$53,2,0),"")</f>
        <v/>
      </c>
      <c r="L39" s="341" t="str">
        <f>+IFERROR(VLOOKUP($J39,'11 FORMULAS'!$B$51:$D$53,3,0),"")</f>
        <v/>
      </c>
      <c r="M39" s="342"/>
      <c r="N39" s="341" t="str">
        <f>+IFERROR(VLOOKUP($M39,'11 FORMULAS'!$B$54:$C$55,2,0),"")</f>
        <v/>
      </c>
      <c r="O39" s="343"/>
      <c r="P39" s="343"/>
      <c r="Q39" s="343"/>
      <c r="R39" s="343"/>
      <c r="S39" s="341" t="str">
        <f t="shared" si="1"/>
        <v/>
      </c>
      <c r="T39" s="341">
        <f>IF($L39='11 FORMULAS'!$D$51,$C$34-($C$34*$S$34),$C$34)</f>
        <v>0.6</v>
      </c>
      <c r="U39" s="341">
        <f>IF($L39='11 FORMULAS'!$D$53,$D$34-($D$34*$S$34),$D$34)</f>
        <v>0.6</v>
      </c>
      <c r="V39" s="600"/>
      <c r="W39" s="603"/>
      <c r="X39" s="27"/>
    </row>
    <row r="40" spans="1:27" ht="92" customHeight="1" x14ac:dyDescent="0.2">
      <c r="A40" s="560" t="str">
        <f>'2 IDENTIFICACIÓN'!A15</f>
        <v>R6</v>
      </c>
      <c r="B40" s="564" t="str">
        <f>+'2 IDENTIFICACIÓN'!J15</f>
        <v>Posibilidad de afectación reputacional por investigaciones y sanciones disciplinarias por entes de control, debido a la falta de seguimiento al cumplimiento de metas del Plan de Desarrollo Municipal programadas para la vigencia.</v>
      </c>
      <c r="C40" s="419">
        <f>+'3 PROBABIL E IMPACTO INHERENTE'!E15</f>
        <v>0.4</v>
      </c>
      <c r="D40" s="557">
        <f>+'3 PROBABIL E IMPACTO INHERENTE'!M15</f>
        <v>0.6</v>
      </c>
      <c r="E40" s="334">
        <v>1</v>
      </c>
      <c r="F40" s="34" t="s">
        <v>443</v>
      </c>
      <c r="G40" s="34" t="s">
        <v>402</v>
      </c>
      <c r="H40" s="34" t="s">
        <v>401</v>
      </c>
      <c r="I40" s="335" t="str">
        <f t="shared" si="0"/>
        <v>La Secretaría de Educación verifica el avance en el cumplimiento físico de las metas y la ejecución de los recursos financieros del Plan de Desarrollo Municipal 2026-2027, mediante seguimiento periódico, con el fin de gestionar oportunamente la apropiación de recursos y la solicitud de vigencias futuras que garanticen el cumplimiento de las metas programadas para la vigencia.</v>
      </c>
      <c r="J40" s="336" t="s">
        <v>133</v>
      </c>
      <c r="K40" s="246">
        <f>+IFERROR(VLOOKUP($J40,'11 FORMULAS'!$B$51:$C$53,2,0),"")</f>
        <v>0.25</v>
      </c>
      <c r="L40" s="246" t="str">
        <f>+IFERROR(VLOOKUP($J40,'11 FORMULAS'!$B$51:$D$53,3,0),"")</f>
        <v>Probabilidad</v>
      </c>
      <c r="M40" s="337" t="s">
        <v>145</v>
      </c>
      <c r="N40" s="246">
        <f>+IFERROR(VLOOKUP($M40,'11 FORMULAS'!$B$54:$C$55,2,0),"")</f>
        <v>0.15</v>
      </c>
      <c r="O40" s="338" t="s">
        <v>135</v>
      </c>
      <c r="P40" s="338" t="s">
        <v>370</v>
      </c>
      <c r="Q40" s="338" t="s">
        <v>137</v>
      </c>
      <c r="R40" s="338" t="s">
        <v>138</v>
      </c>
      <c r="S40" s="246">
        <f t="shared" si="1"/>
        <v>0.4</v>
      </c>
      <c r="T40" s="246">
        <f>IF($L40='11 FORMULAS'!$D$51,$C$40-($C$40*$S$40),$C$40)</f>
        <v>0.24</v>
      </c>
      <c r="U40" s="246">
        <f>IF($L40='11 FORMULAS'!$D$53,$D$40-($D$40*$S$40),$D$40)</f>
        <v>0.6</v>
      </c>
      <c r="V40" s="598">
        <f>+IF(T45="","",T45)</f>
        <v>0.4</v>
      </c>
      <c r="W40" s="601">
        <f>+IF(U45="","",U45)</f>
        <v>0.6</v>
      </c>
      <c r="X40" s="27"/>
      <c r="Y40" s="211"/>
      <c r="Z40" s="212"/>
      <c r="AA40" s="212"/>
    </row>
    <row r="41" spans="1:27" ht="16" x14ac:dyDescent="0.2">
      <c r="A41" s="561"/>
      <c r="B41" s="565"/>
      <c r="C41" s="568"/>
      <c r="D41" s="569"/>
      <c r="E41" s="244">
        <v>2</v>
      </c>
      <c r="F41" s="160"/>
      <c r="G41" s="160"/>
      <c r="H41" s="160"/>
      <c r="I41" s="209" t="str">
        <f t="shared" si="0"/>
        <v xml:space="preserve">  </v>
      </c>
      <c r="J41" s="281"/>
      <c r="K41" s="213" t="str">
        <f>+IFERROR(VLOOKUP($J41,'11 FORMULAS'!$B$51:$C$53,2,0),"")</f>
        <v/>
      </c>
      <c r="L41" s="213" t="str">
        <f>+IFERROR(VLOOKUP($J41,'11 FORMULAS'!$B$51:$D$53,3,0),"")</f>
        <v/>
      </c>
      <c r="M41" s="245"/>
      <c r="N41" s="213" t="str">
        <f>+IFERROR(VLOOKUP($M41,'11 FORMULAS'!$B$54:$C$55,2,0),"")</f>
        <v/>
      </c>
      <c r="O41" s="247"/>
      <c r="P41" s="247"/>
      <c r="Q41" s="247"/>
      <c r="R41" s="247"/>
      <c r="S41" s="213" t="str">
        <f t="shared" si="1"/>
        <v/>
      </c>
      <c r="T41" s="213">
        <f>IF($L41='11 FORMULAS'!$D$51,$C$40-($C$40*$S$40),$C$40)</f>
        <v>0.4</v>
      </c>
      <c r="U41" s="213">
        <f>IF($L41='11 FORMULAS'!$D$53,$D$40-($D$40*$S$40),$D$40)</f>
        <v>0.6</v>
      </c>
      <c r="V41" s="599"/>
      <c r="W41" s="602"/>
      <c r="X41" s="27"/>
      <c r="Y41" s="211"/>
      <c r="Z41" s="212"/>
      <c r="AA41" s="212"/>
    </row>
    <row r="42" spans="1:27" ht="16" x14ac:dyDescent="0.2">
      <c r="A42" s="561"/>
      <c r="B42" s="565"/>
      <c r="C42" s="568"/>
      <c r="D42" s="569"/>
      <c r="E42" s="244">
        <v>3</v>
      </c>
      <c r="F42" s="160"/>
      <c r="G42" s="160"/>
      <c r="H42" s="160"/>
      <c r="I42" s="209" t="str">
        <f t="shared" si="0"/>
        <v xml:space="preserve">  </v>
      </c>
      <c r="J42" s="281"/>
      <c r="K42" s="213" t="str">
        <f>+IFERROR(VLOOKUP($J42,'11 FORMULAS'!$B$51:$C$53,2,0),"")</f>
        <v/>
      </c>
      <c r="L42" s="213" t="str">
        <f>+IFERROR(VLOOKUP($J42,'11 FORMULAS'!$B$51:$D$53,3,0),"")</f>
        <v/>
      </c>
      <c r="M42" s="245"/>
      <c r="N42" s="213" t="str">
        <f>+IFERROR(VLOOKUP($M42,'11 FORMULAS'!$B$54:$C$55,2,0),"")</f>
        <v/>
      </c>
      <c r="O42" s="247"/>
      <c r="P42" s="247"/>
      <c r="Q42" s="247"/>
      <c r="R42" s="247"/>
      <c r="S42" s="213" t="str">
        <f t="shared" si="1"/>
        <v/>
      </c>
      <c r="T42" s="213">
        <f>IF($L42='11 FORMULAS'!$D$51,$C$40-($C$40*$S$40),$C$40)</f>
        <v>0.4</v>
      </c>
      <c r="U42" s="213">
        <f>IF($L42='11 FORMULAS'!$D$53,$D$40-($D$40*$S$40),$D$40)</f>
        <v>0.6</v>
      </c>
      <c r="V42" s="599"/>
      <c r="W42" s="602"/>
      <c r="X42" s="27"/>
      <c r="Y42" s="211"/>
      <c r="Z42" s="212"/>
      <c r="AA42" s="212"/>
    </row>
    <row r="43" spans="1:27" ht="16" x14ac:dyDescent="0.2">
      <c r="A43" s="562"/>
      <c r="B43" s="566"/>
      <c r="C43" s="420"/>
      <c r="D43" s="558"/>
      <c r="E43" s="244">
        <v>4</v>
      </c>
      <c r="F43" s="160"/>
      <c r="G43" s="160"/>
      <c r="H43" s="160"/>
      <c r="I43" s="209" t="str">
        <f t="shared" si="0"/>
        <v xml:space="preserve">  </v>
      </c>
      <c r="J43" s="281"/>
      <c r="K43" s="213" t="str">
        <f>+IFERROR(VLOOKUP($J43,'11 FORMULAS'!$B$51:$C$53,2,0),"")</f>
        <v/>
      </c>
      <c r="L43" s="213" t="str">
        <f>+IFERROR(VLOOKUP($J43,'11 FORMULAS'!$B$51:$D$53,3,0),"")</f>
        <v/>
      </c>
      <c r="M43" s="245"/>
      <c r="N43" s="213" t="str">
        <f>+IFERROR(VLOOKUP($M43,'11 FORMULAS'!$B$54:$C$55,2,0),"")</f>
        <v/>
      </c>
      <c r="O43" s="247"/>
      <c r="P43" s="247"/>
      <c r="Q43" s="247"/>
      <c r="R43" s="247"/>
      <c r="S43" s="213" t="str">
        <f t="shared" si="1"/>
        <v/>
      </c>
      <c r="T43" s="213">
        <f>IF($L43='11 FORMULAS'!$D$51,$C$40-($C$40*$S$40),$C$40)</f>
        <v>0.4</v>
      </c>
      <c r="U43" s="213">
        <f>IF($L43='11 FORMULAS'!$D$53,$D$40-($D$40*$S$40),$D$40)</f>
        <v>0.6</v>
      </c>
      <c r="V43" s="599"/>
      <c r="W43" s="602"/>
      <c r="X43" s="27"/>
      <c r="Y43" s="211"/>
      <c r="Z43" s="212"/>
      <c r="AA43" s="212"/>
    </row>
    <row r="44" spans="1:27" ht="16" x14ac:dyDescent="0.2">
      <c r="A44" s="562"/>
      <c r="B44" s="566"/>
      <c r="C44" s="420"/>
      <c r="D44" s="558"/>
      <c r="E44" s="244">
        <v>5</v>
      </c>
      <c r="F44" s="160"/>
      <c r="G44" s="160"/>
      <c r="H44" s="160"/>
      <c r="I44" s="209" t="str">
        <f t="shared" si="0"/>
        <v xml:space="preserve">  </v>
      </c>
      <c r="J44" s="281"/>
      <c r="K44" s="213" t="str">
        <f>+IFERROR(VLOOKUP($J44,'11 FORMULAS'!$B$51:$C$53,2,0),"")</f>
        <v/>
      </c>
      <c r="L44" s="213" t="str">
        <f>+IFERROR(VLOOKUP($J44,'11 FORMULAS'!$B$51:$D$53,3,0),"")</f>
        <v/>
      </c>
      <c r="M44" s="245"/>
      <c r="N44" s="213" t="str">
        <f>+IFERROR(VLOOKUP($M44,'11 FORMULAS'!$B$54:$C$55,2,0),"")</f>
        <v/>
      </c>
      <c r="O44" s="247"/>
      <c r="P44" s="247"/>
      <c r="Q44" s="247"/>
      <c r="R44" s="247"/>
      <c r="S44" s="213" t="str">
        <f t="shared" si="1"/>
        <v/>
      </c>
      <c r="T44" s="213">
        <f>IF($L44='11 FORMULAS'!$D$51,$C$40-($C$40*$S$40),$C$40)</f>
        <v>0.4</v>
      </c>
      <c r="U44" s="213">
        <f>IF($L44='11 FORMULAS'!$D$53,$D$40-($D$40*$S$40),$D$40)</f>
        <v>0.6</v>
      </c>
      <c r="V44" s="599"/>
      <c r="W44" s="602"/>
      <c r="X44" s="27"/>
      <c r="Y44" s="211"/>
      <c r="Z44" s="212"/>
      <c r="AA44" s="212"/>
    </row>
    <row r="45" spans="1:27" ht="16" thickBot="1" x14ac:dyDescent="0.25">
      <c r="A45" s="563"/>
      <c r="B45" s="567"/>
      <c r="C45" s="421"/>
      <c r="D45" s="559"/>
      <c r="E45" s="248">
        <v>6</v>
      </c>
      <c r="F45" s="161"/>
      <c r="G45" s="161"/>
      <c r="H45" s="161"/>
      <c r="I45" s="339" t="str">
        <f t="shared" si="0"/>
        <v xml:space="preserve">  </v>
      </c>
      <c r="J45" s="340"/>
      <c r="K45" s="341" t="str">
        <f>+IFERROR(VLOOKUP($J45,'11 FORMULAS'!$B$51:$C$53,2,0),"")</f>
        <v/>
      </c>
      <c r="L45" s="341" t="str">
        <f>+IFERROR(VLOOKUP($J45,'11 FORMULAS'!$B$51:$D$53,3,0),"")</f>
        <v/>
      </c>
      <c r="M45" s="342"/>
      <c r="N45" s="341" t="str">
        <f>+IFERROR(VLOOKUP($M45,'11 FORMULAS'!$B$54:$C$55,2,0),"")</f>
        <v/>
      </c>
      <c r="O45" s="343"/>
      <c r="P45" s="343"/>
      <c r="Q45" s="343"/>
      <c r="R45" s="343"/>
      <c r="S45" s="341" t="str">
        <f t="shared" si="1"/>
        <v/>
      </c>
      <c r="T45" s="341">
        <f>IF($L45='11 FORMULAS'!$D$51,$C$40-($C$40*$S$40),$C$40)</f>
        <v>0.4</v>
      </c>
      <c r="U45" s="341">
        <f>IF($L45='11 FORMULAS'!$D$53,$D$40-($D$40*$S$40),$D$40)</f>
        <v>0.6</v>
      </c>
      <c r="V45" s="600"/>
      <c r="W45" s="603"/>
      <c r="X45" s="27"/>
    </row>
    <row r="46" spans="1:27" ht="147.5" customHeight="1" x14ac:dyDescent="0.2">
      <c r="A46" s="560" t="str">
        <f>'2 IDENTIFICACIÓN'!A16</f>
        <v>R7</v>
      </c>
      <c r="B46" s="564" t="str">
        <f>+'2 IDENTIFICACIÓN'!J16</f>
        <v>Posibilidad  de efecto dañoso sobre bienes de uso público por pérdida, extravío, hurto o faltantes en inventario de bienes muebles de la entidad, debido a deficiencias en la actualización, verificación y control del inventario de bienes muebles.</v>
      </c>
      <c r="C46" s="419">
        <f>+'3 PROBABIL E IMPACTO INHERENTE'!E16</f>
        <v>0.6</v>
      </c>
      <c r="D46" s="557">
        <f>+'3 PROBABIL E IMPACTO INHERENTE'!M16</f>
        <v>1</v>
      </c>
      <c r="E46" s="334">
        <v>1</v>
      </c>
      <c r="F46" s="34" t="s">
        <v>403</v>
      </c>
      <c r="G46" s="34" t="s">
        <v>405</v>
      </c>
      <c r="H46" s="34" t="s">
        <v>404</v>
      </c>
      <c r="I46" s="335" t="str">
        <f t="shared" si="0"/>
        <v>El servidor público verifica la existencia y estado de los bienes muebles asignados a su cargo, a través de la revisión y validación de la información registrada en el formato Estado Actual del Inventario Resumido del Servidor Público F-INV-8500-238,37-015 y el reporte oportuno de novedades o inconsistencias al área de Inventarios.</v>
      </c>
      <c r="J46" s="336" t="s">
        <v>133</v>
      </c>
      <c r="K46" s="246">
        <f>+IFERROR(VLOOKUP($J46,'11 FORMULAS'!$B$51:$C$53,2,0),"")</f>
        <v>0.25</v>
      </c>
      <c r="L46" s="246" t="str">
        <f>+IFERROR(VLOOKUP($J46,'11 FORMULAS'!$B$51:$D$53,3,0),"")</f>
        <v>Probabilidad</v>
      </c>
      <c r="M46" s="337" t="s">
        <v>145</v>
      </c>
      <c r="N46" s="246">
        <f>+IFERROR(VLOOKUP($M46,'11 FORMULAS'!$B$54:$C$55,2,0),"")</f>
        <v>0.15</v>
      </c>
      <c r="O46" s="338" t="s">
        <v>135</v>
      </c>
      <c r="P46" s="338" t="s">
        <v>370</v>
      </c>
      <c r="Q46" s="338" t="s">
        <v>137</v>
      </c>
      <c r="R46" s="338" t="s">
        <v>138</v>
      </c>
      <c r="S46" s="246">
        <f t="shared" si="1"/>
        <v>0.4</v>
      </c>
      <c r="T46" s="246">
        <f>IF($L46='11 FORMULAS'!$D$51,$C$46-($C$46*$S$46),$C$46)</f>
        <v>0.36</v>
      </c>
      <c r="U46" s="246">
        <f>IF($L46='11 FORMULAS'!$D$53,$D$46-($D$46*$S$46),$D$46)</f>
        <v>1</v>
      </c>
      <c r="V46" s="598">
        <f>+IF(T51="","",T51)</f>
        <v>0.6</v>
      </c>
      <c r="W46" s="601">
        <f>+IF(U51="","",U51)</f>
        <v>1</v>
      </c>
      <c r="X46" s="27"/>
      <c r="Y46" s="211"/>
      <c r="Z46" s="212"/>
      <c r="AA46" s="212"/>
    </row>
    <row r="47" spans="1:27" ht="16" x14ac:dyDescent="0.2">
      <c r="A47" s="562"/>
      <c r="B47" s="566"/>
      <c r="C47" s="420"/>
      <c r="D47" s="558"/>
      <c r="E47" s="244">
        <v>2</v>
      </c>
      <c r="F47" s="160"/>
      <c r="G47" s="160"/>
      <c r="H47" s="160"/>
      <c r="I47" s="209" t="str">
        <f t="shared" si="0"/>
        <v xml:space="preserve">  </v>
      </c>
      <c r="J47" s="281"/>
      <c r="K47" s="213" t="str">
        <f>+IFERROR(VLOOKUP($J47,'11 FORMULAS'!$B$51:$C$53,2,0),"")</f>
        <v/>
      </c>
      <c r="L47" s="213" t="str">
        <f>+IFERROR(VLOOKUP($J47,'11 FORMULAS'!$B$51:$D$53,3,0),"")</f>
        <v/>
      </c>
      <c r="M47" s="245"/>
      <c r="N47" s="213" t="str">
        <f>+IFERROR(VLOOKUP($M47,'11 FORMULAS'!$B$54:$C$55,2,0),"")</f>
        <v/>
      </c>
      <c r="O47" s="247"/>
      <c r="P47" s="247"/>
      <c r="Q47" s="247"/>
      <c r="R47" s="247"/>
      <c r="S47" s="213" t="str">
        <f t="shared" si="1"/>
        <v/>
      </c>
      <c r="T47" s="213">
        <f>IF($L47='11 FORMULAS'!$D$51,$C$46-($C$46*$S$46),$C$46)</f>
        <v>0.6</v>
      </c>
      <c r="U47" s="213">
        <f>IF($L47='11 FORMULAS'!$D$53,$D$46-($D$46*$S$46),$D$46)</f>
        <v>1</v>
      </c>
      <c r="V47" s="599"/>
      <c r="W47" s="602"/>
      <c r="X47" s="27"/>
      <c r="Y47" s="211"/>
      <c r="Z47" s="212"/>
      <c r="AA47" s="212"/>
    </row>
    <row r="48" spans="1:27" ht="16" x14ac:dyDescent="0.2">
      <c r="A48" s="562"/>
      <c r="B48" s="566"/>
      <c r="C48" s="420"/>
      <c r="D48" s="558"/>
      <c r="E48" s="244">
        <v>3</v>
      </c>
      <c r="F48" s="160"/>
      <c r="G48" s="160"/>
      <c r="H48" s="160"/>
      <c r="I48" s="209" t="str">
        <f t="shared" si="0"/>
        <v xml:space="preserve">  </v>
      </c>
      <c r="J48" s="281"/>
      <c r="K48" s="213" t="str">
        <f>+IFERROR(VLOOKUP($J48,'11 FORMULAS'!$B$51:$C$53,2,0),"")</f>
        <v/>
      </c>
      <c r="L48" s="213" t="str">
        <f>+IFERROR(VLOOKUP($J48,'11 FORMULAS'!$B$51:$D$53,3,0),"")</f>
        <v/>
      </c>
      <c r="M48" s="245"/>
      <c r="N48" s="213" t="str">
        <f>+IFERROR(VLOOKUP($M48,'11 FORMULAS'!$B$54:$C$55,2,0),"")</f>
        <v/>
      </c>
      <c r="O48" s="247"/>
      <c r="P48" s="247"/>
      <c r="Q48" s="247"/>
      <c r="R48" s="247"/>
      <c r="S48" s="213" t="str">
        <f t="shared" si="1"/>
        <v/>
      </c>
      <c r="T48" s="213">
        <f>IF($L48='11 FORMULAS'!$D$51,$C$46-($C$46*$S$46),$C$46)</f>
        <v>0.6</v>
      </c>
      <c r="U48" s="213">
        <f>IF($L48='11 FORMULAS'!$D$53,$D$46-($D$46*$S$46),$D$46)</f>
        <v>1</v>
      </c>
      <c r="V48" s="599"/>
      <c r="W48" s="602"/>
      <c r="X48" s="27"/>
      <c r="Y48" s="211"/>
      <c r="Z48" s="212"/>
      <c r="AA48" s="212"/>
    </row>
    <row r="49" spans="1:27" ht="16" x14ac:dyDescent="0.2">
      <c r="A49" s="562"/>
      <c r="B49" s="566"/>
      <c r="C49" s="420"/>
      <c r="D49" s="558"/>
      <c r="E49" s="244">
        <v>4</v>
      </c>
      <c r="F49" s="160"/>
      <c r="G49" s="160"/>
      <c r="H49" s="160"/>
      <c r="I49" s="209" t="str">
        <f t="shared" si="0"/>
        <v xml:space="preserve">  </v>
      </c>
      <c r="J49" s="281"/>
      <c r="K49" s="213" t="str">
        <f>+IFERROR(VLOOKUP($J49,'11 FORMULAS'!$B$51:$C$53,2,0),"")</f>
        <v/>
      </c>
      <c r="L49" s="213" t="str">
        <f>+IFERROR(VLOOKUP($J49,'11 FORMULAS'!$B$51:$D$53,3,0),"")</f>
        <v/>
      </c>
      <c r="M49" s="245"/>
      <c r="N49" s="213" t="str">
        <f>+IFERROR(VLOOKUP($M49,'11 FORMULAS'!$B$54:$C$55,2,0),"")</f>
        <v/>
      </c>
      <c r="O49" s="247"/>
      <c r="P49" s="247"/>
      <c r="Q49" s="247"/>
      <c r="R49" s="247"/>
      <c r="S49" s="213" t="str">
        <f t="shared" si="1"/>
        <v/>
      </c>
      <c r="T49" s="213">
        <f>IF($L49='11 FORMULAS'!$D$51,$C$46-($C$46*$S$46),$C$46)</f>
        <v>0.6</v>
      </c>
      <c r="U49" s="213">
        <f>IF($L49='11 FORMULAS'!$D$53,$D$46-($D$46*$S$46),$D$46)</f>
        <v>1</v>
      </c>
      <c r="V49" s="599"/>
      <c r="W49" s="602"/>
      <c r="X49" s="27"/>
      <c r="Y49" s="211"/>
      <c r="Z49" s="212"/>
      <c r="AA49" s="212"/>
    </row>
    <row r="50" spans="1:27" ht="16" x14ac:dyDescent="0.2">
      <c r="A50" s="562"/>
      <c r="B50" s="566"/>
      <c r="C50" s="420"/>
      <c r="D50" s="558"/>
      <c r="E50" s="244">
        <v>5</v>
      </c>
      <c r="F50" s="160"/>
      <c r="G50" s="160"/>
      <c r="H50" s="160"/>
      <c r="I50" s="209" t="str">
        <f t="shared" si="0"/>
        <v xml:space="preserve">  </v>
      </c>
      <c r="J50" s="281"/>
      <c r="K50" s="213" t="str">
        <f>+IFERROR(VLOOKUP($J50,'11 FORMULAS'!$B$51:$C$53,2,0),"")</f>
        <v/>
      </c>
      <c r="L50" s="213" t="str">
        <f>+IFERROR(VLOOKUP($J50,'11 FORMULAS'!$B$51:$D$53,3,0),"")</f>
        <v/>
      </c>
      <c r="M50" s="245"/>
      <c r="N50" s="213" t="str">
        <f>+IFERROR(VLOOKUP($M50,'11 FORMULAS'!$B$54:$C$55,2,0),"")</f>
        <v/>
      </c>
      <c r="O50" s="247"/>
      <c r="P50" s="247"/>
      <c r="Q50" s="247"/>
      <c r="R50" s="247"/>
      <c r="S50" s="213" t="str">
        <f t="shared" si="1"/>
        <v/>
      </c>
      <c r="T50" s="213">
        <f>IF($L50='11 FORMULAS'!$D$51,$C$46-($C$46*$S$46),$C$46)</f>
        <v>0.6</v>
      </c>
      <c r="U50" s="213">
        <f>IF($L50='11 FORMULAS'!$D$53,$D$46-($D$46*$S$46),$D$46)</f>
        <v>1</v>
      </c>
      <c r="V50" s="599"/>
      <c r="W50" s="602"/>
      <c r="X50" s="27"/>
      <c r="Y50" s="211"/>
      <c r="Z50" s="212"/>
      <c r="AA50" s="212"/>
    </row>
    <row r="51" spans="1:27" ht="16" thickBot="1" x14ac:dyDescent="0.25">
      <c r="A51" s="563"/>
      <c r="B51" s="567"/>
      <c r="C51" s="421"/>
      <c r="D51" s="559"/>
      <c r="E51" s="248">
        <v>6</v>
      </c>
      <c r="F51" s="161"/>
      <c r="G51" s="161"/>
      <c r="H51" s="161"/>
      <c r="I51" s="339" t="str">
        <f t="shared" si="0"/>
        <v xml:space="preserve">  </v>
      </c>
      <c r="J51" s="340"/>
      <c r="K51" s="341" t="str">
        <f>+IFERROR(VLOOKUP($J51,'11 FORMULAS'!$B$51:$C$53,2,0),"")</f>
        <v/>
      </c>
      <c r="L51" s="341" t="str">
        <f>+IFERROR(VLOOKUP($J51,'11 FORMULAS'!$B$51:$D$53,3,0),"")</f>
        <v/>
      </c>
      <c r="M51" s="342"/>
      <c r="N51" s="341" t="str">
        <f>+IFERROR(VLOOKUP($M51,'11 FORMULAS'!$B$54:$C$55,2,0),"")</f>
        <v/>
      </c>
      <c r="O51" s="343"/>
      <c r="P51" s="343"/>
      <c r="Q51" s="343"/>
      <c r="R51" s="343"/>
      <c r="S51" s="341" t="str">
        <f t="shared" si="1"/>
        <v/>
      </c>
      <c r="T51" s="341">
        <f>IF($L51='11 FORMULAS'!$D$51,$C$46-($C$46*$S$46),$C$46)</f>
        <v>0.6</v>
      </c>
      <c r="U51" s="341">
        <f>IF($L51='11 FORMULAS'!$D$53,$D$46-($D$46*$S$46),$D$46)</f>
        <v>1</v>
      </c>
      <c r="V51" s="600"/>
      <c r="W51" s="603"/>
      <c r="X51" s="27"/>
    </row>
    <row r="52" spans="1:27" ht="167.5" customHeight="1" x14ac:dyDescent="0.2">
      <c r="A52" s="560" t="str">
        <f>'2 IDENTIFICACIÓN'!A17</f>
        <v>R8</v>
      </c>
      <c r="B52" s="564" t="str">
        <f>+'2 IDENTIFICACIÓN'!J17</f>
        <v>Posibilidad  de efecto dañoso sobre el recurso público por deficiencias en la gestión de las etapas precontractual, contractual y postcontractual, debido a incumplimiento de los lineamientos, requisitos y obligaciones establecidos en la normatividad vigente y en los documentos contractuales, generando pagos sobre obligaciones parcialmente ejecutadas o no cumplidas.</v>
      </c>
      <c r="C52" s="419">
        <f>+'3 PROBABIL E IMPACTO INHERENTE'!E17</f>
        <v>0.6</v>
      </c>
      <c r="D52" s="557">
        <f>+'3 PROBABIL E IMPACTO INHERENTE'!M17</f>
        <v>1</v>
      </c>
      <c r="E52" s="334">
        <v>1</v>
      </c>
      <c r="F52" s="34" t="s">
        <v>451</v>
      </c>
      <c r="G52" s="34" t="s">
        <v>452</v>
      </c>
      <c r="H52" s="34" t="s">
        <v>453</v>
      </c>
      <c r="I52" s="335" t="str">
        <f t="shared" si="0"/>
        <v>Los profesionales encargados de la contratación y los supervisores designados verifican el cumplimiento de los lineamientos, requisitos y obligaciones establecidos en la normatividad vigente y en los documentos contractuales durante las etapas precontractual, contractual y postcontractual de los procesos celebrados por la Secretaría de Educación, diferentes a contratos de prestación de servicios, mediante la aplicación de listas de chequeo y revisión del avance y ejecución contractual.</v>
      </c>
      <c r="J52" s="336" t="s">
        <v>133</v>
      </c>
      <c r="K52" s="246">
        <f>+IFERROR(VLOOKUP($J52,'11 FORMULAS'!$B$51:$C$53,2,0),"")</f>
        <v>0.25</v>
      </c>
      <c r="L52" s="246" t="str">
        <f>+IFERROR(VLOOKUP($J52,'11 FORMULAS'!$B$51:$D$53,3,0),"")</f>
        <v>Probabilidad</v>
      </c>
      <c r="M52" s="337" t="s">
        <v>145</v>
      </c>
      <c r="N52" s="246">
        <f>+IFERROR(VLOOKUP($M52,'11 FORMULAS'!$B$54:$C$55,2,0),"")</f>
        <v>0.15</v>
      </c>
      <c r="O52" s="338" t="s">
        <v>135</v>
      </c>
      <c r="P52" s="338" t="s">
        <v>370</v>
      </c>
      <c r="Q52" s="338" t="s">
        <v>137</v>
      </c>
      <c r="R52" s="338" t="s">
        <v>138</v>
      </c>
      <c r="S52" s="246">
        <f t="shared" si="1"/>
        <v>0.4</v>
      </c>
      <c r="T52" s="246">
        <f>IF($L52='11 FORMULAS'!$D$51,$C$52-($C$52*$S$52),$C$52)</f>
        <v>0.36</v>
      </c>
      <c r="U52" s="246">
        <f>IF($L52='11 FORMULAS'!$D$53,$D$52-($D$52*$S$52),$D$52)</f>
        <v>1</v>
      </c>
      <c r="V52" s="598">
        <f>+IF(T57="","",T57)</f>
        <v>0.6</v>
      </c>
      <c r="W52" s="601">
        <f>+IF(U57="","",U57)</f>
        <v>1</v>
      </c>
      <c r="X52" s="27"/>
      <c r="Y52" s="211"/>
      <c r="Z52" s="212"/>
      <c r="AA52" s="212"/>
    </row>
    <row r="53" spans="1:27" ht="16" x14ac:dyDescent="0.2">
      <c r="A53" s="562"/>
      <c r="B53" s="566"/>
      <c r="C53" s="420"/>
      <c r="D53" s="558"/>
      <c r="E53" s="244">
        <v>2</v>
      </c>
      <c r="F53" s="160"/>
      <c r="G53" s="160"/>
      <c r="H53" s="160"/>
      <c r="I53" s="209" t="str">
        <f t="shared" si="0"/>
        <v xml:space="preserve">  </v>
      </c>
      <c r="J53" s="281"/>
      <c r="K53" s="213" t="str">
        <f>+IFERROR(VLOOKUP($J53,'11 FORMULAS'!$B$51:$C$53,2,0),"")</f>
        <v/>
      </c>
      <c r="L53" s="213" t="str">
        <f>+IFERROR(VLOOKUP($J53,'11 FORMULAS'!$B$51:$D$53,3,0),"")</f>
        <v/>
      </c>
      <c r="M53" s="245"/>
      <c r="N53" s="213" t="str">
        <f>+IFERROR(VLOOKUP($M53,'11 FORMULAS'!$B$54:$C$55,2,0),"")</f>
        <v/>
      </c>
      <c r="O53" s="247"/>
      <c r="P53" s="247"/>
      <c r="Q53" s="247"/>
      <c r="R53" s="247"/>
      <c r="S53" s="213" t="str">
        <f t="shared" si="1"/>
        <v/>
      </c>
      <c r="T53" s="213">
        <f>IF($L53='11 FORMULAS'!$D$51,$C$52-($C$52*$S$52),$C$52)</f>
        <v>0.6</v>
      </c>
      <c r="U53" s="213">
        <f>IF($L53='11 FORMULAS'!$D$53,$D$52-($D$52*$S$52),$D$52)</f>
        <v>1</v>
      </c>
      <c r="V53" s="599"/>
      <c r="W53" s="602"/>
      <c r="X53" s="27"/>
      <c r="Y53" s="211"/>
      <c r="Z53" s="212"/>
      <c r="AA53" s="212"/>
    </row>
    <row r="54" spans="1:27" ht="16" x14ac:dyDescent="0.2">
      <c r="A54" s="562"/>
      <c r="B54" s="566"/>
      <c r="C54" s="420"/>
      <c r="D54" s="558"/>
      <c r="E54" s="244">
        <v>3</v>
      </c>
      <c r="F54" s="160"/>
      <c r="G54" s="160"/>
      <c r="H54" s="160"/>
      <c r="I54" s="209" t="str">
        <f t="shared" si="0"/>
        <v xml:space="preserve">  </v>
      </c>
      <c r="J54" s="281"/>
      <c r="K54" s="213" t="str">
        <f>+IFERROR(VLOOKUP($J54,'11 FORMULAS'!$B$51:$C$53,2,0),"")</f>
        <v/>
      </c>
      <c r="L54" s="213" t="str">
        <f>+IFERROR(VLOOKUP($J54,'11 FORMULAS'!$B$51:$D$53,3,0),"")</f>
        <v/>
      </c>
      <c r="M54" s="245"/>
      <c r="N54" s="213" t="str">
        <f>+IFERROR(VLOOKUP($M54,'11 FORMULAS'!$B$54:$C$55,2,0),"")</f>
        <v/>
      </c>
      <c r="O54" s="247"/>
      <c r="P54" s="247"/>
      <c r="Q54" s="247"/>
      <c r="R54" s="247"/>
      <c r="S54" s="213" t="str">
        <f t="shared" si="1"/>
        <v/>
      </c>
      <c r="T54" s="213">
        <f>IF($L54='11 FORMULAS'!$D$51,$C$52-($C$52*$S$52),$C$52)</f>
        <v>0.6</v>
      </c>
      <c r="U54" s="213">
        <f>IF($L54='11 FORMULAS'!$D$53,$D$52-($D$52*$S$52),$D$52)</f>
        <v>1</v>
      </c>
      <c r="V54" s="599"/>
      <c r="W54" s="602"/>
      <c r="X54" s="27"/>
      <c r="Y54" s="211"/>
      <c r="Z54" s="212"/>
      <c r="AA54" s="212"/>
    </row>
    <row r="55" spans="1:27" ht="16" x14ac:dyDescent="0.2">
      <c r="A55" s="562"/>
      <c r="B55" s="566"/>
      <c r="C55" s="420"/>
      <c r="D55" s="558"/>
      <c r="E55" s="244">
        <v>4</v>
      </c>
      <c r="F55" s="160"/>
      <c r="G55" s="160"/>
      <c r="H55" s="160"/>
      <c r="I55" s="209" t="str">
        <f t="shared" si="0"/>
        <v xml:space="preserve">  </v>
      </c>
      <c r="J55" s="281"/>
      <c r="K55" s="213" t="str">
        <f>+IFERROR(VLOOKUP($J55,'11 FORMULAS'!$B$51:$C$53,2,0),"")</f>
        <v/>
      </c>
      <c r="L55" s="213" t="str">
        <f>+IFERROR(VLOOKUP($J55,'11 FORMULAS'!$B$51:$D$53,3,0),"")</f>
        <v/>
      </c>
      <c r="M55" s="245"/>
      <c r="N55" s="213" t="str">
        <f>+IFERROR(VLOOKUP($M55,'11 FORMULAS'!$B$54:$C$55,2,0),"")</f>
        <v/>
      </c>
      <c r="O55" s="247"/>
      <c r="P55" s="247"/>
      <c r="Q55" s="247"/>
      <c r="R55" s="247"/>
      <c r="S55" s="213" t="str">
        <f t="shared" si="1"/>
        <v/>
      </c>
      <c r="T55" s="213">
        <f>IF($L55='11 FORMULAS'!$D$51,$C$52-($C$52*$S$52),$C$52)</f>
        <v>0.6</v>
      </c>
      <c r="U55" s="213">
        <f>IF($L55='11 FORMULAS'!$D$53,$D$52-($D$52*$S$52),$D$52)</f>
        <v>1</v>
      </c>
      <c r="V55" s="599"/>
      <c r="W55" s="602"/>
      <c r="X55" s="27"/>
      <c r="Y55" s="211"/>
      <c r="Z55" s="212"/>
      <c r="AA55" s="212"/>
    </row>
    <row r="56" spans="1:27" ht="16" x14ac:dyDescent="0.2">
      <c r="A56" s="562"/>
      <c r="B56" s="566"/>
      <c r="C56" s="420"/>
      <c r="D56" s="558"/>
      <c r="E56" s="244">
        <v>5</v>
      </c>
      <c r="F56" s="160"/>
      <c r="G56" s="160"/>
      <c r="H56" s="160"/>
      <c r="I56" s="209" t="str">
        <f t="shared" si="0"/>
        <v xml:space="preserve">  </v>
      </c>
      <c r="J56" s="281"/>
      <c r="K56" s="213" t="str">
        <f>+IFERROR(VLOOKUP($J56,'11 FORMULAS'!$B$51:$C$53,2,0),"")</f>
        <v/>
      </c>
      <c r="L56" s="213" t="str">
        <f>+IFERROR(VLOOKUP($J56,'11 FORMULAS'!$B$51:$D$53,3,0),"")</f>
        <v/>
      </c>
      <c r="M56" s="245"/>
      <c r="N56" s="213" t="str">
        <f>+IFERROR(VLOOKUP($M56,'11 FORMULAS'!$B$54:$C$55,2,0),"")</f>
        <v/>
      </c>
      <c r="O56" s="247"/>
      <c r="P56" s="247"/>
      <c r="Q56" s="247"/>
      <c r="R56" s="247"/>
      <c r="S56" s="213" t="str">
        <f t="shared" si="1"/>
        <v/>
      </c>
      <c r="T56" s="213">
        <f>IF($L56='11 FORMULAS'!$D$51,$C$52-($C$52*$S$52),$C$52)</f>
        <v>0.6</v>
      </c>
      <c r="U56" s="213">
        <f>IF($L56='11 FORMULAS'!$D$53,$D$52-($D$52*$S$52),$D$52)</f>
        <v>1</v>
      </c>
      <c r="V56" s="599"/>
      <c r="W56" s="602"/>
      <c r="X56" s="27"/>
      <c r="Y56" s="211"/>
      <c r="Z56" s="212"/>
      <c r="AA56" s="212"/>
    </row>
    <row r="57" spans="1:27" ht="16" thickBot="1" x14ac:dyDescent="0.25">
      <c r="A57" s="563"/>
      <c r="B57" s="567"/>
      <c r="C57" s="421"/>
      <c r="D57" s="559"/>
      <c r="E57" s="248">
        <v>6</v>
      </c>
      <c r="F57" s="161"/>
      <c r="G57" s="161"/>
      <c r="H57" s="161"/>
      <c r="I57" s="339" t="str">
        <f t="shared" si="0"/>
        <v xml:space="preserve">  </v>
      </c>
      <c r="J57" s="340"/>
      <c r="K57" s="341" t="str">
        <f>+IFERROR(VLOOKUP($J57,'11 FORMULAS'!$B$51:$C$53,2,0),"")</f>
        <v/>
      </c>
      <c r="L57" s="341" t="str">
        <f>+IFERROR(VLOOKUP($J57,'11 FORMULAS'!$B$51:$D$53,3,0),"")</f>
        <v/>
      </c>
      <c r="M57" s="342"/>
      <c r="N57" s="341" t="str">
        <f>+IFERROR(VLOOKUP($M57,'11 FORMULAS'!$B$54:$C$55,2,0),"")</f>
        <v/>
      </c>
      <c r="O57" s="343"/>
      <c r="P57" s="343"/>
      <c r="Q57" s="343"/>
      <c r="R57" s="343"/>
      <c r="S57" s="341" t="str">
        <f t="shared" si="1"/>
        <v/>
      </c>
      <c r="T57" s="341">
        <f>IF($L57='11 FORMULAS'!$D$51,$C$52-($C$52*$S$52),$C$52)</f>
        <v>0.6</v>
      </c>
      <c r="U57" s="341">
        <f>IF($L57='11 FORMULAS'!$D$53,$D$52-($D$52*$S$52),$D$52)</f>
        <v>1</v>
      </c>
      <c r="V57" s="600"/>
      <c r="W57" s="603"/>
      <c r="X57" s="27"/>
    </row>
    <row r="58" spans="1:27" ht="135.5" customHeight="1" x14ac:dyDescent="0.2">
      <c r="A58" s="560" t="str">
        <f>'2 IDENTIFICACIÓN'!A18</f>
        <v>R9</v>
      </c>
      <c r="B58" s="564" t="str">
        <f>+'2 IDENTIFICACIÓN'!J18</f>
        <v>Posibilidad  de efecto dañoso sobre el recurso público por pago de sanción e intereses moratorios, debido a  trámite inoportuno a los requerimientos de los entes de control y vigilancia, de acuerdo con sus lineamientos y términos de ley.</v>
      </c>
      <c r="C58" s="419">
        <f>+'3 PROBABIL E IMPACTO INHERENTE'!E18</f>
        <v>0.6</v>
      </c>
      <c r="D58" s="557">
        <f>+'3 PROBABIL E IMPACTO INHERENTE'!M18</f>
        <v>0.4</v>
      </c>
      <c r="E58" s="334">
        <v>1</v>
      </c>
      <c r="F58" s="34" t="s">
        <v>406</v>
      </c>
      <c r="G58" s="34" t="s">
        <v>444</v>
      </c>
      <c r="H58" s="34" t="s">
        <v>407</v>
      </c>
      <c r="I58" s="335" t="str">
        <f t="shared" si="0"/>
        <v>La persona encargada verifica el cumplimiento de los términos establecidos para la atención de los requerimientos de los entes de control y vigilancia asignados a la Secretaría de Educación, a través del seguimiento y validación de las fechas de vencimiento y respuesta registradas en los mecanismos institucionales de control y seguimiento, identificando alertas frente a posibles incumplimientos.</v>
      </c>
      <c r="J58" s="336" t="s">
        <v>133</v>
      </c>
      <c r="K58" s="246">
        <f>+IFERROR(VLOOKUP($J58,'11 FORMULAS'!$B$51:$C$53,2,0),"")</f>
        <v>0.25</v>
      </c>
      <c r="L58" s="246" t="str">
        <f>+IFERROR(VLOOKUP($J58,'11 FORMULAS'!$B$51:$D$53,3,0),"")</f>
        <v>Probabilidad</v>
      </c>
      <c r="M58" s="337" t="s">
        <v>145</v>
      </c>
      <c r="N58" s="246">
        <f>+IFERROR(VLOOKUP($M58,'11 FORMULAS'!$B$54:$C$55,2,0),"")</f>
        <v>0.15</v>
      </c>
      <c r="O58" s="338" t="s">
        <v>135</v>
      </c>
      <c r="P58" s="338" t="s">
        <v>370</v>
      </c>
      <c r="Q58" s="338" t="s">
        <v>137</v>
      </c>
      <c r="R58" s="338" t="s">
        <v>138</v>
      </c>
      <c r="S58" s="246">
        <f t="shared" si="1"/>
        <v>0.4</v>
      </c>
      <c r="T58" s="246">
        <f>IF($L58='11 FORMULAS'!$D$51,$C$58-($C$58*$S$58),$C$58)</f>
        <v>0.36</v>
      </c>
      <c r="U58" s="246">
        <f>IF($L58='11 FORMULAS'!$D$53,$D$58-($D$58*$S$58),$D$58)</f>
        <v>0.4</v>
      </c>
      <c r="V58" s="598">
        <f>+IF(T63="","",T63)</f>
        <v>0.6</v>
      </c>
      <c r="W58" s="601">
        <f>+IF(U63="","",U63)</f>
        <v>0.4</v>
      </c>
      <c r="X58" s="27"/>
      <c r="Y58" s="211"/>
      <c r="Z58" s="212"/>
      <c r="AA58" s="212"/>
    </row>
    <row r="59" spans="1:27" ht="16" x14ac:dyDescent="0.2">
      <c r="A59" s="562"/>
      <c r="B59" s="566"/>
      <c r="C59" s="420"/>
      <c r="D59" s="558"/>
      <c r="E59" s="244">
        <v>2</v>
      </c>
      <c r="F59" s="160"/>
      <c r="G59" s="160"/>
      <c r="H59" s="160"/>
      <c r="I59" s="209" t="str">
        <f t="shared" si="0"/>
        <v xml:space="preserve">  </v>
      </c>
      <c r="J59" s="281"/>
      <c r="K59" s="213" t="str">
        <f>+IFERROR(VLOOKUP($J59,'11 FORMULAS'!$B$51:$C$53,2,0),"")</f>
        <v/>
      </c>
      <c r="L59" s="213" t="str">
        <f>+IFERROR(VLOOKUP($J59,'11 FORMULAS'!$B$51:$D$53,3,0),"")</f>
        <v/>
      </c>
      <c r="M59" s="245"/>
      <c r="N59" s="213" t="str">
        <f>+IFERROR(VLOOKUP($M59,'11 FORMULAS'!$B$54:$C$55,2,0),"")</f>
        <v/>
      </c>
      <c r="O59" s="247"/>
      <c r="P59" s="247"/>
      <c r="Q59" s="247"/>
      <c r="R59" s="247"/>
      <c r="S59" s="213" t="str">
        <f t="shared" si="1"/>
        <v/>
      </c>
      <c r="T59" s="213">
        <f>IF($L59='11 FORMULAS'!$D$51,$C$58-($C$58*$S$58),$C$58)</f>
        <v>0.6</v>
      </c>
      <c r="U59" s="213">
        <f>IF($L59='11 FORMULAS'!$D$53,$D$58-($D$58*$S$58),$D$58)</f>
        <v>0.4</v>
      </c>
      <c r="V59" s="599"/>
      <c r="W59" s="602"/>
      <c r="X59" s="27"/>
      <c r="Y59" s="211"/>
      <c r="Z59" s="212"/>
      <c r="AA59" s="212"/>
    </row>
    <row r="60" spans="1:27" ht="16" x14ac:dyDescent="0.2">
      <c r="A60" s="562"/>
      <c r="B60" s="566"/>
      <c r="C60" s="420"/>
      <c r="D60" s="558"/>
      <c r="E60" s="244">
        <v>3</v>
      </c>
      <c r="F60" s="160"/>
      <c r="G60" s="160"/>
      <c r="H60" s="160"/>
      <c r="I60" s="209" t="str">
        <f t="shared" si="0"/>
        <v xml:space="preserve">  </v>
      </c>
      <c r="J60" s="281"/>
      <c r="K60" s="213" t="str">
        <f>+IFERROR(VLOOKUP($J60,'11 FORMULAS'!$B$51:$C$53,2,0),"")</f>
        <v/>
      </c>
      <c r="L60" s="213" t="str">
        <f>+IFERROR(VLOOKUP($J60,'11 FORMULAS'!$B$51:$D$53,3,0),"")</f>
        <v/>
      </c>
      <c r="M60" s="245"/>
      <c r="N60" s="213" t="str">
        <f>+IFERROR(VLOOKUP($M60,'11 FORMULAS'!$B$54:$C$55,2,0),"")</f>
        <v/>
      </c>
      <c r="O60" s="247"/>
      <c r="P60" s="247"/>
      <c r="Q60" s="247"/>
      <c r="R60" s="247"/>
      <c r="S60" s="213" t="str">
        <f t="shared" si="1"/>
        <v/>
      </c>
      <c r="T60" s="213">
        <f>IF($L60='11 FORMULAS'!$D$51,$C$58-($C$58*$S$58),$C$58)</f>
        <v>0.6</v>
      </c>
      <c r="U60" s="213">
        <f>IF($L60='11 FORMULAS'!$D$53,$D$58-($D$58*$S$58),$D$58)</f>
        <v>0.4</v>
      </c>
      <c r="V60" s="599"/>
      <c r="W60" s="602"/>
      <c r="X60" s="27"/>
      <c r="Y60" s="211"/>
      <c r="Z60" s="212"/>
      <c r="AA60" s="212"/>
    </row>
    <row r="61" spans="1:27" ht="16" x14ac:dyDescent="0.2">
      <c r="A61" s="562"/>
      <c r="B61" s="566"/>
      <c r="C61" s="420"/>
      <c r="D61" s="558"/>
      <c r="E61" s="244">
        <v>4</v>
      </c>
      <c r="F61" s="160"/>
      <c r="G61" s="160"/>
      <c r="H61" s="160"/>
      <c r="I61" s="209" t="str">
        <f t="shared" si="0"/>
        <v xml:space="preserve">  </v>
      </c>
      <c r="J61" s="281"/>
      <c r="K61" s="213" t="str">
        <f>+IFERROR(VLOOKUP($J61,'11 FORMULAS'!$B$51:$C$53,2,0),"")</f>
        <v/>
      </c>
      <c r="L61" s="213" t="str">
        <f>+IFERROR(VLOOKUP($J61,'11 FORMULAS'!$B$51:$D$53,3,0),"")</f>
        <v/>
      </c>
      <c r="M61" s="245"/>
      <c r="N61" s="213" t="str">
        <f>+IFERROR(VLOOKUP($M61,'11 FORMULAS'!$B$54:$C$55,2,0),"")</f>
        <v/>
      </c>
      <c r="O61" s="247"/>
      <c r="P61" s="247"/>
      <c r="Q61" s="247"/>
      <c r="R61" s="247"/>
      <c r="S61" s="213" t="str">
        <f t="shared" si="1"/>
        <v/>
      </c>
      <c r="T61" s="213">
        <f>IF($L61='11 FORMULAS'!$D$51,$C$58-($C$58*$S$58),$C$58)</f>
        <v>0.6</v>
      </c>
      <c r="U61" s="213">
        <f>IF($L61='11 FORMULAS'!$D$53,$D$58-($D$58*$S$58),$D$58)</f>
        <v>0.4</v>
      </c>
      <c r="V61" s="599"/>
      <c r="W61" s="602"/>
      <c r="X61" s="27"/>
      <c r="Y61" s="211"/>
      <c r="Z61" s="212"/>
      <c r="AA61" s="212"/>
    </row>
    <row r="62" spans="1:27" ht="16" x14ac:dyDescent="0.2">
      <c r="A62" s="562"/>
      <c r="B62" s="566"/>
      <c r="C62" s="420"/>
      <c r="D62" s="558"/>
      <c r="E62" s="244">
        <v>5</v>
      </c>
      <c r="F62" s="160"/>
      <c r="G62" s="160"/>
      <c r="H62" s="160"/>
      <c r="I62" s="209" t="str">
        <f t="shared" si="0"/>
        <v xml:space="preserve">  </v>
      </c>
      <c r="J62" s="281"/>
      <c r="K62" s="213" t="str">
        <f>+IFERROR(VLOOKUP($J62,'11 FORMULAS'!$B$51:$C$53,2,0),"")</f>
        <v/>
      </c>
      <c r="L62" s="213" t="str">
        <f>+IFERROR(VLOOKUP($J62,'11 FORMULAS'!$B$51:$D$53,3,0),"")</f>
        <v/>
      </c>
      <c r="M62" s="245"/>
      <c r="N62" s="213" t="str">
        <f>+IFERROR(VLOOKUP($M62,'11 FORMULAS'!$B$54:$C$55,2,0),"")</f>
        <v/>
      </c>
      <c r="O62" s="247"/>
      <c r="P62" s="247"/>
      <c r="Q62" s="247"/>
      <c r="R62" s="247"/>
      <c r="S62" s="213" t="str">
        <f t="shared" si="1"/>
        <v/>
      </c>
      <c r="T62" s="213">
        <f>IF($L62='11 FORMULAS'!$D$51,$C$58-($C$58*$S$58),$C$58)</f>
        <v>0.6</v>
      </c>
      <c r="U62" s="213">
        <f>IF($L62='11 FORMULAS'!$D$53,$D$58-($D$58*$S$58),$D$58)</f>
        <v>0.4</v>
      </c>
      <c r="V62" s="599"/>
      <c r="W62" s="602"/>
      <c r="X62" s="27"/>
      <c r="Y62" s="211"/>
      <c r="Z62" s="212"/>
      <c r="AA62" s="212"/>
    </row>
    <row r="63" spans="1:27" ht="16" thickBot="1" x14ac:dyDescent="0.25">
      <c r="A63" s="563"/>
      <c r="B63" s="567"/>
      <c r="C63" s="421"/>
      <c r="D63" s="559"/>
      <c r="E63" s="248">
        <v>6</v>
      </c>
      <c r="F63" s="161"/>
      <c r="G63" s="161"/>
      <c r="H63" s="161"/>
      <c r="I63" s="339" t="str">
        <f t="shared" si="0"/>
        <v xml:space="preserve">  </v>
      </c>
      <c r="J63" s="340"/>
      <c r="K63" s="341" t="str">
        <f>+IFERROR(VLOOKUP($J63,'11 FORMULAS'!$B$51:$C$53,2,0),"")</f>
        <v/>
      </c>
      <c r="L63" s="341" t="str">
        <f>+IFERROR(VLOOKUP($J63,'11 FORMULAS'!$B$51:$D$53,3,0),"")</f>
        <v/>
      </c>
      <c r="M63" s="342"/>
      <c r="N63" s="341" t="str">
        <f>+IFERROR(VLOOKUP($M63,'11 FORMULAS'!$B$54:$C$55,2,0),"")</f>
        <v/>
      </c>
      <c r="O63" s="343"/>
      <c r="P63" s="343"/>
      <c r="Q63" s="343"/>
      <c r="R63" s="343"/>
      <c r="S63" s="341" t="str">
        <f t="shared" si="1"/>
        <v/>
      </c>
      <c r="T63" s="341">
        <f>IF($L63='11 FORMULAS'!$D$51,$C$58-($C$58*$S$58),$C$58)</f>
        <v>0.6</v>
      </c>
      <c r="U63" s="341">
        <f>IF($L63='11 FORMULAS'!$D$53,$D$58-($D$58*$S$58),$D$58)</f>
        <v>0.4</v>
      </c>
      <c r="V63" s="600"/>
      <c r="W63" s="603"/>
      <c r="X63" s="27"/>
    </row>
    <row r="64" spans="1:27" ht="118" customHeight="1" x14ac:dyDescent="0.2">
      <c r="A64" s="589" t="str">
        <f>'2 IDENTIFICACIÓN'!A19</f>
        <v>R10</v>
      </c>
      <c r="B64" s="592" t="str">
        <f>+'2 IDENTIFICACIÓN'!J19</f>
        <v>Posibilidad de afectación económica y reputacional por afectaciones en la disponibilidad y ejecución de los recursos del Sistema General de Participaciones (SGP) administrados por la Secretaría de Educación, debido a inconsistencias en los procesos financieros y de tesorería relacionados con el manejo de pagos y descuentos efectuados sobre dichos recursos.</v>
      </c>
      <c r="C64" s="419">
        <f>+'3 PROBABIL E IMPACTO INHERENTE'!E19</f>
        <v>0.4</v>
      </c>
      <c r="D64" s="557">
        <f>+'3 PROBABIL E IMPACTO INHERENTE'!M19</f>
        <v>1</v>
      </c>
      <c r="E64" s="334">
        <v>1</v>
      </c>
      <c r="F64" s="34" t="s">
        <v>454</v>
      </c>
      <c r="G64" s="34" t="s">
        <v>456</v>
      </c>
      <c r="H64" s="34" t="s">
        <v>455</v>
      </c>
      <c r="I64" s="335" t="str">
        <f t="shared" si="0"/>
        <v>El profesional del área de presupuesto de la Secretaría de Educación verifica los movimientos bancarios, a través de los soportes recibidos del área de tesorería de la Secretaría de Educación</v>
      </c>
      <c r="J64" s="336" t="s">
        <v>133</v>
      </c>
      <c r="K64" s="246">
        <f>+IFERROR(VLOOKUP($J64,'11 FORMULAS'!$B$51:$C$53,2,0),"")</f>
        <v>0.25</v>
      </c>
      <c r="L64" s="246" t="str">
        <f>+IFERROR(VLOOKUP($J64,'11 FORMULAS'!$B$51:$D$53,3,0),"")</f>
        <v>Probabilidad</v>
      </c>
      <c r="M64" s="337" t="s">
        <v>145</v>
      </c>
      <c r="N64" s="246">
        <f>+IFERROR(VLOOKUP($M64,'11 FORMULAS'!$B$54:$C$55,2,0),"")</f>
        <v>0.15</v>
      </c>
      <c r="O64" s="338" t="s">
        <v>135</v>
      </c>
      <c r="P64" s="338" t="s">
        <v>370</v>
      </c>
      <c r="Q64" s="338" t="s">
        <v>137</v>
      </c>
      <c r="R64" s="338" t="s">
        <v>138</v>
      </c>
      <c r="S64" s="246">
        <f t="shared" si="1"/>
        <v>0.4</v>
      </c>
      <c r="T64" s="246">
        <f>IF($L64='11 FORMULAS'!$D$51,$C$64-($C$64*$S$64),$C$64)</f>
        <v>0.24</v>
      </c>
      <c r="U64" s="246">
        <f>IF($L64='11 FORMULAS'!$D$53,$D$64-($D$64*$S$64),$D$64)</f>
        <v>1</v>
      </c>
      <c r="V64" s="598">
        <f>+IF(T69="","",T69)</f>
        <v>0.4</v>
      </c>
      <c r="W64" s="601">
        <f>+IF(U69="","",U69)</f>
        <v>1</v>
      </c>
      <c r="X64" s="27"/>
      <c r="Y64" s="211"/>
      <c r="Z64" s="212"/>
      <c r="AA64" s="212"/>
    </row>
    <row r="65" spans="1:27" ht="16" x14ac:dyDescent="0.2">
      <c r="A65" s="590"/>
      <c r="B65" s="593"/>
      <c r="C65" s="420"/>
      <c r="D65" s="558"/>
      <c r="E65" s="244">
        <v>2</v>
      </c>
      <c r="F65" s="160"/>
      <c r="G65" s="160"/>
      <c r="H65" s="160"/>
      <c r="I65" s="209" t="str">
        <f t="shared" si="0"/>
        <v xml:space="preserve">  </v>
      </c>
      <c r="J65" s="281"/>
      <c r="K65" s="213" t="str">
        <f>+IFERROR(VLOOKUP($J65,'11 FORMULAS'!$B$51:$C$53,2,0),"")</f>
        <v/>
      </c>
      <c r="L65" s="213" t="str">
        <f>+IFERROR(VLOOKUP($J65,'11 FORMULAS'!$B$51:$D$53,3,0),"")</f>
        <v/>
      </c>
      <c r="M65" s="245"/>
      <c r="N65" s="213" t="str">
        <f>+IFERROR(VLOOKUP($M65,'11 FORMULAS'!$B$54:$C$55,2,0),"")</f>
        <v/>
      </c>
      <c r="O65" s="247"/>
      <c r="P65" s="247"/>
      <c r="Q65" s="247"/>
      <c r="R65" s="247"/>
      <c r="S65" s="213" t="str">
        <f t="shared" si="1"/>
        <v/>
      </c>
      <c r="T65" s="213">
        <f>IF($L65='11 FORMULAS'!$D$51,$C$64-($C$64*$S$64),$C$64)</f>
        <v>0.4</v>
      </c>
      <c r="U65" s="213">
        <f>IF($L65='11 FORMULAS'!$D$53,$D$64-($D$64*$S$64),$D$64)</f>
        <v>1</v>
      </c>
      <c r="V65" s="599"/>
      <c r="W65" s="602"/>
      <c r="X65" s="27"/>
      <c r="Y65" s="211"/>
      <c r="Z65" s="212"/>
      <c r="AA65" s="212"/>
    </row>
    <row r="66" spans="1:27" ht="16" x14ac:dyDescent="0.2">
      <c r="A66" s="590"/>
      <c r="B66" s="593"/>
      <c r="C66" s="420"/>
      <c r="D66" s="558"/>
      <c r="E66" s="244">
        <v>3</v>
      </c>
      <c r="F66" s="160"/>
      <c r="G66" s="160"/>
      <c r="H66" s="160"/>
      <c r="I66" s="209" t="str">
        <f t="shared" si="0"/>
        <v xml:space="preserve">  </v>
      </c>
      <c r="J66" s="281"/>
      <c r="K66" s="213" t="str">
        <f>+IFERROR(VLOOKUP($J66,'11 FORMULAS'!$B$51:$C$53,2,0),"")</f>
        <v/>
      </c>
      <c r="L66" s="213" t="str">
        <f>+IFERROR(VLOOKUP($J66,'11 FORMULAS'!$B$51:$D$53,3,0),"")</f>
        <v/>
      </c>
      <c r="M66" s="245"/>
      <c r="N66" s="213" t="str">
        <f>+IFERROR(VLOOKUP($M66,'11 FORMULAS'!$B$54:$C$55,2,0),"")</f>
        <v/>
      </c>
      <c r="O66" s="247"/>
      <c r="P66" s="247"/>
      <c r="Q66" s="247"/>
      <c r="R66" s="247"/>
      <c r="S66" s="213" t="str">
        <f t="shared" si="1"/>
        <v/>
      </c>
      <c r="T66" s="213">
        <f>IF($L66='11 FORMULAS'!$D$51,$C$64-($C$64*$S$64),$C$64)</f>
        <v>0.4</v>
      </c>
      <c r="U66" s="213">
        <f>IF($L66='11 FORMULAS'!$D$53,$D$64-($D$64*$S$64),$D$64)</f>
        <v>1</v>
      </c>
      <c r="V66" s="599"/>
      <c r="W66" s="602"/>
      <c r="X66" s="27"/>
      <c r="Y66" s="211"/>
      <c r="Z66" s="212"/>
      <c r="AA66" s="212"/>
    </row>
    <row r="67" spans="1:27" ht="16" x14ac:dyDescent="0.2">
      <c r="A67" s="590"/>
      <c r="B67" s="593"/>
      <c r="C67" s="420"/>
      <c r="D67" s="558"/>
      <c r="E67" s="244">
        <v>4</v>
      </c>
      <c r="F67" s="160"/>
      <c r="G67" s="160"/>
      <c r="H67" s="160"/>
      <c r="I67" s="209" t="str">
        <f t="shared" si="0"/>
        <v xml:space="preserve">  </v>
      </c>
      <c r="J67" s="281"/>
      <c r="K67" s="213" t="str">
        <f>+IFERROR(VLOOKUP($J67,'11 FORMULAS'!$B$51:$C$53,2,0),"")</f>
        <v/>
      </c>
      <c r="L67" s="213" t="str">
        <f>+IFERROR(VLOOKUP($J67,'11 FORMULAS'!$B$51:$D$53,3,0),"")</f>
        <v/>
      </c>
      <c r="M67" s="245"/>
      <c r="N67" s="213" t="str">
        <f>+IFERROR(VLOOKUP($M67,'11 FORMULAS'!$B$54:$C$55,2,0),"")</f>
        <v/>
      </c>
      <c r="O67" s="247"/>
      <c r="P67" s="247"/>
      <c r="Q67" s="247"/>
      <c r="R67" s="247"/>
      <c r="S67" s="213" t="str">
        <f t="shared" si="1"/>
        <v/>
      </c>
      <c r="T67" s="213">
        <f>IF($L67='11 FORMULAS'!$D$51,$C$64-($C$64*$S$64),$C$64)</f>
        <v>0.4</v>
      </c>
      <c r="U67" s="213">
        <f>IF($L67='11 FORMULAS'!$D$53,$D$64-($D$64*$S$64),$D$64)</f>
        <v>1</v>
      </c>
      <c r="V67" s="599"/>
      <c r="W67" s="602"/>
      <c r="X67" s="27"/>
      <c r="Y67" s="211"/>
      <c r="Z67" s="212"/>
      <c r="AA67" s="212"/>
    </row>
    <row r="68" spans="1:27" ht="16" x14ac:dyDescent="0.2">
      <c r="A68" s="590"/>
      <c r="B68" s="593"/>
      <c r="C68" s="420"/>
      <c r="D68" s="558"/>
      <c r="E68" s="244">
        <v>5</v>
      </c>
      <c r="F68" s="160"/>
      <c r="G68" s="160"/>
      <c r="H68" s="160"/>
      <c r="I68" s="209" t="str">
        <f t="shared" si="0"/>
        <v xml:space="preserve">  </v>
      </c>
      <c r="J68" s="281"/>
      <c r="K68" s="213" t="str">
        <f>+IFERROR(VLOOKUP($J68,'11 FORMULAS'!$B$51:$C$53,2,0),"")</f>
        <v/>
      </c>
      <c r="L68" s="213" t="str">
        <f>+IFERROR(VLOOKUP($J68,'11 FORMULAS'!$B$51:$D$53,3,0),"")</f>
        <v/>
      </c>
      <c r="M68" s="245"/>
      <c r="N68" s="213" t="str">
        <f>+IFERROR(VLOOKUP($M68,'11 FORMULAS'!$B$54:$C$55,2,0),"")</f>
        <v/>
      </c>
      <c r="O68" s="247"/>
      <c r="P68" s="247"/>
      <c r="Q68" s="247"/>
      <c r="R68" s="247"/>
      <c r="S68" s="213" t="str">
        <f t="shared" si="1"/>
        <v/>
      </c>
      <c r="T68" s="213">
        <f>IF($L68='11 FORMULAS'!$D$51,$C$64-($C$64*$S$64),$C$64)</f>
        <v>0.4</v>
      </c>
      <c r="U68" s="213">
        <f>IF($L68='11 FORMULAS'!$D$53,$D$64-($D$64*$S$64),$D$64)</f>
        <v>1</v>
      </c>
      <c r="V68" s="599"/>
      <c r="W68" s="602"/>
      <c r="X68" s="27"/>
      <c r="Y68" s="211"/>
      <c r="Z68" s="212"/>
      <c r="AA68" s="212"/>
    </row>
    <row r="69" spans="1:27" ht="16" thickBot="1" x14ac:dyDescent="0.25">
      <c r="A69" s="591"/>
      <c r="B69" s="594"/>
      <c r="C69" s="421"/>
      <c r="D69" s="559"/>
      <c r="E69" s="248">
        <v>6</v>
      </c>
      <c r="F69" s="161"/>
      <c r="G69" s="161"/>
      <c r="H69" s="161"/>
      <c r="I69" s="339" t="str">
        <f t="shared" si="0"/>
        <v xml:space="preserve">  </v>
      </c>
      <c r="J69" s="340"/>
      <c r="K69" s="341" t="str">
        <f>+IFERROR(VLOOKUP($J69,'11 FORMULAS'!$B$51:$C$53,2,0),"")</f>
        <v/>
      </c>
      <c r="L69" s="341" t="str">
        <f>+IFERROR(VLOOKUP($J69,'11 FORMULAS'!$B$51:$D$53,3,0),"")</f>
        <v/>
      </c>
      <c r="M69" s="342"/>
      <c r="N69" s="341" t="str">
        <f>+IFERROR(VLOOKUP($M69,'11 FORMULAS'!$B$54:$C$55,2,0),"")</f>
        <v/>
      </c>
      <c r="O69" s="343"/>
      <c r="P69" s="343"/>
      <c r="Q69" s="343"/>
      <c r="R69" s="343"/>
      <c r="S69" s="341" t="str">
        <f t="shared" si="1"/>
        <v/>
      </c>
      <c r="T69" s="341">
        <f>IF($L69='11 FORMULAS'!$D$51,$C$64-($C$64*$S$64),$C$64)</f>
        <v>0.4</v>
      </c>
      <c r="U69" s="341">
        <f>IF($L69='11 FORMULAS'!$D$53,$D$64-($D$64*$S$64),$D$64)</f>
        <v>1</v>
      </c>
      <c r="V69" s="600"/>
      <c r="W69" s="603"/>
      <c r="X69" s="27"/>
    </row>
    <row r="70" spans="1:27" ht="100" customHeight="1" x14ac:dyDescent="0.2">
      <c r="A70" s="595" t="str">
        <f>'2 IDENTIFICACIÓN'!A20</f>
        <v>R11</v>
      </c>
      <c r="B70" s="592" t="str">
        <f>+'2 IDENTIFICACIÓN'!J20</f>
        <v>Posibilidad de afectación reputacional por demoras en el trámite de novedades de retiro y liquidación derivadas del fallecimiento del personal docente, directivo docente y administrativo de las Instituciones Educativas Oficiales, debido a falencias en los procesos de gestión y actualización de la información administrativa y de nómina.</v>
      </c>
      <c r="C70" s="419">
        <f>+'3 PROBABIL E IMPACTO INHERENTE'!E20</f>
        <v>0.2</v>
      </c>
      <c r="D70" s="557">
        <f>+'3 PROBABIL E IMPACTO INHERENTE'!M20</f>
        <v>0.2</v>
      </c>
      <c r="E70" s="334">
        <v>1</v>
      </c>
      <c r="F70" s="34" t="s">
        <v>457</v>
      </c>
      <c r="G70" s="34" t="s">
        <v>458</v>
      </c>
      <c r="H70" s="34" t="s">
        <v>459</v>
      </c>
      <c r="I70" s="335" t="str">
        <f t="shared" si="0"/>
        <v>El área de talento humano verifica el cumplimiento de los requisitos establecidos en la normatividad vigente para el pago de la liquidación de personal docente, directivo docente y administrativo de Instituciones Educativas Oficiales fallecidos,  a los beneficiarios que acrediten el derecho.</v>
      </c>
      <c r="J70" s="336" t="s">
        <v>133</v>
      </c>
      <c r="K70" s="246">
        <f>+IFERROR(VLOOKUP($J70,'11 FORMULAS'!$B$51:$C$53,2,0),"")</f>
        <v>0.25</v>
      </c>
      <c r="L70" s="246" t="str">
        <f>+IFERROR(VLOOKUP($J70,'11 FORMULAS'!$B$51:$D$53,3,0),"")</f>
        <v>Probabilidad</v>
      </c>
      <c r="M70" s="337" t="s">
        <v>145</v>
      </c>
      <c r="N70" s="246">
        <f>+IFERROR(VLOOKUP($M70,'11 FORMULAS'!$B$54:$C$55,2,0),"")</f>
        <v>0.15</v>
      </c>
      <c r="O70" s="338" t="s">
        <v>135</v>
      </c>
      <c r="P70" s="338" t="s">
        <v>370</v>
      </c>
      <c r="Q70" s="338" t="s">
        <v>137</v>
      </c>
      <c r="R70" s="338" t="s">
        <v>138</v>
      </c>
      <c r="S70" s="246">
        <f t="shared" si="1"/>
        <v>0.4</v>
      </c>
      <c r="T70" s="246">
        <f>IF($L70='11 FORMULAS'!$D$51,$C$70-($C$70*$S$70),$C$70)</f>
        <v>0.12</v>
      </c>
      <c r="U70" s="246">
        <f>IF($L70='11 FORMULAS'!$D$53,$D$70-($D$70*$S$70),$D$70)</f>
        <v>0.2</v>
      </c>
      <c r="V70" s="598">
        <f>+IF(T75="","",T75)</f>
        <v>0.2</v>
      </c>
      <c r="W70" s="601">
        <f>+IF(U75="","",U75)</f>
        <v>0.2</v>
      </c>
      <c r="X70" s="27"/>
      <c r="Y70" s="211"/>
      <c r="Z70" s="212"/>
      <c r="AA70" s="212"/>
    </row>
    <row r="71" spans="1:27" ht="16" x14ac:dyDescent="0.2">
      <c r="A71" s="589"/>
      <c r="B71" s="597"/>
      <c r="C71" s="568"/>
      <c r="D71" s="569"/>
      <c r="E71" s="244">
        <v>2</v>
      </c>
      <c r="F71" s="160"/>
      <c r="G71" s="160"/>
      <c r="H71" s="160"/>
      <c r="I71" s="209" t="str">
        <f t="shared" si="0"/>
        <v xml:space="preserve">  </v>
      </c>
      <c r="J71" s="281"/>
      <c r="K71" s="213" t="str">
        <f>+IFERROR(VLOOKUP($J71,'11 FORMULAS'!$B$51:$C$53,2,0),"")</f>
        <v/>
      </c>
      <c r="L71" s="213" t="str">
        <f>+IFERROR(VLOOKUP($J71,'11 FORMULAS'!$B$51:$D$53,3,0),"")</f>
        <v/>
      </c>
      <c r="M71" s="245"/>
      <c r="N71" s="213" t="str">
        <f>+IFERROR(VLOOKUP($M71,'11 FORMULAS'!$B$54:$C$55,2,0),"")</f>
        <v/>
      </c>
      <c r="O71" s="247"/>
      <c r="P71" s="247"/>
      <c r="Q71" s="247"/>
      <c r="R71" s="247"/>
      <c r="S71" s="213" t="str">
        <f t="shared" si="1"/>
        <v/>
      </c>
      <c r="T71" s="213">
        <f>IF($L71='11 FORMULAS'!$D$51,$C$70-($C$70*$S$70),$C$70)</f>
        <v>0.2</v>
      </c>
      <c r="U71" s="213">
        <f>IF($L71='11 FORMULAS'!$D$53,$D$70-($D$70*$S$70),$D$70)</f>
        <v>0.2</v>
      </c>
      <c r="V71" s="599"/>
      <c r="W71" s="602"/>
      <c r="X71" s="27"/>
      <c r="Y71" s="211"/>
      <c r="Z71" s="212"/>
      <c r="AA71" s="212"/>
    </row>
    <row r="72" spans="1:27" ht="16" x14ac:dyDescent="0.2">
      <c r="A72" s="589"/>
      <c r="B72" s="597"/>
      <c r="C72" s="568"/>
      <c r="D72" s="569"/>
      <c r="E72" s="244">
        <v>3</v>
      </c>
      <c r="F72" s="160"/>
      <c r="G72" s="160"/>
      <c r="H72" s="160"/>
      <c r="I72" s="209" t="str">
        <f t="shared" si="0"/>
        <v xml:space="preserve">  </v>
      </c>
      <c r="J72" s="281"/>
      <c r="K72" s="213" t="str">
        <f>+IFERROR(VLOOKUP($J72,'11 FORMULAS'!$B$51:$C$53,2,0),"")</f>
        <v/>
      </c>
      <c r="L72" s="213" t="str">
        <f>+IFERROR(VLOOKUP($J72,'11 FORMULAS'!$B$51:$D$53,3,0),"")</f>
        <v/>
      </c>
      <c r="M72" s="245"/>
      <c r="N72" s="213" t="str">
        <f>+IFERROR(VLOOKUP($M72,'11 FORMULAS'!$B$54:$C$55,2,0),"")</f>
        <v/>
      </c>
      <c r="O72" s="247"/>
      <c r="P72" s="247"/>
      <c r="Q72" s="247"/>
      <c r="R72" s="247"/>
      <c r="S72" s="213" t="str">
        <f t="shared" si="1"/>
        <v/>
      </c>
      <c r="T72" s="213">
        <f>IF($L72='11 FORMULAS'!$D$51,$C$70-($C$70*$S$70),$C$70)</f>
        <v>0.2</v>
      </c>
      <c r="U72" s="213">
        <f>IF($L72='11 FORMULAS'!$D$53,$D$70-($D$70*$S$70),$D$70)</f>
        <v>0.2</v>
      </c>
      <c r="V72" s="599"/>
      <c r="W72" s="602"/>
      <c r="X72" s="27"/>
      <c r="Y72" s="211"/>
      <c r="Z72" s="212"/>
      <c r="AA72" s="212"/>
    </row>
    <row r="73" spans="1:27" ht="16" x14ac:dyDescent="0.2">
      <c r="A73" s="590"/>
      <c r="B73" s="593"/>
      <c r="C73" s="420"/>
      <c r="D73" s="558"/>
      <c r="E73" s="244">
        <v>4</v>
      </c>
      <c r="F73" s="160"/>
      <c r="G73" s="160"/>
      <c r="H73" s="160"/>
      <c r="I73" s="209" t="str">
        <f t="shared" si="0"/>
        <v xml:space="preserve">  </v>
      </c>
      <c r="J73" s="281"/>
      <c r="K73" s="213" t="str">
        <f>+IFERROR(VLOOKUP($J73,'11 FORMULAS'!$B$51:$C$53,2,0),"")</f>
        <v/>
      </c>
      <c r="L73" s="213" t="str">
        <f>+IFERROR(VLOOKUP($J73,'11 FORMULAS'!$B$51:$D$53,3,0),"")</f>
        <v/>
      </c>
      <c r="M73" s="245"/>
      <c r="N73" s="213" t="str">
        <f>+IFERROR(VLOOKUP($M73,'11 FORMULAS'!$B$54:$C$55,2,0),"")</f>
        <v/>
      </c>
      <c r="O73" s="247"/>
      <c r="P73" s="247"/>
      <c r="Q73" s="247"/>
      <c r="R73" s="247"/>
      <c r="S73" s="213" t="str">
        <f t="shared" si="1"/>
        <v/>
      </c>
      <c r="T73" s="213">
        <f>IF($L73='11 FORMULAS'!$D$51,$C$70-($C$70*$S$70),$C$70)</f>
        <v>0.2</v>
      </c>
      <c r="U73" s="213">
        <f>IF($L73='11 FORMULAS'!$D$53,$D$70-($D$70*$S$70),$D$70)</f>
        <v>0.2</v>
      </c>
      <c r="V73" s="599"/>
      <c r="W73" s="602"/>
      <c r="X73" s="27"/>
      <c r="Y73" s="211"/>
      <c r="Z73" s="212"/>
      <c r="AA73" s="212"/>
    </row>
    <row r="74" spans="1:27" ht="16" x14ac:dyDescent="0.2">
      <c r="A74" s="590"/>
      <c r="B74" s="593"/>
      <c r="C74" s="420"/>
      <c r="D74" s="558"/>
      <c r="E74" s="244">
        <v>5</v>
      </c>
      <c r="F74" s="160"/>
      <c r="G74" s="160"/>
      <c r="H74" s="160"/>
      <c r="I74" s="209" t="str">
        <f t="shared" ref="I74:I189" si="2">+CONCATENATE(F74," ",G74," ",H74)</f>
        <v xml:space="preserve">  </v>
      </c>
      <c r="J74" s="281"/>
      <c r="K74" s="213" t="str">
        <f>+IFERROR(VLOOKUP($J74,'11 FORMULAS'!$B$51:$C$53,2,0),"")</f>
        <v/>
      </c>
      <c r="L74" s="213" t="str">
        <f>+IFERROR(VLOOKUP($J74,'11 FORMULAS'!$B$51:$D$53,3,0),"")</f>
        <v/>
      </c>
      <c r="M74" s="245"/>
      <c r="N74" s="213" t="str">
        <f>+IFERROR(VLOOKUP($M74,'11 FORMULAS'!$B$54:$C$55,2,0),"")</f>
        <v/>
      </c>
      <c r="O74" s="247"/>
      <c r="P74" s="247"/>
      <c r="Q74" s="247"/>
      <c r="R74" s="247"/>
      <c r="S74" s="213" t="str">
        <f t="shared" si="1"/>
        <v/>
      </c>
      <c r="T74" s="213">
        <f>IF($L74='11 FORMULAS'!$D$51,$C$70-($C$70*$S$70),$C$70)</f>
        <v>0.2</v>
      </c>
      <c r="U74" s="213">
        <f>IF($L74='11 FORMULAS'!$D$53,$D$70-($D$70*$S$70),$D$70)</f>
        <v>0.2</v>
      </c>
      <c r="V74" s="599"/>
      <c r="W74" s="602"/>
      <c r="X74" s="27"/>
      <c r="Y74" s="211"/>
      <c r="Z74" s="212"/>
      <c r="AA74" s="212"/>
    </row>
    <row r="75" spans="1:27" ht="16" thickBot="1" x14ac:dyDescent="0.25">
      <c r="A75" s="591"/>
      <c r="B75" s="594"/>
      <c r="C75" s="421"/>
      <c r="D75" s="559"/>
      <c r="E75" s="248">
        <v>6</v>
      </c>
      <c r="F75" s="161"/>
      <c r="G75" s="161"/>
      <c r="H75" s="161"/>
      <c r="I75" s="339" t="str">
        <f t="shared" si="2"/>
        <v xml:space="preserve">  </v>
      </c>
      <c r="J75" s="340"/>
      <c r="K75" s="341" t="str">
        <f>+IFERROR(VLOOKUP($J75,'11 FORMULAS'!$B$51:$C$53,2,0),"")</f>
        <v/>
      </c>
      <c r="L75" s="341" t="str">
        <f>+IFERROR(VLOOKUP($J75,'11 FORMULAS'!$B$51:$D$53,3,0),"")</f>
        <v/>
      </c>
      <c r="M75" s="342"/>
      <c r="N75" s="341" t="str">
        <f>+IFERROR(VLOOKUP($M75,'11 FORMULAS'!$B$54:$C$55,2,0),"")</f>
        <v/>
      </c>
      <c r="O75" s="343"/>
      <c r="P75" s="343"/>
      <c r="Q75" s="343"/>
      <c r="R75" s="343"/>
      <c r="S75" s="341" t="str">
        <f t="shared" ref="S75:S189" si="3">+IFERROR($K75+$N75,"")</f>
        <v/>
      </c>
      <c r="T75" s="341">
        <f>IF($L75='11 FORMULAS'!$D$51,$C$70-($C$70*$S$70),$C$70)</f>
        <v>0.2</v>
      </c>
      <c r="U75" s="341">
        <f>IF($L75='11 FORMULAS'!$D$53,$D$70-($D$70*$S$70),$D$70)</f>
        <v>0.2</v>
      </c>
      <c r="V75" s="600"/>
      <c r="W75" s="603"/>
      <c r="X75" s="27"/>
    </row>
    <row r="76" spans="1:27" ht="138" customHeight="1" x14ac:dyDescent="0.2">
      <c r="A76" s="595" t="str">
        <f>'2 IDENTIFICACIÓN'!A21</f>
        <v>R12</v>
      </c>
      <c r="B76" s="592" t="str">
        <f>+'2 IDENTIFICACIÓN'!J21</f>
        <v>Posibilidad de pérdida reputacional por soborno entrante en los trámites administrativos del personal docente, directivo docente y administrativo, al recibir o solicitar ventajas indebidas en actuaciones relacionadas con traslados, permutas, nombramientos en vacancias temporales, ascensos o mejoramientos salariales, debido a al incumplimiento de los requisitos y lineamientos establecidos.</v>
      </c>
      <c r="C76" s="419">
        <f>+'3 PROBABIL E IMPACTO INHERENTE'!E21</f>
        <v>0.8</v>
      </c>
      <c r="D76" s="557">
        <f>+'3 PROBABIL E IMPACTO INHERENTE'!M21</f>
        <v>0.2</v>
      </c>
      <c r="E76" s="334">
        <v>1</v>
      </c>
      <c r="F76" s="34" t="s">
        <v>460</v>
      </c>
      <c r="G76" s="34" t="s">
        <v>461</v>
      </c>
      <c r="H76" s="34" t="s">
        <v>462</v>
      </c>
      <c r="I76" s="335" t="str">
        <f t="shared" si="2"/>
        <v>El personal de Talento Humano verifica que las actuaciones relacionadas con traslados, permutas, nombramientos en vacancias temporales, ascensos y mejoramientos salariales del personal docente, directivo docente y administrativo, se encuentren debidamente soportadas de conformidad con la normatividad vigente</v>
      </c>
      <c r="J76" s="336" t="s">
        <v>133</v>
      </c>
      <c r="K76" s="246">
        <f>+IFERROR(VLOOKUP($J76,'11 FORMULAS'!$B$51:$C$53,2,0),"")</f>
        <v>0.25</v>
      </c>
      <c r="L76" s="246" t="str">
        <f>+IFERROR(VLOOKUP($J76,'11 FORMULAS'!$B$51:$D$53,3,0),"")</f>
        <v>Probabilidad</v>
      </c>
      <c r="M76" s="337" t="s">
        <v>145</v>
      </c>
      <c r="N76" s="246">
        <f>+IFERROR(VLOOKUP($M76,'11 FORMULAS'!$B$54:$C$55,2,0),"")</f>
        <v>0.15</v>
      </c>
      <c r="O76" s="338" t="s">
        <v>135</v>
      </c>
      <c r="P76" s="338" t="s">
        <v>370</v>
      </c>
      <c r="Q76" s="338" t="s">
        <v>137</v>
      </c>
      <c r="R76" s="338" t="s">
        <v>138</v>
      </c>
      <c r="S76" s="246">
        <f t="shared" si="3"/>
        <v>0.4</v>
      </c>
      <c r="T76" s="246">
        <f>IF($L76='11 FORMULAS'!$D$51,$C$76-($C$76*$S$76),$C$76)</f>
        <v>0.48</v>
      </c>
      <c r="U76" s="246">
        <f>IF($L76='11 FORMULAS'!$D$53,$D$76-($D$76*$S$76),$D$76)</f>
        <v>0.2</v>
      </c>
      <c r="V76" s="598">
        <f>+IF(T81="","",T81)</f>
        <v>0.8</v>
      </c>
      <c r="W76" s="601">
        <f>+IF(U81="","",U81)</f>
        <v>0.2</v>
      </c>
      <c r="X76" s="27"/>
      <c r="Y76" s="211"/>
      <c r="Z76" s="212"/>
      <c r="AA76" s="212"/>
    </row>
    <row r="77" spans="1:27" ht="16" x14ac:dyDescent="0.2">
      <c r="A77" s="590"/>
      <c r="B77" s="593"/>
      <c r="C77" s="420"/>
      <c r="D77" s="558"/>
      <c r="E77" s="244">
        <v>2</v>
      </c>
      <c r="F77" s="160"/>
      <c r="G77" s="160"/>
      <c r="H77" s="160"/>
      <c r="I77" s="209" t="str">
        <f t="shared" si="2"/>
        <v xml:space="preserve">  </v>
      </c>
      <c r="J77" s="281"/>
      <c r="K77" s="213" t="str">
        <f>+IFERROR(VLOOKUP($J77,'11 FORMULAS'!$B$51:$C$53,2,0),"")</f>
        <v/>
      </c>
      <c r="L77" s="213" t="str">
        <f>+IFERROR(VLOOKUP($J77,'11 FORMULAS'!$B$51:$D$53,3,0),"")</f>
        <v/>
      </c>
      <c r="M77" s="245"/>
      <c r="N77" s="213" t="str">
        <f>+IFERROR(VLOOKUP($M77,'11 FORMULAS'!$B$54:$C$55,2,0),"")</f>
        <v/>
      </c>
      <c r="O77" s="247"/>
      <c r="P77" s="247"/>
      <c r="Q77" s="247"/>
      <c r="R77" s="247"/>
      <c r="S77" s="213" t="str">
        <f t="shared" si="3"/>
        <v/>
      </c>
      <c r="T77" s="213">
        <f>IF($L77='11 FORMULAS'!$D$51,$C$76-($C$76*$S$76),$C$76)</f>
        <v>0.8</v>
      </c>
      <c r="U77" s="213">
        <f>IF($L77='11 FORMULAS'!$D$53,$D$76-($D$76*$S$76),$D$76)</f>
        <v>0.2</v>
      </c>
      <c r="V77" s="599"/>
      <c r="W77" s="602"/>
      <c r="X77" s="27"/>
      <c r="Y77" s="211"/>
      <c r="Z77" s="212"/>
      <c r="AA77" s="212"/>
    </row>
    <row r="78" spans="1:27" ht="16" x14ac:dyDescent="0.2">
      <c r="A78" s="590"/>
      <c r="B78" s="593"/>
      <c r="C78" s="420"/>
      <c r="D78" s="558"/>
      <c r="E78" s="244">
        <v>3</v>
      </c>
      <c r="F78" s="160"/>
      <c r="G78" s="160"/>
      <c r="H78" s="160"/>
      <c r="I78" s="209" t="str">
        <f t="shared" si="2"/>
        <v xml:space="preserve">  </v>
      </c>
      <c r="J78" s="281"/>
      <c r="K78" s="213" t="str">
        <f>+IFERROR(VLOOKUP($J78,'11 FORMULAS'!$B$51:$C$53,2,0),"")</f>
        <v/>
      </c>
      <c r="L78" s="213" t="str">
        <f>+IFERROR(VLOOKUP($J78,'11 FORMULAS'!$B$51:$D$53,3,0),"")</f>
        <v/>
      </c>
      <c r="M78" s="245"/>
      <c r="N78" s="213" t="str">
        <f>+IFERROR(VLOOKUP($M78,'11 FORMULAS'!$B$54:$C$55,2,0),"")</f>
        <v/>
      </c>
      <c r="O78" s="247"/>
      <c r="P78" s="247"/>
      <c r="Q78" s="247"/>
      <c r="R78" s="247"/>
      <c r="S78" s="213" t="str">
        <f t="shared" si="3"/>
        <v/>
      </c>
      <c r="T78" s="213">
        <f>IF($L78='11 FORMULAS'!$D$51,$C$76-($C$76*$S$76),$C$76)</f>
        <v>0.8</v>
      </c>
      <c r="U78" s="213">
        <f>IF($L78='11 FORMULAS'!$D$53,$D$76-($D$76*$S$76),$D$76)</f>
        <v>0.2</v>
      </c>
      <c r="V78" s="599"/>
      <c r="W78" s="602"/>
      <c r="X78" s="27"/>
      <c r="Y78" s="211"/>
      <c r="Z78" s="212"/>
      <c r="AA78" s="212"/>
    </row>
    <row r="79" spans="1:27" ht="16" x14ac:dyDescent="0.2">
      <c r="A79" s="590"/>
      <c r="B79" s="593"/>
      <c r="C79" s="420"/>
      <c r="D79" s="558"/>
      <c r="E79" s="244">
        <v>4</v>
      </c>
      <c r="F79" s="160"/>
      <c r="G79" s="160"/>
      <c r="H79" s="160"/>
      <c r="I79" s="209" t="str">
        <f t="shared" si="2"/>
        <v xml:space="preserve">  </v>
      </c>
      <c r="J79" s="281"/>
      <c r="K79" s="213" t="str">
        <f>+IFERROR(VLOOKUP($J79,'11 FORMULAS'!$B$51:$C$53,2,0),"")</f>
        <v/>
      </c>
      <c r="L79" s="213" t="str">
        <f>+IFERROR(VLOOKUP($J79,'11 FORMULAS'!$B$51:$D$53,3,0),"")</f>
        <v/>
      </c>
      <c r="M79" s="245"/>
      <c r="N79" s="213" t="str">
        <f>+IFERROR(VLOOKUP($M79,'11 FORMULAS'!$B$54:$C$55,2,0),"")</f>
        <v/>
      </c>
      <c r="O79" s="247"/>
      <c r="P79" s="247"/>
      <c r="Q79" s="247"/>
      <c r="R79" s="247"/>
      <c r="S79" s="213" t="str">
        <f t="shared" si="3"/>
        <v/>
      </c>
      <c r="T79" s="213">
        <f>IF($L79='11 FORMULAS'!$D$51,$C$76-($C$76*$S$76),$C$76)</f>
        <v>0.8</v>
      </c>
      <c r="U79" s="213">
        <f>IF($L79='11 FORMULAS'!$D$53,$D$76-($D$76*$S$76),$D$76)</f>
        <v>0.2</v>
      </c>
      <c r="V79" s="599"/>
      <c r="W79" s="602"/>
      <c r="X79" s="27"/>
      <c r="Y79" s="211"/>
      <c r="Z79" s="212"/>
      <c r="AA79" s="212"/>
    </row>
    <row r="80" spans="1:27" ht="16" x14ac:dyDescent="0.2">
      <c r="A80" s="590"/>
      <c r="B80" s="593"/>
      <c r="C80" s="420"/>
      <c r="D80" s="558"/>
      <c r="E80" s="244">
        <v>5</v>
      </c>
      <c r="F80" s="160"/>
      <c r="G80" s="160"/>
      <c r="H80" s="160"/>
      <c r="I80" s="209" t="str">
        <f t="shared" si="2"/>
        <v xml:space="preserve">  </v>
      </c>
      <c r="J80" s="281"/>
      <c r="K80" s="213" t="str">
        <f>+IFERROR(VLOOKUP($J80,'11 FORMULAS'!$B$51:$C$53,2,0),"")</f>
        <v/>
      </c>
      <c r="L80" s="213" t="str">
        <f>+IFERROR(VLOOKUP($J80,'11 FORMULAS'!$B$51:$D$53,3,0),"")</f>
        <v/>
      </c>
      <c r="M80" s="245"/>
      <c r="N80" s="213" t="str">
        <f>+IFERROR(VLOOKUP($M80,'11 FORMULAS'!$B$54:$C$55,2,0),"")</f>
        <v/>
      </c>
      <c r="O80" s="247"/>
      <c r="P80" s="247"/>
      <c r="Q80" s="247"/>
      <c r="R80" s="247"/>
      <c r="S80" s="213" t="str">
        <f t="shared" si="3"/>
        <v/>
      </c>
      <c r="T80" s="213">
        <f>IF($L80='11 FORMULAS'!$D$51,$C$76-($C$76*$S$76),$C$76)</f>
        <v>0.8</v>
      </c>
      <c r="U80" s="213">
        <f>IF($L80='11 FORMULAS'!$D$53,$D$76-($D$76*$S$76),$D$76)</f>
        <v>0.2</v>
      </c>
      <c r="V80" s="599"/>
      <c r="W80" s="602"/>
      <c r="X80" s="27"/>
      <c r="Y80" s="211"/>
      <c r="Z80" s="212"/>
      <c r="AA80" s="212"/>
    </row>
    <row r="81" spans="1:27" ht="16" thickBot="1" x14ac:dyDescent="0.25">
      <c r="A81" s="591"/>
      <c r="B81" s="594"/>
      <c r="C81" s="421"/>
      <c r="D81" s="559"/>
      <c r="E81" s="248">
        <v>6</v>
      </c>
      <c r="F81" s="161"/>
      <c r="G81" s="161"/>
      <c r="H81" s="161"/>
      <c r="I81" s="339" t="str">
        <f t="shared" si="2"/>
        <v xml:space="preserve">  </v>
      </c>
      <c r="J81" s="340"/>
      <c r="K81" s="341" t="str">
        <f>+IFERROR(VLOOKUP($J81,'11 FORMULAS'!$B$51:$C$53,2,0),"")</f>
        <v/>
      </c>
      <c r="L81" s="341" t="str">
        <f>+IFERROR(VLOOKUP($J81,'11 FORMULAS'!$B$51:$D$53,3,0),"")</f>
        <v/>
      </c>
      <c r="M81" s="342"/>
      <c r="N81" s="341" t="str">
        <f>+IFERROR(VLOOKUP($M81,'11 FORMULAS'!$B$54:$C$55,2,0),"")</f>
        <v/>
      </c>
      <c r="O81" s="343"/>
      <c r="P81" s="343"/>
      <c r="Q81" s="343"/>
      <c r="R81" s="343"/>
      <c r="S81" s="341" t="str">
        <f t="shared" si="3"/>
        <v/>
      </c>
      <c r="T81" s="341">
        <f>IF($L81='11 FORMULAS'!$D$51,$C$76-($C$76*$S$76),$C$76)</f>
        <v>0.8</v>
      </c>
      <c r="U81" s="341">
        <f>IF($L81='11 FORMULAS'!$D$53,$D$76-($D$76*$S$76),$D$76)</f>
        <v>0.2</v>
      </c>
      <c r="V81" s="600"/>
      <c r="W81" s="603"/>
      <c r="X81" s="27"/>
    </row>
    <row r="82" spans="1:27" ht="90" x14ac:dyDescent="0.2">
      <c r="A82" s="595" t="str">
        <f>'2 IDENTIFICACIÓN'!A22</f>
        <v>R13</v>
      </c>
      <c r="B82" s="592" t="str">
        <f>+'2 IDENTIFICACIÓN'!J22</f>
        <v>Posibilidad de pérdida reputacional por soborno entrante en la asignación de cupos a Instituciones Educativas, al recibir o solicitar ventajas indebidas para favorecer el acceso al servicio educativo, debido a incumplimiento de los criterios de priorización establecidos en la resolución expedida por el Área de Cobertura de la Secretaría de Educación de Bucaramanga.</v>
      </c>
      <c r="C82" s="419">
        <f>+'3 PROBABIL E IMPACTO INHERENTE'!E22</f>
        <v>1</v>
      </c>
      <c r="D82" s="557">
        <f>+'3 PROBABIL E IMPACTO INHERENTE'!M22</f>
        <v>0.8</v>
      </c>
      <c r="E82" s="334">
        <v>1</v>
      </c>
      <c r="F82" s="34" t="s">
        <v>463</v>
      </c>
      <c r="G82" s="34" t="s">
        <v>464</v>
      </c>
      <c r="H82" s="34" t="s">
        <v>465</v>
      </c>
      <c r="I82" s="335" t="str">
        <f t="shared" si="2"/>
        <v>El profesional responsable del Área de Cobertura de la Secretaría de Educación de Bucaramanga  verifica la aplicación de los criterios de priorización establecidos en la resolución vigente y los lineamientos del Ministerio de Educación Nacional para la asignación de cupos escolares, con el fin de garantizar la transparencia y objetividad en el acceso al servicio educativo.</v>
      </c>
      <c r="J82" s="336" t="s">
        <v>133</v>
      </c>
      <c r="K82" s="246">
        <f>+IFERROR(VLOOKUP($J82,'11 FORMULAS'!$B$51:$C$53,2,0),"")</f>
        <v>0.25</v>
      </c>
      <c r="L82" s="246" t="str">
        <f>+IFERROR(VLOOKUP($J82,'11 FORMULAS'!$B$51:$D$53,3,0),"")</f>
        <v>Probabilidad</v>
      </c>
      <c r="M82" s="337" t="s">
        <v>145</v>
      </c>
      <c r="N82" s="246">
        <f>+IFERROR(VLOOKUP($M82,'11 FORMULAS'!$B$54:$C$55,2,0),"")</f>
        <v>0.15</v>
      </c>
      <c r="O82" s="338" t="s">
        <v>135</v>
      </c>
      <c r="P82" s="338" t="s">
        <v>370</v>
      </c>
      <c r="Q82" s="338" t="s">
        <v>137</v>
      </c>
      <c r="R82" s="338" t="s">
        <v>138</v>
      </c>
      <c r="S82" s="246">
        <f t="shared" si="3"/>
        <v>0.4</v>
      </c>
      <c r="T82" s="246">
        <f>IF($L82='11 FORMULAS'!$D$51,$C$76-($C$76*$S$76),$C$76)</f>
        <v>0.48</v>
      </c>
      <c r="U82" s="246">
        <f>IF($L82='11 FORMULAS'!$D$53,$D$82-($D$82*$S$82),$D$82)</f>
        <v>0.8</v>
      </c>
      <c r="V82" s="598">
        <f>+IF(T87="","",T87)</f>
        <v>0.8</v>
      </c>
      <c r="W82" s="601">
        <f>+IF(U87="","",U87)</f>
        <v>0.8</v>
      </c>
      <c r="X82" s="27"/>
      <c r="Y82" s="211"/>
      <c r="Z82" s="212"/>
      <c r="AA82" s="212"/>
    </row>
    <row r="83" spans="1:27" ht="16" x14ac:dyDescent="0.2">
      <c r="A83" s="590"/>
      <c r="B83" s="593"/>
      <c r="C83" s="420"/>
      <c r="D83" s="558"/>
      <c r="E83" s="244">
        <v>2</v>
      </c>
      <c r="F83" s="160"/>
      <c r="G83" s="160"/>
      <c r="H83" s="160"/>
      <c r="I83" s="209" t="str">
        <f t="shared" si="2"/>
        <v xml:space="preserve">  </v>
      </c>
      <c r="J83" s="281"/>
      <c r="K83" s="213" t="str">
        <f>+IFERROR(VLOOKUP($J83,'11 FORMULAS'!$B$51:$C$53,2,0),"")</f>
        <v/>
      </c>
      <c r="L83" s="213" t="str">
        <f>+IFERROR(VLOOKUP($J83,'11 FORMULAS'!$B$51:$D$53,3,0),"")</f>
        <v/>
      </c>
      <c r="M83" s="245"/>
      <c r="N83" s="213" t="str">
        <f>+IFERROR(VLOOKUP($M83,'11 FORMULAS'!$B$54:$C$55,2,0),"")</f>
        <v/>
      </c>
      <c r="O83" s="247"/>
      <c r="P83" s="247"/>
      <c r="Q83" s="247"/>
      <c r="R83" s="247"/>
      <c r="S83" s="213" t="str">
        <f t="shared" si="3"/>
        <v/>
      </c>
      <c r="T83" s="213">
        <f>IF($L83='11 FORMULAS'!$D$51,$C$76-($C$76*$S$76),$C$76)</f>
        <v>0.8</v>
      </c>
      <c r="U83" s="213">
        <f>IF($L83='11 FORMULAS'!$D$53,$D$82-($D$82*$S$82),$D$82)</f>
        <v>0.8</v>
      </c>
      <c r="V83" s="599"/>
      <c r="W83" s="602"/>
      <c r="X83" s="27"/>
      <c r="Y83" s="211"/>
      <c r="Z83" s="212"/>
      <c r="AA83" s="212"/>
    </row>
    <row r="84" spans="1:27" ht="16" x14ac:dyDescent="0.2">
      <c r="A84" s="590"/>
      <c r="B84" s="593"/>
      <c r="C84" s="420"/>
      <c r="D84" s="558"/>
      <c r="E84" s="244">
        <v>3</v>
      </c>
      <c r="F84" s="160"/>
      <c r="G84" s="160"/>
      <c r="H84" s="160"/>
      <c r="I84" s="209" t="str">
        <f t="shared" si="2"/>
        <v xml:space="preserve">  </v>
      </c>
      <c r="J84" s="281"/>
      <c r="K84" s="213" t="str">
        <f>+IFERROR(VLOOKUP($J84,'11 FORMULAS'!$B$51:$C$53,2,0),"")</f>
        <v/>
      </c>
      <c r="L84" s="213" t="str">
        <f>+IFERROR(VLOOKUP($J84,'11 FORMULAS'!$B$51:$D$53,3,0),"")</f>
        <v/>
      </c>
      <c r="M84" s="245"/>
      <c r="N84" s="213" t="str">
        <f>+IFERROR(VLOOKUP($M84,'11 FORMULAS'!$B$54:$C$55,2,0),"")</f>
        <v/>
      </c>
      <c r="O84" s="247"/>
      <c r="P84" s="247"/>
      <c r="Q84" s="247"/>
      <c r="R84" s="247"/>
      <c r="S84" s="213" t="str">
        <f t="shared" si="3"/>
        <v/>
      </c>
      <c r="T84" s="213">
        <f>IF($L84='11 FORMULAS'!$D$51,$C$76-($C$76*$S$76),$C$76)</f>
        <v>0.8</v>
      </c>
      <c r="U84" s="213">
        <f>IF($L84='11 FORMULAS'!$D$53,$D$82-($D$82*$S$82),$D$82)</f>
        <v>0.8</v>
      </c>
      <c r="V84" s="599"/>
      <c r="W84" s="602"/>
      <c r="X84" s="27"/>
      <c r="Y84" s="211"/>
      <c r="Z84" s="212"/>
      <c r="AA84" s="212"/>
    </row>
    <row r="85" spans="1:27" ht="16" x14ac:dyDescent="0.2">
      <c r="A85" s="590"/>
      <c r="B85" s="593"/>
      <c r="C85" s="420"/>
      <c r="D85" s="558"/>
      <c r="E85" s="244">
        <v>4</v>
      </c>
      <c r="F85" s="160"/>
      <c r="G85" s="160"/>
      <c r="H85" s="160"/>
      <c r="I85" s="209" t="str">
        <f t="shared" si="2"/>
        <v xml:space="preserve">  </v>
      </c>
      <c r="J85" s="281"/>
      <c r="K85" s="213" t="str">
        <f>+IFERROR(VLOOKUP($J85,'11 FORMULAS'!$B$51:$C$53,2,0),"")</f>
        <v/>
      </c>
      <c r="L85" s="213" t="str">
        <f>+IFERROR(VLOOKUP($J85,'11 FORMULAS'!$B$51:$D$53,3,0),"")</f>
        <v/>
      </c>
      <c r="M85" s="245"/>
      <c r="N85" s="213" t="str">
        <f>+IFERROR(VLOOKUP($M85,'11 FORMULAS'!$B$54:$C$55,2,0),"")</f>
        <v/>
      </c>
      <c r="O85" s="247"/>
      <c r="P85" s="247"/>
      <c r="Q85" s="247"/>
      <c r="R85" s="247"/>
      <c r="S85" s="213" t="str">
        <f t="shared" si="3"/>
        <v/>
      </c>
      <c r="T85" s="213">
        <f>IF($L85='11 FORMULAS'!$D$51,$C$76-($C$76*$S$76),$C$76)</f>
        <v>0.8</v>
      </c>
      <c r="U85" s="213">
        <f>IF($L85='11 FORMULAS'!$D$53,$D$82-($D$82*$S$82),$D$82)</f>
        <v>0.8</v>
      </c>
      <c r="V85" s="599"/>
      <c r="W85" s="602"/>
      <c r="X85" s="27"/>
      <c r="Y85" s="211"/>
      <c r="Z85" s="212"/>
      <c r="AA85" s="212"/>
    </row>
    <row r="86" spans="1:27" ht="16" x14ac:dyDescent="0.2">
      <c r="A86" s="590"/>
      <c r="B86" s="593"/>
      <c r="C86" s="420"/>
      <c r="D86" s="558"/>
      <c r="E86" s="244">
        <v>5</v>
      </c>
      <c r="F86" s="160"/>
      <c r="G86" s="160"/>
      <c r="H86" s="160"/>
      <c r="I86" s="209" t="str">
        <f t="shared" si="2"/>
        <v xml:space="preserve">  </v>
      </c>
      <c r="J86" s="281"/>
      <c r="K86" s="213" t="str">
        <f>+IFERROR(VLOOKUP($J86,'11 FORMULAS'!$B$51:$C$53,2,0),"")</f>
        <v/>
      </c>
      <c r="L86" s="213" t="str">
        <f>+IFERROR(VLOOKUP($J86,'11 FORMULAS'!$B$51:$D$53,3,0),"")</f>
        <v/>
      </c>
      <c r="M86" s="245"/>
      <c r="N86" s="213" t="str">
        <f>+IFERROR(VLOOKUP($M86,'11 FORMULAS'!$B$54:$C$55,2,0),"")</f>
        <v/>
      </c>
      <c r="O86" s="247"/>
      <c r="P86" s="247"/>
      <c r="Q86" s="247"/>
      <c r="R86" s="247"/>
      <c r="S86" s="213" t="str">
        <f t="shared" si="3"/>
        <v/>
      </c>
      <c r="T86" s="213">
        <f>IF($L86='11 FORMULAS'!$D$51,$C$76-($C$76*$S$76),$C$76)</f>
        <v>0.8</v>
      </c>
      <c r="U86" s="213">
        <f>IF($L86='11 FORMULAS'!$D$53,$D$82-($D$82*$S$82),$D$82)</f>
        <v>0.8</v>
      </c>
      <c r="V86" s="599"/>
      <c r="W86" s="602"/>
      <c r="X86" s="27"/>
      <c r="Y86" s="211"/>
      <c r="Z86" s="212"/>
      <c r="AA86" s="212"/>
    </row>
    <row r="87" spans="1:27" ht="16" thickBot="1" x14ac:dyDescent="0.25">
      <c r="A87" s="591"/>
      <c r="B87" s="594"/>
      <c r="C87" s="421"/>
      <c r="D87" s="559"/>
      <c r="E87" s="248">
        <v>6</v>
      </c>
      <c r="F87" s="161"/>
      <c r="G87" s="161"/>
      <c r="H87" s="161"/>
      <c r="I87" s="339" t="str">
        <f t="shared" si="2"/>
        <v xml:space="preserve">  </v>
      </c>
      <c r="J87" s="340"/>
      <c r="K87" s="341" t="str">
        <f>+IFERROR(VLOOKUP($J87,'11 FORMULAS'!$B$51:$C$53,2,0),"")</f>
        <v/>
      </c>
      <c r="L87" s="341" t="str">
        <f>+IFERROR(VLOOKUP($J87,'11 FORMULAS'!$B$51:$D$53,3,0),"")</f>
        <v/>
      </c>
      <c r="M87" s="342"/>
      <c r="N87" s="341" t="str">
        <f>+IFERROR(VLOOKUP($M87,'11 FORMULAS'!$B$54:$C$55,2,0),"")</f>
        <v/>
      </c>
      <c r="O87" s="343"/>
      <c r="P87" s="343"/>
      <c r="Q87" s="343"/>
      <c r="R87" s="343"/>
      <c r="S87" s="341" t="str">
        <f t="shared" si="3"/>
        <v/>
      </c>
      <c r="T87" s="341">
        <f>IF($L87='11 FORMULAS'!$D$51,$C$76-($C$76*$S$76),$C$76)</f>
        <v>0.8</v>
      </c>
      <c r="U87" s="341">
        <f>IF($L87='11 FORMULAS'!$D$53,$D$82-($D$82*$S$82),$D$82)</f>
        <v>0.8</v>
      </c>
      <c r="V87" s="600"/>
      <c r="W87" s="603"/>
      <c r="X87" s="27"/>
    </row>
    <row r="88" spans="1:27" ht="75" x14ac:dyDescent="0.2">
      <c r="A88" s="595" t="str">
        <f>'2 IDENTIFICACIÓN'!A23</f>
        <v>R14</v>
      </c>
      <c r="B88" s="592" t="str">
        <f>+'2 IDENTIFICACIÓN'!J23</f>
        <v>Posibilidad de pérdida reputacional por soborno entrante en los procesos de liquidación y pago de nómina del personal docente, directivo docente y administrativo, al aceptar o solicitar ventajas indebidas para autorizar pagos de salarios u horas extras diferentes a las aprobadas, debido a deficiencias en la validación de requisitos, novedades y soportes establecidos.</v>
      </c>
      <c r="C88" s="419">
        <f>+'3 PROBABIL E IMPACTO INHERENTE'!E23</f>
        <v>0.8</v>
      </c>
      <c r="D88" s="557">
        <f>+'3 PROBABIL E IMPACTO INHERENTE'!M23</f>
        <v>0.6</v>
      </c>
      <c r="E88" s="334">
        <v>1</v>
      </c>
      <c r="F88" s="34" t="s">
        <v>466</v>
      </c>
      <c r="G88" s="34" t="s">
        <v>467</v>
      </c>
      <c r="H88" s="34" t="s">
        <v>468</v>
      </c>
      <c r="I88" s="335" t="str">
        <f t="shared" si="2"/>
        <v>El personal encargado de nómina verifica la prenómina y los soportes de horas extras del personal docente, directivo docente y administrativo,  con el fin de validar que los pagos y reconocimientos económicos correspondan a las novedades y requisitos debidamente aprobados.</v>
      </c>
      <c r="J88" s="336" t="s">
        <v>133</v>
      </c>
      <c r="K88" s="246">
        <f>+IFERROR(VLOOKUP($J88,'11 FORMULAS'!$B$51:$C$53,2,0),"")</f>
        <v>0.25</v>
      </c>
      <c r="L88" s="246" t="str">
        <f>+IFERROR(VLOOKUP($J88,'11 FORMULAS'!$B$51:$D$53,3,0),"")</f>
        <v>Probabilidad</v>
      </c>
      <c r="M88" s="337" t="s">
        <v>145</v>
      </c>
      <c r="N88" s="246">
        <f>+IFERROR(VLOOKUP($M88,'11 FORMULAS'!$B$54:$C$55,2,0),"")</f>
        <v>0.15</v>
      </c>
      <c r="O88" s="338" t="s">
        <v>135</v>
      </c>
      <c r="P88" s="338" t="s">
        <v>370</v>
      </c>
      <c r="Q88" s="338" t="s">
        <v>137</v>
      </c>
      <c r="R88" s="338" t="s">
        <v>138</v>
      </c>
      <c r="S88" s="246">
        <f t="shared" si="3"/>
        <v>0.4</v>
      </c>
      <c r="T88" s="246">
        <f>IF($L88='11 FORMULAS'!$D$51,$C$88-($C$88*$S$88),$C$88)</f>
        <v>0.48</v>
      </c>
      <c r="U88" s="246">
        <f>IF($L88='11 FORMULAS'!$D$53,$D$88-($D$88*$S$88),$D$88)</f>
        <v>0.6</v>
      </c>
      <c r="V88" s="598">
        <f>+IF(T93="","",T93)</f>
        <v>0.8</v>
      </c>
      <c r="W88" s="601">
        <f>+IF(U93="","",U93)</f>
        <v>0.6</v>
      </c>
      <c r="X88" s="27"/>
      <c r="Y88" s="211"/>
      <c r="Z88" s="212"/>
      <c r="AA88" s="212"/>
    </row>
    <row r="89" spans="1:27" ht="16" x14ac:dyDescent="0.2">
      <c r="A89" s="590"/>
      <c r="B89" s="593"/>
      <c r="C89" s="420"/>
      <c r="D89" s="558"/>
      <c r="E89" s="244">
        <v>2</v>
      </c>
      <c r="F89" s="160"/>
      <c r="G89" s="160"/>
      <c r="H89" s="160"/>
      <c r="I89" s="209" t="str">
        <f t="shared" si="2"/>
        <v xml:space="preserve">  </v>
      </c>
      <c r="J89" s="281"/>
      <c r="K89" s="213" t="str">
        <f>+IFERROR(VLOOKUP($J89,'11 FORMULAS'!$B$51:$C$53,2,0),"")</f>
        <v/>
      </c>
      <c r="L89" s="213" t="str">
        <f>+IFERROR(VLOOKUP($J89,'11 FORMULAS'!$B$51:$D$53,3,0),"")</f>
        <v/>
      </c>
      <c r="M89" s="245"/>
      <c r="N89" s="213" t="str">
        <f>+IFERROR(VLOOKUP($M89,'11 FORMULAS'!$B$54:$C$55,2,0),"")</f>
        <v/>
      </c>
      <c r="O89" s="247"/>
      <c r="P89" s="247"/>
      <c r="Q89" s="247"/>
      <c r="R89" s="247"/>
      <c r="S89" s="213" t="str">
        <f t="shared" si="3"/>
        <v/>
      </c>
      <c r="T89" s="213">
        <f>IF($L89='11 FORMULAS'!$D$51,$C$88-($C$88*$S$88),$C$88)</f>
        <v>0.8</v>
      </c>
      <c r="U89" s="213">
        <f>IF($L89='11 FORMULAS'!$D$53,$D$88-($D$88*$S$88),$D$88)</f>
        <v>0.6</v>
      </c>
      <c r="V89" s="599"/>
      <c r="W89" s="602"/>
      <c r="X89" s="27"/>
      <c r="Y89" s="211"/>
      <c r="Z89" s="212"/>
      <c r="AA89" s="212"/>
    </row>
    <row r="90" spans="1:27" ht="16" x14ac:dyDescent="0.2">
      <c r="A90" s="590"/>
      <c r="B90" s="593"/>
      <c r="C90" s="420"/>
      <c r="D90" s="558"/>
      <c r="E90" s="244">
        <v>3</v>
      </c>
      <c r="F90" s="160"/>
      <c r="G90" s="160"/>
      <c r="H90" s="160"/>
      <c r="I90" s="209" t="str">
        <f t="shared" si="2"/>
        <v xml:space="preserve">  </v>
      </c>
      <c r="J90" s="281"/>
      <c r="K90" s="213" t="str">
        <f>+IFERROR(VLOOKUP($J90,'11 FORMULAS'!$B$51:$C$53,2,0),"")</f>
        <v/>
      </c>
      <c r="L90" s="213" t="str">
        <f>+IFERROR(VLOOKUP($J90,'11 FORMULAS'!$B$51:$D$53,3,0),"")</f>
        <v/>
      </c>
      <c r="M90" s="245"/>
      <c r="N90" s="213" t="str">
        <f>+IFERROR(VLOOKUP($M90,'11 FORMULAS'!$B$54:$C$55,2,0),"")</f>
        <v/>
      </c>
      <c r="O90" s="247"/>
      <c r="P90" s="247"/>
      <c r="Q90" s="247"/>
      <c r="R90" s="247"/>
      <c r="S90" s="213" t="str">
        <f t="shared" si="3"/>
        <v/>
      </c>
      <c r="T90" s="213">
        <f>IF($L90='11 FORMULAS'!$D$51,$C$88-($C$88*$S$88),$C$88)</f>
        <v>0.8</v>
      </c>
      <c r="U90" s="213">
        <f>IF($L90='11 FORMULAS'!$D$53,$D$88-($D$88*$S$88),$D$88)</f>
        <v>0.6</v>
      </c>
      <c r="V90" s="599"/>
      <c r="W90" s="602"/>
      <c r="X90" s="27"/>
      <c r="Y90" s="211"/>
      <c r="Z90" s="212"/>
      <c r="AA90" s="212"/>
    </row>
    <row r="91" spans="1:27" ht="16" x14ac:dyDescent="0.2">
      <c r="A91" s="590"/>
      <c r="B91" s="593"/>
      <c r="C91" s="420"/>
      <c r="D91" s="558"/>
      <c r="E91" s="244">
        <v>4</v>
      </c>
      <c r="F91" s="160"/>
      <c r="G91" s="160"/>
      <c r="H91" s="160"/>
      <c r="I91" s="209" t="str">
        <f t="shared" si="2"/>
        <v xml:space="preserve">  </v>
      </c>
      <c r="J91" s="281"/>
      <c r="K91" s="213" t="str">
        <f>+IFERROR(VLOOKUP($J91,'11 FORMULAS'!$B$51:$C$53,2,0),"")</f>
        <v/>
      </c>
      <c r="L91" s="213" t="str">
        <f>+IFERROR(VLOOKUP($J91,'11 FORMULAS'!$B$51:$D$53,3,0),"")</f>
        <v/>
      </c>
      <c r="M91" s="245"/>
      <c r="N91" s="213" t="str">
        <f>+IFERROR(VLOOKUP($M91,'11 FORMULAS'!$B$54:$C$55,2,0),"")</f>
        <v/>
      </c>
      <c r="O91" s="247"/>
      <c r="P91" s="247"/>
      <c r="Q91" s="247"/>
      <c r="R91" s="247"/>
      <c r="S91" s="213" t="str">
        <f t="shared" si="3"/>
        <v/>
      </c>
      <c r="T91" s="213">
        <f>IF($L91='11 FORMULAS'!$D$51,$C$88-($C$88*$S$88),$C$88)</f>
        <v>0.8</v>
      </c>
      <c r="U91" s="213">
        <f>IF($L91='11 FORMULAS'!$D$53,$D$88-($D$88*$S$88),$D$88)</f>
        <v>0.6</v>
      </c>
      <c r="V91" s="599"/>
      <c r="W91" s="602"/>
      <c r="X91" s="27"/>
      <c r="Y91" s="211"/>
      <c r="Z91" s="212"/>
      <c r="AA91" s="212"/>
    </row>
    <row r="92" spans="1:27" ht="16" x14ac:dyDescent="0.2">
      <c r="A92" s="590"/>
      <c r="B92" s="593"/>
      <c r="C92" s="420"/>
      <c r="D92" s="558"/>
      <c r="E92" s="244">
        <v>5</v>
      </c>
      <c r="F92" s="160"/>
      <c r="G92" s="160"/>
      <c r="H92" s="160"/>
      <c r="I92" s="209" t="str">
        <f t="shared" si="2"/>
        <v xml:space="preserve">  </v>
      </c>
      <c r="J92" s="281"/>
      <c r="K92" s="213" t="str">
        <f>+IFERROR(VLOOKUP($J92,'11 FORMULAS'!$B$51:$C$53,2,0),"")</f>
        <v/>
      </c>
      <c r="L92" s="213" t="str">
        <f>+IFERROR(VLOOKUP($J92,'11 FORMULAS'!$B$51:$D$53,3,0),"")</f>
        <v/>
      </c>
      <c r="M92" s="245"/>
      <c r="N92" s="213" t="str">
        <f>+IFERROR(VLOOKUP($M92,'11 FORMULAS'!$B$54:$C$55,2,0),"")</f>
        <v/>
      </c>
      <c r="O92" s="247"/>
      <c r="P92" s="247"/>
      <c r="Q92" s="247"/>
      <c r="R92" s="247"/>
      <c r="S92" s="213" t="str">
        <f t="shared" si="3"/>
        <v/>
      </c>
      <c r="T92" s="213">
        <f>IF($L92='11 FORMULAS'!$D$51,$C$88-($C$88*$S$88),$C$88)</f>
        <v>0.8</v>
      </c>
      <c r="U92" s="213">
        <f>IF($L92='11 FORMULAS'!$D$53,$D$88-($D$88*$S$88),$D$88)</f>
        <v>0.6</v>
      </c>
      <c r="V92" s="599"/>
      <c r="W92" s="602"/>
      <c r="X92" s="27"/>
      <c r="Y92" s="211"/>
      <c r="Z92" s="212"/>
      <c r="AA92" s="212"/>
    </row>
    <row r="93" spans="1:27" ht="16" thickBot="1" x14ac:dyDescent="0.25">
      <c r="A93" s="596"/>
      <c r="B93" s="594"/>
      <c r="C93" s="421"/>
      <c r="D93" s="559"/>
      <c r="E93" s="248">
        <v>6</v>
      </c>
      <c r="F93" s="161"/>
      <c r="G93" s="161"/>
      <c r="H93" s="161"/>
      <c r="I93" s="339" t="str">
        <f t="shared" si="2"/>
        <v xml:space="preserve">  </v>
      </c>
      <c r="J93" s="340"/>
      <c r="K93" s="341" t="str">
        <f>+IFERROR(VLOOKUP($J93,'11 FORMULAS'!$B$51:$C$53,2,0),"")</f>
        <v/>
      </c>
      <c r="L93" s="341" t="str">
        <f>+IFERROR(VLOOKUP($J93,'11 FORMULAS'!$B$51:$D$53,3,0),"")</f>
        <v/>
      </c>
      <c r="M93" s="342"/>
      <c r="N93" s="341" t="str">
        <f>+IFERROR(VLOOKUP($M93,'11 FORMULAS'!$B$54:$C$55,2,0),"")</f>
        <v/>
      </c>
      <c r="O93" s="343"/>
      <c r="P93" s="343"/>
      <c r="Q93" s="343"/>
      <c r="R93" s="343"/>
      <c r="S93" s="341" t="str">
        <f t="shared" si="3"/>
        <v/>
      </c>
      <c r="T93" s="341">
        <f>IF($L93='11 FORMULAS'!$D$51,$C$88-($C$88*$S$88),$C$88)</f>
        <v>0.8</v>
      </c>
      <c r="U93" s="341">
        <f>IF($L93='11 FORMULAS'!$D$53,$D$88-($D$88*$S$88),$D$88)</f>
        <v>0.6</v>
      </c>
      <c r="V93" s="600"/>
      <c r="W93" s="603"/>
      <c r="X93" s="27"/>
    </row>
    <row r="94" spans="1:27" ht="150" x14ac:dyDescent="0.2">
      <c r="A94" s="595" t="str">
        <f>'2 IDENTIFICACIÓN'!A24</f>
        <v>R15</v>
      </c>
      <c r="B94" s="592" t="str">
        <f>+'2 IDENTIFICACIÓN'!J24</f>
        <v>Posibilidad de pérdida reputacional por corrupción en el trámite de licencias, registros y autorizaciones de funcionamiento de Instituciones Educativas y programas de Educación para el Trabajo y Desarrollo Humano (EDTH), debido a favorecimientos, priorización, agilización o aprobación indebida de solicitudes sin el cumplimiento de los requisitos, términos y criterios establecidos.</v>
      </c>
      <c r="C94" s="419">
        <f>+'3 PROBABIL E IMPACTO INHERENTE'!E24</f>
        <v>0.4</v>
      </c>
      <c r="D94" s="557">
        <f>+'3 PROBABIL E IMPACTO INHERENTE'!M24</f>
        <v>0.8</v>
      </c>
      <c r="E94" s="334">
        <v>1</v>
      </c>
      <c r="F94" s="34" t="s">
        <v>469</v>
      </c>
      <c r="G94" s="34" t="s">
        <v>470</v>
      </c>
      <c r="H94" s="34" t="s">
        <v>471</v>
      </c>
      <c r="I94" s="335" t="str">
        <f t="shared" si="2"/>
        <v>El profesional responsable del proceso de Inspección y Vigilancia verifica el cumplimiento de los requisitos, términos y criterios establecidos en la circular vigente emitida por la Secretaría de Educación de Bucaramanga para el trámite de licencias, registros y funcionamiento de Instituciones Educativas y programas de Educación para el Trabajo y Desarrollo Humano (EDTH), con el fin de garantizar la transparencia, objetividad y legalidad del proceso.</v>
      </c>
      <c r="J94" s="336" t="s">
        <v>133</v>
      </c>
      <c r="K94" s="246">
        <f>+IFERROR(VLOOKUP($J94,'11 FORMULAS'!$B$51:$C$53,2,0),"")</f>
        <v>0.25</v>
      </c>
      <c r="L94" s="246" t="str">
        <f>+IFERROR(VLOOKUP($J94,'11 FORMULAS'!$B$51:$D$53,3,0),"")</f>
        <v>Probabilidad</v>
      </c>
      <c r="M94" s="337" t="s">
        <v>145</v>
      </c>
      <c r="N94" s="246">
        <f>+IFERROR(VLOOKUP($M94,'11 FORMULAS'!$B$54:$C$55,2,0),"")</f>
        <v>0.15</v>
      </c>
      <c r="O94" s="338" t="s">
        <v>135</v>
      </c>
      <c r="P94" s="338" t="s">
        <v>370</v>
      </c>
      <c r="Q94" s="338" t="s">
        <v>137</v>
      </c>
      <c r="R94" s="338" t="s">
        <v>138</v>
      </c>
      <c r="S94" s="246">
        <f t="shared" si="3"/>
        <v>0.4</v>
      </c>
      <c r="T94" s="246">
        <f>IF($L94='11 FORMULAS'!$D$51,$C$94-($C$94*$S$94),$C$94)</f>
        <v>0.24</v>
      </c>
      <c r="U94" s="246">
        <f>IF($L94='11 FORMULAS'!$D$53,$D$94-($D$94*$S$94),$D$94)</f>
        <v>0.8</v>
      </c>
      <c r="V94" s="598">
        <f>+IF(T99="","",T99)</f>
        <v>0.4</v>
      </c>
      <c r="W94" s="601">
        <f>+IF(U99="","",U99)</f>
        <v>0.8</v>
      </c>
      <c r="X94" s="27"/>
      <c r="Y94" s="211"/>
      <c r="Z94" s="212"/>
      <c r="AA94" s="212"/>
    </row>
    <row r="95" spans="1:27" ht="16" x14ac:dyDescent="0.2">
      <c r="A95" s="590"/>
      <c r="B95" s="593"/>
      <c r="C95" s="420"/>
      <c r="D95" s="558"/>
      <c r="E95" s="244">
        <v>2</v>
      </c>
      <c r="F95" s="160"/>
      <c r="G95" s="160"/>
      <c r="H95" s="160"/>
      <c r="I95" s="209" t="str">
        <f t="shared" si="2"/>
        <v xml:space="preserve">  </v>
      </c>
      <c r="J95" s="281"/>
      <c r="K95" s="213" t="str">
        <f>+IFERROR(VLOOKUP($J95,'11 FORMULAS'!$B$51:$C$53,2,0),"")</f>
        <v/>
      </c>
      <c r="L95" s="213" t="str">
        <f>+IFERROR(VLOOKUP($J95,'11 FORMULAS'!$B$51:$D$53,3,0),"")</f>
        <v/>
      </c>
      <c r="M95" s="245"/>
      <c r="N95" s="213" t="str">
        <f>+IFERROR(VLOOKUP($M95,'11 FORMULAS'!$B$54:$C$55,2,0),"")</f>
        <v/>
      </c>
      <c r="O95" s="247"/>
      <c r="P95" s="247"/>
      <c r="Q95" s="247"/>
      <c r="R95" s="247"/>
      <c r="S95" s="213" t="str">
        <f t="shared" si="3"/>
        <v/>
      </c>
      <c r="T95" s="213">
        <f>IF($L95='11 FORMULAS'!$D$51,$C$94-($C$94*$S$94),$C$94)</f>
        <v>0.4</v>
      </c>
      <c r="U95" s="213">
        <f>IF($L95='11 FORMULAS'!$D$53,$D$94-($D$94*$S$94),$D$94)</f>
        <v>0.8</v>
      </c>
      <c r="V95" s="599"/>
      <c r="W95" s="602"/>
      <c r="X95" s="27"/>
      <c r="Y95" s="211"/>
      <c r="Z95" s="212"/>
      <c r="AA95" s="212"/>
    </row>
    <row r="96" spans="1:27" ht="16" x14ac:dyDescent="0.2">
      <c r="A96" s="590"/>
      <c r="B96" s="593"/>
      <c r="C96" s="420"/>
      <c r="D96" s="558"/>
      <c r="E96" s="244">
        <v>3</v>
      </c>
      <c r="F96" s="160"/>
      <c r="G96" s="160"/>
      <c r="H96" s="160"/>
      <c r="I96" s="209" t="str">
        <f t="shared" si="2"/>
        <v xml:space="preserve">  </v>
      </c>
      <c r="J96" s="281"/>
      <c r="K96" s="213" t="str">
        <f>+IFERROR(VLOOKUP($J96,'11 FORMULAS'!$B$51:$C$53,2,0),"")</f>
        <v/>
      </c>
      <c r="L96" s="213" t="str">
        <f>+IFERROR(VLOOKUP($J96,'11 FORMULAS'!$B$51:$D$53,3,0),"")</f>
        <v/>
      </c>
      <c r="M96" s="245"/>
      <c r="N96" s="213" t="str">
        <f>+IFERROR(VLOOKUP($M96,'11 FORMULAS'!$B$54:$C$55,2,0),"")</f>
        <v/>
      </c>
      <c r="O96" s="247"/>
      <c r="P96" s="247"/>
      <c r="Q96" s="247"/>
      <c r="R96" s="247"/>
      <c r="S96" s="213" t="str">
        <f t="shared" si="3"/>
        <v/>
      </c>
      <c r="T96" s="213">
        <f>IF($L96='11 FORMULAS'!$D$51,$C$94-($C$94*$S$94),$C$94)</f>
        <v>0.4</v>
      </c>
      <c r="U96" s="213">
        <f>IF($L96='11 FORMULAS'!$D$53,$D$94-($D$94*$S$94),$D$94)</f>
        <v>0.8</v>
      </c>
      <c r="V96" s="599"/>
      <c r="W96" s="602"/>
      <c r="X96" s="27"/>
      <c r="Y96" s="211"/>
      <c r="Z96" s="212"/>
      <c r="AA96" s="212"/>
    </row>
    <row r="97" spans="1:27" ht="16" x14ac:dyDescent="0.2">
      <c r="A97" s="590"/>
      <c r="B97" s="593"/>
      <c r="C97" s="420"/>
      <c r="D97" s="558"/>
      <c r="E97" s="244">
        <v>4</v>
      </c>
      <c r="F97" s="160"/>
      <c r="G97" s="160"/>
      <c r="H97" s="160"/>
      <c r="I97" s="209" t="str">
        <f t="shared" si="2"/>
        <v xml:space="preserve">  </v>
      </c>
      <c r="J97" s="281"/>
      <c r="K97" s="213" t="str">
        <f>+IFERROR(VLOOKUP($J97,'11 FORMULAS'!$B$51:$C$53,2,0),"")</f>
        <v/>
      </c>
      <c r="L97" s="213" t="str">
        <f>+IFERROR(VLOOKUP($J97,'11 FORMULAS'!$B$51:$D$53,3,0),"")</f>
        <v/>
      </c>
      <c r="M97" s="245"/>
      <c r="N97" s="213" t="str">
        <f>+IFERROR(VLOOKUP($M97,'11 FORMULAS'!$B$54:$C$55,2,0),"")</f>
        <v/>
      </c>
      <c r="O97" s="247"/>
      <c r="P97" s="247"/>
      <c r="Q97" s="247"/>
      <c r="R97" s="247"/>
      <c r="S97" s="213" t="str">
        <f t="shared" si="3"/>
        <v/>
      </c>
      <c r="T97" s="213">
        <f>IF($L97='11 FORMULAS'!$D$51,$C$94-($C$94*$S$94),$C$94)</f>
        <v>0.4</v>
      </c>
      <c r="U97" s="213">
        <f>IF($L97='11 FORMULAS'!$D$53,$D$94-($D$94*$S$94),$D$94)</f>
        <v>0.8</v>
      </c>
      <c r="V97" s="599"/>
      <c r="W97" s="602"/>
      <c r="X97" s="27"/>
      <c r="Y97" s="211"/>
      <c r="Z97" s="212"/>
      <c r="AA97" s="212"/>
    </row>
    <row r="98" spans="1:27" ht="16" x14ac:dyDescent="0.2">
      <c r="A98" s="590"/>
      <c r="B98" s="593"/>
      <c r="C98" s="420"/>
      <c r="D98" s="558"/>
      <c r="E98" s="244">
        <v>5</v>
      </c>
      <c r="F98" s="160"/>
      <c r="G98" s="160"/>
      <c r="H98" s="160"/>
      <c r="I98" s="209" t="str">
        <f t="shared" si="2"/>
        <v xml:space="preserve">  </v>
      </c>
      <c r="J98" s="281"/>
      <c r="K98" s="213" t="str">
        <f>+IFERROR(VLOOKUP($J98,'11 FORMULAS'!$B$51:$C$53,2,0),"")</f>
        <v/>
      </c>
      <c r="L98" s="213" t="str">
        <f>+IFERROR(VLOOKUP($J98,'11 FORMULAS'!$B$51:$D$53,3,0),"")</f>
        <v/>
      </c>
      <c r="M98" s="245"/>
      <c r="N98" s="213" t="str">
        <f>+IFERROR(VLOOKUP($M98,'11 FORMULAS'!$B$54:$C$55,2,0),"")</f>
        <v/>
      </c>
      <c r="O98" s="247"/>
      <c r="P98" s="247"/>
      <c r="Q98" s="247"/>
      <c r="R98" s="247"/>
      <c r="S98" s="213" t="str">
        <f t="shared" si="3"/>
        <v/>
      </c>
      <c r="T98" s="213">
        <f>IF($L98='11 FORMULAS'!$D$51,$C$94-($C$94*$S$94),$C$94)</f>
        <v>0.4</v>
      </c>
      <c r="U98" s="213">
        <f>IF($L98='11 FORMULAS'!$D$53,$D$94-($D$94*$S$94),$D$94)</f>
        <v>0.8</v>
      </c>
      <c r="V98" s="599"/>
      <c r="W98" s="602"/>
      <c r="X98" s="27"/>
      <c r="Y98" s="211"/>
      <c r="Z98" s="212"/>
      <c r="AA98" s="212"/>
    </row>
    <row r="99" spans="1:27" ht="16" thickBot="1" x14ac:dyDescent="0.25">
      <c r="A99" s="591"/>
      <c r="B99" s="594"/>
      <c r="C99" s="421"/>
      <c r="D99" s="559"/>
      <c r="E99" s="248">
        <v>6</v>
      </c>
      <c r="F99" s="161"/>
      <c r="G99" s="161"/>
      <c r="H99" s="161"/>
      <c r="I99" s="339" t="str">
        <f t="shared" si="2"/>
        <v xml:space="preserve">  </v>
      </c>
      <c r="J99" s="340"/>
      <c r="K99" s="341" t="str">
        <f>+IFERROR(VLOOKUP($J99,'11 FORMULAS'!$B$51:$C$53,2,0),"")</f>
        <v/>
      </c>
      <c r="L99" s="341" t="str">
        <f>+IFERROR(VLOOKUP($J99,'11 FORMULAS'!$B$51:$D$53,3,0),"")</f>
        <v/>
      </c>
      <c r="M99" s="342"/>
      <c r="N99" s="341" t="str">
        <f>+IFERROR(VLOOKUP($M99,'11 FORMULAS'!$B$54:$C$55,2,0),"")</f>
        <v/>
      </c>
      <c r="O99" s="343"/>
      <c r="P99" s="343"/>
      <c r="Q99" s="343"/>
      <c r="R99" s="343"/>
      <c r="S99" s="341" t="str">
        <f t="shared" si="3"/>
        <v/>
      </c>
      <c r="T99" s="341">
        <f>IF($L99='11 FORMULAS'!$D$51,$C$94-($C$94*$S$94),$C$94)</f>
        <v>0.4</v>
      </c>
      <c r="U99" s="341">
        <f>IF($L99='11 FORMULAS'!$D$53,$D$94-($D$94*$S$94),$D$94)</f>
        <v>0.8</v>
      </c>
      <c r="V99" s="600"/>
      <c r="W99" s="603"/>
      <c r="X99" s="27"/>
    </row>
    <row r="100" spans="1:27" ht="150" x14ac:dyDescent="0.2">
      <c r="A100" s="595" t="str">
        <f>'2 IDENTIFICACIÓN'!A25</f>
        <v>R16</v>
      </c>
      <c r="B100" s="592" t="str">
        <f>+'2 IDENTIFICACIÓN'!J25</f>
        <v>Posibilidad de pérdida reputacional por soborno entrante en los procesos de contratación, al recibir o solicitar ventajas indebidas para favorecer la adjudicación de contratos, debido a incumplimiento de los principios y requisitos establecidos en la normatividad vigente.</v>
      </c>
      <c r="C100" s="419">
        <f>+'3 PROBABIL E IMPACTO INHERENTE'!E25</f>
        <v>0.6</v>
      </c>
      <c r="D100" s="557">
        <f>+'3 PROBABIL E IMPACTO INHERENTE'!M25</f>
        <v>0.6</v>
      </c>
      <c r="E100" s="334">
        <v>1</v>
      </c>
      <c r="F100" s="34" t="s">
        <v>472</v>
      </c>
      <c r="G100" s="34" t="s">
        <v>473</v>
      </c>
      <c r="H100" s="34" t="s">
        <v>474</v>
      </c>
      <c r="I100" s="335" t="str">
        <f t="shared" si="2"/>
        <v>Los profesionales encargados de la contratación verifican la aplicación de los lineamientos y requisitos establecidos en la normatividad vigente durante la etapa precontractual de los procesos adelantados por la Secretaría de Educación, diferentes a contratos de prestación de servicios, mediante la revisión de los documentos y soportes que hacen parte del proceso contractual, con el fin de evitar omisiones o actuaciones que favorezcan indebidamente la celebración de contratos.</v>
      </c>
      <c r="J100" s="336" t="s">
        <v>133</v>
      </c>
      <c r="K100" s="246">
        <f>+IFERROR(VLOOKUP($J100,'11 FORMULAS'!$B$51:$C$53,2,0),"")</f>
        <v>0.25</v>
      </c>
      <c r="L100" s="246" t="str">
        <f>+IFERROR(VLOOKUP($J100,'11 FORMULAS'!$B$51:$D$53,3,0),"")</f>
        <v>Probabilidad</v>
      </c>
      <c r="M100" s="337" t="s">
        <v>145</v>
      </c>
      <c r="N100" s="246">
        <f>+IFERROR(VLOOKUP($M100,'11 FORMULAS'!$B$54:$C$55,2,0),"")</f>
        <v>0.15</v>
      </c>
      <c r="O100" s="338" t="s">
        <v>135</v>
      </c>
      <c r="P100" s="338" t="s">
        <v>370</v>
      </c>
      <c r="Q100" s="338" t="s">
        <v>137</v>
      </c>
      <c r="R100" s="338" t="s">
        <v>138</v>
      </c>
      <c r="S100" s="246">
        <f t="shared" si="3"/>
        <v>0.4</v>
      </c>
      <c r="T100" s="246">
        <f>IF($L100='11 FORMULAS'!$D$51,$C$100-($C$100*$S$100),$C$100)</f>
        <v>0.36</v>
      </c>
      <c r="U100" s="246">
        <f>IF($L100='11 FORMULAS'!$D$53,$D$100-($D$100*$S$100),$D$100)</f>
        <v>0.6</v>
      </c>
      <c r="V100" s="598">
        <f>+IF(T105="","",T105)</f>
        <v>0.6</v>
      </c>
      <c r="W100" s="601">
        <f>+IF(U105="","",U105)</f>
        <v>0.6</v>
      </c>
      <c r="X100" s="27"/>
      <c r="Y100" s="211"/>
      <c r="Z100" s="212"/>
      <c r="AA100" s="212"/>
    </row>
    <row r="101" spans="1:27" ht="16" x14ac:dyDescent="0.2">
      <c r="A101" s="590"/>
      <c r="B101" s="593"/>
      <c r="C101" s="420"/>
      <c r="D101" s="558"/>
      <c r="E101" s="244">
        <v>2</v>
      </c>
      <c r="F101" s="160"/>
      <c r="G101" s="160"/>
      <c r="H101" s="160"/>
      <c r="I101" s="209" t="str">
        <f t="shared" si="2"/>
        <v xml:space="preserve">  </v>
      </c>
      <c r="J101" s="281"/>
      <c r="K101" s="213" t="str">
        <f>+IFERROR(VLOOKUP($J101,'11 FORMULAS'!$B$51:$C$53,2,0),"")</f>
        <v/>
      </c>
      <c r="L101" s="213" t="str">
        <f>+IFERROR(VLOOKUP($J101,'11 FORMULAS'!$B$51:$D$53,3,0),"")</f>
        <v/>
      </c>
      <c r="M101" s="245"/>
      <c r="N101" s="213" t="str">
        <f>+IFERROR(VLOOKUP($M101,'11 FORMULAS'!$B$54:$C$55,2,0),"")</f>
        <v/>
      </c>
      <c r="O101" s="247"/>
      <c r="P101" s="247"/>
      <c r="Q101" s="247"/>
      <c r="R101" s="247"/>
      <c r="S101" s="213" t="str">
        <f t="shared" si="3"/>
        <v/>
      </c>
      <c r="T101" s="213">
        <f>IF($L101='11 FORMULAS'!$D$51,$C$100-($C$100*$S$100),$C$100)</f>
        <v>0.6</v>
      </c>
      <c r="U101" s="213">
        <f>IF($L101='11 FORMULAS'!$D$53,$D$100-($D$100*$S$100),$D$100)</f>
        <v>0.6</v>
      </c>
      <c r="V101" s="599"/>
      <c r="W101" s="602"/>
      <c r="X101" s="27"/>
      <c r="Y101" s="211"/>
      <c r="Z101" s="212"/>
      <c r="AA101" s="212"/>
    </row>
    <row r="102" spans="1:27" ht="16" x14ac:dyDescent="0.2">
      <c r="A102" s="590"/>
      <c r="B102" s="593"/>
      <c r="C102" s="420"/>
      <c r="D102" s="558"/>
      <c r="E102" s="244">
        <v>3</v>
      </c>
      <c r="F102" s="160"/>
      <c r="G102" s="160"/>
      <c r="H102" s="160"/>
      <c r="I102" s="209" t="str">
        <f t="shared" si="2"/>
        <v xml:space="preserve">  </v>
      </c>
      <c r="J102" s="281"/>
      <c r="K102" s="213" t="str">
        <f>+IFERROR(VLOOKUP($J102,'11 FORMULAS'!$B$51:$C$53,2,0),"")</f>
        <v/>
      </c>
      <c r="L102" s="213" t="str">
        <f>+IFERROR(VLOOKUP($J102,'11 FORMULAS'!$B$51:$D$53,3,0),"")</f>
        <v/>
      </c>
      <c r="M102" s="245"/>
      <c r="N102" s="213" t="str">
        <f>+IFERROR(VLOOKUP($M102,'11 FORMULAS'!$B$54:$C$55,2,0),"")</f>
        <v/>
      </c>
      <c r="O102" s="247"/>
      <c r="P102" s="247"/>
      <c r="Q102" s="247"/>
      <c r="R102" s="247"/>
      <c r="S102" s="213" t="str">
        <f t="shared" si="3"/>
        <v/>
      </c>
      <c r="T102" s="213">
        <f>IF($L102='11 FORMULAS'!$D$51,$C$100-($C$100*$S$100),$C$100)</f>
        <v>0.6</v>
      </c>
      <c r="U102" s="213">
        <f>IF($L102='11 FORMULAS'!$D$53,$D$100-($D$100*$S$100),$D$100)</f>
        <v>0.6</v>
      </c>
      <c r="V102" s="599"/>
      <c r="W102" s="602"/>
      <c r="X102" s="27"/>
      <c r="Y102" s="211"/>
      <c r="Z102" s="212"/>
      <c r="AA102" s="212"/>
    </row>
    <row r="103" spans="1:27" ht="16" x14ac:dyDescent="0.2">
      <c r="A103" s="590"/>
      <c r="B103" s="593"/>
      <c r="C103" s="420"/>
      <c r="D103" s="558"/>
      <c r="E103" s="244">
        <v>4</v>
      </c>
      <c r="F103" s="160"/>
      <c r="G103" s="160"/>
      <c r="H103" s="160"/>
      <c r="I103" s="209" t="str">
        <f t="shared" si="2"/>
        <v xml:space="preserve">  </v>
      </c>
      <c r="J103" s="281"/>
      <c r="K103" s="213" t="str">
        <f>+IFERROR(VLOOKUP($J103,'11 FORMULAS'!$B$51:$C$53,2,0),"")</f>
        <v/>
      </c>
      <c r="L103" s="213" t="str">
        <f>+IFERROR(VLOOKUP($J103,'11 FORMULAS'!$B$51:$D$53,3,0),"")</f>
        <v/>
      </c>
      <c r="M103" s="245"/>
      <c r="N103" s="213" t="str">
        <f>+IFERROR(VLOOKUP($M103,'11 FORMULAS'!$B$54:$C$55,2,0),"")</f>
        <v/>
      </c>
      <c r="O103" s="247"/>
      <c r="P103" s="247"/>
      <c r="Q103" s="247"/>
      <c r="R103" s="247"/>
      <c r="S103" s="213" t="str">
        <f t="shared" si="3"/>
        <v/>
      </c>
      <c r="T103" s="213">
        <f>IF($L103='11 FORMULAS'!$D$51,$C$100-($C$100*$S$100),$C$100)</f>
        <v>0.6</v>
      </c>
      <c r="U103" s="213">
        <f>IF($L103='11 FORMULAS'!$D$53,$D$100-($D$100*$S$100),$D$100)</f>
        <v>0.6</v>
      </c>
      <c r="V103" s="599"/>
      <c r="W103" s="602"/>
      <c r="X103" s="27"/>
      <c r="Y103" s="211"/>
      <c r="Z103" s="212"/>
      <c r="AA103" s="212"/>
    </row>
    <row r="104" spans="1:27" ht="16" x14ac:dyDescent="0.2">
      <c r="A104" s="590"/>
      <c r="B104" s="593"/>
      <c r="C104" s="420"/>
      <c r="D104" s="558"/>
      <c r="E104" s="244">
        <v>5</v>
      </c>
      <c r="F104" s="160"/>
      <c r="G104" s="160"/>
      <c r="H104" s="160"/>
      <c r="I104" s="209" t="str">
        <f t="shared" si="2"/>
        <v xml:space="preserve">  </v>
      </c>
      <c r="J104" s="281"/>
      <c r="K104" s="213" t="str">
        <f>+IFERROR(VLOOKUP($J104,'11 FORMULAS'!$B$51:$C$53,2,0),"")</f>
        <v/>
      </c>
      <c r="L104" s="213" t="str">
        <f>+IFERROR(VLOOKUP($J104,'11 FORMULAS'!$B$51:$D$53,3,0),"")</f>
        <v/>
      </c>
      <c r="M104" s="245"/>
      <c r="N104" s="213" t="str">
        <f>+IFERROR(VLOOKUP($M104,'11 FORMULAS'!$B$54:$C$55,2,0),"")</f>
        <v/>
      </c>
      <c r="O104" s="247"/>
      <c r="P104" s="247"/>
      <c r="Q104" s="247"/>
      <c r="R104" s="247"/>
      <c r="S104" s="213" t="str">
        <f t="shared" si="3"/>
        <v/>
      </c>
      <c r="T104" s="213">
        <f>IF($L104='11 FORMULAS'!$D$51,$C$100-($C$100*$S$100),$C$100)</f>
        <v>0.6</v>
      </c>
      <c r="U104" s="213">
        <f>IF($L104='11 FORMULAS'!$D$53,$D$100-($D$100*$S$100),$D$100)</f>
        <v>0.6</v>
      </c>
      <c r="V104" s="599"/>
      <c r="W104" s="602"/>
      <c r="X104" s="27"/>
      <c r="Y104" s="211"/>
      <c r="Z104" s="212"/>
      <c r="AA104" s="212"/>
    </row>
    <row r="105" spans="1:27" ht="16" thickBot="1" x14ac:dyDescent="0.25">
      <c r="A105" s="591"/>
      <c r="B105" s="594"/>
      <c r="C105" s="421"/>
      <c r="D105" s="559"/>
      <c r="E105" s="248">
        <v>6</v>
      </c>
      <c r="F105" s="161"/>
      <c r="G105" s="161"/>
      <c r="H105" s="161"/>
      <c r="I105" s="339" t="str">
        <f t="shared" si="2"/>
        <v xml:space="preserve">  </v>
      </c>
      <c r="J105" s="340"/>
      <c r="K105" s="341" t="str">
        <f>+IFERROR(VLOOKUP($J105,'11 FORMULAS'!$B$51:$C$53,2,0),"")</f>
        <v/>
      </c>
      <c r="L105" s="341" t="str">
        <f>+IFERROR(VLOOKUP($J105,'11 FORMULAS'!$B$51:$D$53,3,0),"")</f>
        <v/>
      </c>
      <c r="M105" s="342"/>
      <c r="N105" s="341" t="str">
        <f>+IFERROR(VLOOKUP($M105,'11 FORMULAS'!$B$54:$C$55,2,0),"")</f>
        <v/>
      </c>
      <c r="O105" s="343"/>
      <c r="P105" s="343"/>
      <c r="Q105" s="343"/>
      <c r="R105" s="343"/>
      <c r="S105" s="341" t="str">
        <f t="shared" si="3"/>
        <v/>
      </c>
      <c r="T105" s="341">
        <f>IF($L105='11 FORMULAS'!$D$51,$C$100-($C$100*$S$100),$C$100)</f>
        <v>0.6</v>
      </c>
      <c r="U105" s="341">
        <f>IF($L105='11 FORMULAS'!$D$53,$D$100-($D$100*$S$100),$D$100)</f>
        <v>0.6</v>
      </c>
      <c r="V105" s="600"/>
      <c r="W105" s="603"/>
      <c r="X105" s="27"/>
    </row>
    <row r="106" spans="1:27" ht="29.5" hidden="1" customHeight="1" thickBot="1" x14ac:dyDescent="0.25">
      <c r="A106" s="561" t="str">
        <f>'2 IDENTIFICACIÓN'!A26</f>
        <v>R17</v>
      </c>
      <c r="B106" s="565" t="str">
        <f>+'2 IDENTIFICACIÓN'!J26</f>
        <v xml:space="preserve"> por  debido a </v>
      </c>
      <c r="C106" s="568" t="str">
        <f>+'3 PROBABIL E IMPACTO INHERENTE'!E26</f>
        <v/>
      </c>
      <c r="D106" s="569" t="str">
        <f>+'3 PROBABIL E IMPACTO INHERENTE'!M26</f>
        <v/>
      </c>
      <c r="E106" s="249">
        <v>1</v>
      </c>
      <c r="F106" s="236"/>
      <c r="G106" s="234"/>
      <c r="H106" s="234"/>
      <c r="I106" s="330" t="str">
        <f t="shared" si="2"/>
        <v xml:space="preserve">  </v>
      </c>
      <c r="J106" s="331"/>
      <c r="K106" s="329" t="str">
        <f>+IFERROR(VLOOKUP($J106,'11 FORMULAS'!$B$51:$C$53,2,0),"")</f>
        <v/>
      </c>
      <c r="L106" s="329" t="str">
        <f>+IFERROR(VLOOKUP($J106,'11 FORMULAS'!$B$51:$D$53,3,0),"")</f>
        <v/>
      </c>
      <c r="M106" s="332" t="s">
        <v>134</v>
      </c>
      <c r="N106" s="329">
        <f>+IFERROR(VLOOKUP($M106,'11 FORMULAS'!$B$54:$C$55,2,0),"")</f>
        <v>0.25</v>
      </c>
      <c r="O106" s="333" t="s">
        <v>146</v>
      </c>
      <c r="P106" s="333" t="s">
        <v>239</v>
      </c>
      <c r="Q106" s="333" t="s">
        <v>137</v>
      </c>
      <c r="R106" s="333" t="s">
        <v>247</v>
      </c>
      <c r="S106" s="329" t="str">
        <f t="shared" si="3"/>
        <v/>
      </c>
      <c r="T106" s="329">
        <f>IF($L106='11 FORMULAS'!$D$51,$C$100-($C$100*$S$100),$C$100)</f>
        <v>0.6</v>
      </c>
      <c r="U106" s="329" t="str">
        <f>IF($L106='11 FORMULAS'!$D$53,D106-(D106*S106),D106)</f>
        <v/>
      </c>
      <c r="V106" s="604">
        <f>+IF(T111="","",T111)</f>
        <v>0.6</v>
      </c>
      <c r="W106" s="605">
        <f>+IF(U111="","",U111)</f>
        <v>0</v>
      </c>
      <c r="X106" s="27"/>
      <c r="Y106" s="211"/>
      <c r="Z106" s="212"/>
      <c r="AA106" s="212"/>
    </row>
    <row r="107" spans="1:27" ht="29.5" hidden="1" customHeight="1" thickBot="1" x14ac:dyDescent="0.25">
      <c r="A107" s="561"/>
      <c r="B107" s="565"/>
      <c r="C107" s="568"/>
      <c r="D107" s="569"/>
      <c r="E107" s="244">
        <v>2</v>
      </c>
      <c r="F107" s="236"/>
      <c r="G107" s="234"/>
      <c r="H107" s="234"/>
      <c r="I107" s="209" t="str">
        <f t="shared" si="2"/>
        <v xml:space="preserve">  </v>
      </c>
      <c r="J107" s="281"/>
      <c r="K107" s="213" t="str">
        <f>+IFERROR(VLOOKUP($J107,'11 FORMULAS'!$B$51:$C$53,2,0),"")</f>
        <v/>
      </c>
      <c r="L107" s="213" t="str">
        <f>+IFERROR(VLOOKUP($J107,'11 FORMULAS'!$B$51:$D$53,3,0),"")</f>
        <v/>
      </c>
      <c r="M107" s="245" t="s">
        <v>134</v>
      </c>
      <c r="N107" s="246">
        <f>+IFERROR(VLOOKUP($M107,'11 FORMULAS'!$B$54:$C$55,2,0),"")</f>
        <v>0.25</v>
      </c>
      <c r="O107" s="247" t="s">
        <v>146</v>
      </c>
      <c r="P107" s="247" t="s">
        <v>239</v>
      </c>
      <c r="Q107" s="247" t="s">
        <v>137</v>
      </c>
      <c r="R107" s="247" t="s">
        <v>247</v>
      </c>
      <c r="S107" s="213" t="str">
        <f t="shared" si="3"/>
        <v/>
      </c>
      <c r="T107" s="246">
        <f>IF($L107='11 FORMULAS'!$D$51,$C$100-($C$100*$S$100),$C$100)</f>
        <v>0.6</v>
      </c>
      <c r="U107" s="213">
        <f>IF($L107='11 FORMULAS'!$D$53,D107-(D107*S107),D107)</f>
        <v>0</v>
      </c>
      <c r="V107" s="604"/>
      <c r="W107" s="605"/>
      <c r="X107" s="27"/>
      <c r="Y107" s="211"/>
      <c r="Z107" s="212"/>
      <c r="AA107" s="212"/>
    </row>
    <row r="108" spans="1:27" ht="29.5" hidden="1" customHeight="1" thickBot="1" x14ac:dyDescent="0.25">
      <c r="A108" s="561"/>
      <c r="B108" s="565"/>
      <c r="C108" s="568"/>
      <c r="D108" s="569"/>
      <c r="E108" s="244">
        <v>3</v>
      </c>
      <c r="F108" s="236"/>
      <c r="G108" s="234"/>
      <c r="H108" s="234"/>
      <c r="I108" s="209" t="str">
        <f t="shared" si="2"/>
        <v xml:space="preserve">  </v>
      </c>
      <c r="J108" s="281"/>
      <c r="K108" s="213" t="str">
        <f>+IFERROR(VLOOKUP($J108,'11 FORMULAS'!$B$51:$C$53,2,0),"")</f>
        <v/>
      </c>
      <c r="L108" s="213" t="str">
        <f>+IFERROR(VLOOKUP($J108,'11 FORMULAS'!$B$51:$D$53,3,0),"")</f>
        <v/>
      </c>
      <c r="M108" s="245" t="s">
        <v>134</v>
      </c>
      <c r="N108" s="246">
        <f>+IFERROR(VLOOKUP($M108,'11 FORMULAS'!$B$54:$C$55,2,0),"")</f>
        <v>0.25</v>
      </c>
      <c r="O108" s="247" t="s">
        <v>146</v>
      </c>
      <c r="P108" s="247" t="s">
        <v>239</v>
      </c>
      <c r="Q108" s="247" t="s">
        <v>137</v>
      </c>
      <c r="R108" s="247" t="s">
        <v>247</v>
      </c>
      <c r="S108" s="213" t="str">
        <f t="shared" si="3"/>
        <v/>
      </c>
      <c r="T108" s="246">
        <f>IF($L108='11 FORMULAS'!$D$51,$C$100-($C$100*$S$100),$C$100)</f>
        <v>0.6</v>
      </c>
      <c r="U108" s="213">
        <f>IF($L108='11 FORMULAS'!$D$53,D108-(D108*S108),D108)</f>
        <v>0</v>
      </c>
      <c r="V108" s="604"/>
      <c r="W108" s="605"/>
      <c r="X108" s="27"/>
      <c r="Y108" s="211"/>
      <c r="Z108" s="212"/>
      <c r="AA108" s="212"/>
    </row>
    <row r="109" spans="1:27" ht="29.5" hidden="1" customHeight="1" thickBot="1" x14ac:dyDescent="0.25">
      <c r="A109" s="562"/>
      <c r="B109" s="566"/>
      <c r="C109" s="420"/>
      <c r="D109" s="558"/>
      <c r="E109" s="244">
        <v>4</v>
      </c>
      <c r="F109" s="237"/>
      <c r="G109" s="160"/>
      <c r="H109" s="160"/>
      <c r="I109" s="209" t="str">
        <f t="shared" si="2"/>
        <v xml:space="preserve">  </v>
      </c>
      <c r="J109" s="281"/>
      <c r="K109" s="213" t="str">
        <f>+IFERROR(VLOOKUP($J109,'11 FORMULAS'!$B$51:$C$53,2,0),"")</f>
        <v/>
      </c>
      <c r="L109" s="213" t="str">
        <f>+IFERROR(VLOOKUP($J109,'11 FORMULAS'!$B$51:$D$53,3,0),"")</f>
        <v/>
      </c>
      <c r="M109" s="245" t="s">
        <v>134</v>
      </c>
      <c r="N109" s="246">
        <f>+IFERROR(VLOOKUP($M109,'11 FORMULAS'!$B$54:$C$55,2,0),"")</f>
        <v>0.25</v>
      </c>
      <c r="O109" s="247" t="s">
        <v>146</v>
      </c>
      <c r="P109" s="247" t="s">
        <v>239</v>
      </c>
      <c r="Q109" s="247" t="s">
        <v>137</v>
      </c>
      <c r="R109" s="247" t="s">
        <v>247</v>
      </c>
      <c r="S109" s="213" t="str">
        <f t="shared" si="3"/>
        <v/>
      </c>
      <c r="T109" s="246">
        <f>IF($L109='11 FORMULAS'!$D$51,$C$100-($C$100*$S$100),$C$100)</f>
        <v>0.6</v>
      </c>
      <c r="U109" s="213">
        <f>IF($L109='11 FORMULAS'!$D$53,D109-(D109*S109),D109)</f>
        <v>0</v>
      </c>
      <c r="V109" s="599"/>
      <c r="W109" s="602"/>
      <c r="X109" s="27"/>
      <c r="Y109" s="211"/>
      <c r="Z109" s="212"/>
      <c r="AA109" s="212"/>
    </row>
    <row r="110" spans="1:27" ht="29.5" hidden="1" customHeight="1" thickBot="1" x14ac:dyDescent="0.25">
      <c r="A110" s="562"/>
      <c r="B110" s="566"/>
      <c r="C110" s="420"/>
      <c r="D110" s="558"/>
      <c r="E110" s="244">
        <v>5</v>
      </c>
      <c r="F110" s="237"/>
      <c r="G110" s="160"/>
      <c r="H110" s="160"/>
      <c r="I110" s="209" t="str">
        <f t="shared" si="2"/>
        <v xml:space="preserve">  </v>
      </c>
      <c r="J110" s="281"/>
      <c r="K110" s="213" t="str">
        <f>+IFERROR(VLOOKUP($J110,'11 FORMULAS'!$B$51:$C$53,2,0),"")</f>
        <v/>
      </c>
      <c r="L110" s="213" t="str">
        <f>+IFERROR(VLOOKUP($J110,'11 FORMULAS'!$B$51:$D$53,3,0),"")</f>
        <v/>
      </c>
      <c r="M110" s="245" t="s">
        <v>134</v>
      </c>
      <c r="N110" s="246">
        <f>+IFERROR(VLOOKUP($M110,'11 FORMULAS'!$B$54:$C$55,2,0),"")</f>
        <v>0.25</v>
      </c>
      <c r="O110" s="247" t="s">
        <v>146</v>
      </c>
      <c r="P110" s="247" t="s">
        <v>239</v>
      </c>
      <c r="Q110" s="247" t="s">
        <v>137</v>
      </c>
      <c r="R110" s="247" t="s">
        <v>247</v>
      </c>
      <c r="S110" s="213" t="str">
        <f t="shared" si="3"/>
        <v/>
      </c>
      <c r="T110" s="246">
        <f>IF($L110='11 FORMULAS'!$D$51,$C$100-($C$100*$S$100),$C$100)</f>
        <v>0.6</v>
      </c>
      <c r="U110" s="213">
        <f>IF($L110='11 FORMULAS'!$D$53,D110-(D110*S110),D110)</f>
        <v>0</v>
      </c>
      <c r="V110" s="599"/>
      <c r="W110" s="602"/>
      <c r="X110" s="27"/>
      <c r="Y110" s="211"/>
      <c r="Z110" s="212"/>
      <c r="AA110" s="212"/>
    </row>
    <row r="111" spans="1:27" ht="29.5" hidden="1" customHeight="1" thickBot="1" x14ac:dyDescent="0.25">
      <c r="A111" s="563"/>
      <c r="B111" s="567"/>
      <c r="C111" s="421"/>
      <c r="D111" s="559"/>
      <c r="E111" s="248">
        <v>6</v>
      </c>
      <c r="F111" s="239"/>
      <c r="G111" s="161"/>
      <c r="H111" s="161"/>
      <c r="I111" s="209" t="str">
        <f t="shared" si="2"/>
        <v xml:space="preserve">  </v>
      </c>
      <c r="J111" s="281"/>
      <c r="K111" s="213" t="str">
        <f>+IFERROR(VLOOKUP($J111,'11 FORMULAS'!$B$51:$C$53,2,0),"")</f>
        <v/>
      </c>
      <c r="L111" s="213" t="str">
        <f>+IFERROR(VLOOKUP($J111,'11 FORMULAS'!$B$51:$D$53,3,0),"")</f>
        <v/>
      </c>
      <c r="M111" s="245" t="s">
        <v>134</v>
      </c>
      <c r="N111" s="246">
        <f>+IFERROR(VLOOKUP($M111,'11 FORMULAS'!$B$54:$C$55,2,0),"")</f>
        <v>0.25</v>
      </c>
      <c r="O111" s="247" t="s">
        <v>146</v>
      </c>
      <c r="P111" s="247" t="s">
        <v>239</v>
      </c>
      <c r="Q111" s="247" t="s">
        <v>137</v>
      </c>
      <c r="R111" s="247" t="s">
        <v>247</v>
      </c>
      <c r="S111" s="213" t="str">
        <f t="shared" si="3"/>
        <v/>
      </c>
      <c r="T111" s="246">
        <f>IF($L111='11 FORMULAS'!$D$51,$C$100-($C$100*$S$100),$C$100)</f>
        <v>0.6</v>
      </c>
      <c r="U111" s="213">
        <f>IF($L111='11 FORMULAS'!$D$53,D111-(D111*S111),D111)</f>
        <v>0</v>
      </c>
      <c r="V111" s="600"/>
      <c r="W111" s="603"/>
      <c r="X111" s="27"/>
    </row>
    <row r="112" spans="1:27" ht="29.5" hidden="1" customHeight="1" thickBot="1" x14ac:dyDescent="0.25">
      <c r="A112" s="560" t="str">
        <f>'2 IDENTIFICACIÓN'!A27</f>
        <v>R18</v>
      </c>
      <c r="B112" s="564" t="str">
        <f>+'2 IDENTIFICACIÓN'!J27</f>
        <v xml:space="preserve"> por  debido a </v>
      </c>
      <c r="C112" s="419" t="str">
        <f>+'3 PROBABIL E IMPACTO INHERENTE'!E27</f>
        <v/>
      </c>
      <c r="D112" s="557" t="str">
        <f>+'3 PROBABIL E IMPACTO INHERENTE'!M27</f>
        <v/>
      </c>
      <c r="E112" s="249">
        <v>1</v>
      </c>
      <c r="F112" s="238"/>
      <c r="G112" s="34"/>
      <c r="H112" s="34"/>
      <c r="I112" s="209" t="str">
        <f t="shared" si="2"/>
        <v xml:space="preserve">  </v>
      </c>
      <c r="J112" s="281"/>
      <c r="K112" s="213" t="str">
        <f>+IFERROR(VLOOKUP($J112,'11 FORMULAS'!$B$51:$C$53,2,0),"")</f>
        <v/>
      </c>
      <c r="L112" s="213" t="str">
        <f>+IFERROR(VLOOKUP($J112,'11 FORMULAS'!$B$51:$D$53,3,0),"")</f>
        <v/>
      </c>
      <c r="M112" s="245" t="s">
        <v>134</v>
      </c>
      <c r="N112" s="246">
        <f>+IFERROR(VLOOKUP($M112,'11 FORMULAS'!$B$54:$C$55,2,0),"")</f>
        <v>0.25</v>
      </c>
      <c r="O112" s="247" t="s">
        <v>146</v>
      </c>
      <c r="P112" s="247" t="s">
        <v>239</v>
      </c>
      <c r="Q112" s="247" t="s">
        <v>137</v>
      </c>
      <c r="R112" s="247" t="s">
        <v>247</v>
      </c>
      <c r="S112" s="213" t="str">
        <f t="shared" si="3"/>
        <v/>
      </c>
      <c r="T112" s="246">
        <f>IF($L112='11 FORMULAS'!$D$51,$C$100-($C$100*$S$100),$C$100)</f>
        <v>0.6</v>
      </c>
      <c r="U112" s="213" t="str">
        <f>IF($L112='11 FORMULAS'!$D$53,D112-(D112*S112),D112)</f>
        <v/>
      </c>
      <c r="V112" s="598">
        <f>+IF(T117="","",T117)</f>
        <v>0.6</v>
      </c>
      <c r="W112" s="601">
        <f>+IF(U117="","",U117)</f>
        <v>0</v>
      </c>
      <c r="X112" s="27"/>
      <c r="Y112" s="211"/>
      <c r="Z112" s="212"/>
      <c r="AA112" s="212"/>
    </row>
    <row r="113" spans="1:27" ht="29.5" hidden="1" customHeight="1" thickBot="1" x14ac:dyDescent="0.25">
      <c r="A113" s="561"/>
      <c r="B113" s="565"/>
      <c r="C113" s="568"/>
      <c r="D113" s="569"/>
      <c r="E113" s="244">
        <v>2</v>
      </c>
      <c r="F113" s="236"/>
      <c r="G113" s="234"/>
      <c r="H113" s="234"/>
      <c r="I113" s="209" t="str">
        <f t="shared" si="2"/>
        <v xml:space="preserve">  </v>
      </c>
      <c r="J113" s="281"/>
      <c r="K113" s="213" t="str">
        <f>+IFERROR(VLOOKUP($J113,'11 FORMULAS'!$B$51:$C$53,2,0),"")</f>
        <v/>
      </c>
      <c r="L113" s="213" t="str">
        <f>+IFERROR(VLOOKUP($J113,'11 FORMULAS'!$B$51:$D$53,3,0),"")</f>
        <v/>
      </c>
      <c r="M113" s="245" t="s">
        <v>134</v>
      </c>
      <c r="N113" s="246">
        <f>+IFERROR(VLOOKUP($M113,'11 FORMULAS'!$B$54:$C$55,2,0),"")</f>
        <v>0.25</v>
      </c>
      <c r="O113" s="247" t="s">
        <v>146</v>
      </c>
      <c r="P113" s="247" t="s">
        <v>239</v>
      </c>
      <c r="Q113" s="247" t="s">
        <v>137</v>
      </c>
      <c r="R113" s="247" t="s">
        <v>247</v>
      </c>
      <c r="S113" s="213" t="str">
        <f t="shared" si="3"/>
        <v/>
      </c>
      <c r="T113" s="246">
        <f>IF($L113='11 FORMULAS'!$D$51,$C$100-($C$100*$S$100),$C$100)</f>
        <v>0.6</v>
      </c>
      <c r="U113" s="213">
        <f>IF($L113='11 FORMULAS'!$D$53,D113-(D113*S113),D113)</f>
        <v>0</v>
      </c>
      <c r="V113" s="604"/>
      <c r="W113" s="605"/>
      <c r="X113" s="27"/>
      <c r="Y113" s="211"/>
      <c r="Z113" s="212"/>
      <c r="AA113" s="212"/>
    </row>
    <row r="114" spans="1:27" ht="29.5" hidden="1" customHeight="1" thickBot="1" x14ac:dyDescent="0.25">
      <c r="A114" s="561"/>
      <c r="B114" s="565"/>
      <c r="C114" s="568"/>
      <c r="D114" s="569"/>
      <c r="E114" s="244">
        <v>3</v>
      </c>
      <c r="F114" s="236"/>
      <c r="G114" s="234"/>
      <c r="H114" s="234"/>
      <c r="I114" s="209" t="str">
        <f t="shared" si="2"/>
        <v xml:space="preserve">  </v>
      </c>
      <c r="J114" s="281"/>
      <c r="K114" s="213" t="str">
        <f>+IFERROR(VLOOKUP($J114,'11 FORMULAS'!$B$51:$C$53,2,0),"")</f>
        <v/>
      </c>
      <c r="L114" s="213" t="str">
        <f>+IFERROR(VLOOKUP($J114,'11 FORMULAS'!$B$51:$D$53,3,0),"")</f>
        <v/>
      </c>
      <c r="M114" s="245" t="s">
        <v>134</v>
      </c>
      <c r="N114" s="246">
        <f>+IFERROR(VLOOKUP($M114,'11 FORMULAS'!$B$54:$C$55,2,0),"")</f>
        <v>0.25</v>
      </c>
      <c r="O114" s="247" t="s">
        <v>146</v>
      </c>
      <c r="P114" s="247" t="s">
        <v>239</v>
      </c>
      <c r="Q114" s="247" t="s">
        <v>137</v>
      </c>
      <c r="R114" s="247" t="s">
        <v>247</v>
      </c>
      <c r="S114" s="213" t="str">
        <f t="shared" si="3"/>
        <v/>
      </c>
      <c r="T114" s="246">
        <f>IF($L114='11 FORMULAS'!$D$51,$C$100-($C$100*$S$100),$C$100)</f>
        <v>0.6</v>
      </c>
      <c r="U114" s="213">
        <f>IF($L114='11 FORMULAS'!$D$53,D114-(D114*S114),D114)</f>
        <v>0</v>
      </c>
      <c r="V114" s="604"/>
      <c r="W114" s="605"/>
      <c r="X114" s="27"/>
      <c r="Y114" s="211"/>
      <c r="Z114" s="212"/>
      <c r="AA114" s="212"/>
    </row>
    <row r="115" spans="1:27" ht="29.5" hidden="1" customHeight="1" thickBot="1" x14ac:dyDescent="0.25">
      <c r="A115" s="562"/>
      <c r="B115" s="566"/>
      <c r="C115" s="420"/>
      <c r="D115" s="558"/>
      <c r="E115" s="244">
        <v>4</v>
      </c>
      <c r="F115" s="237"/>
      <c r="G115" s="160"/>
      <c r="H115" s="160"/>
      <c r="I115" s="209" t="str">
        <f t="shared" si="2"/>
        <v xml:space="preserve">  </v>
      </c>
      <c r="J115" s="281"/>
      <c r="K115" s="213" t="str">
        <f>+IFERROR(VLOOKUP($J115,'11 FORMULAS'!$B$51:$C$53,2,0),"")</f>
        <v/>
      </c>
      <c r="L115" s="213" t="str">
        <f>+IFERROR(VLOOKUP($J115,'11 FORMULAS'!$B$51:$D$53,3,0),"")</f>
        <v/>
      </c>
      <c r="M115" s="245" t="s">
        <v>134</v>
      </c>
      <c r="N115" s="246">
        <f>+IFERROR(VLOOKUP($M115,'11 FORMULAS'!$B$54:$C$55,2,0),"")</f>
        <v>0.25</v>
      </c>
      <c r="O115" s="247" t="s">
        <v>146</v>
      </c>
      <c r="P115" s="247" t="s">
        <v>239</v>
      </c>
      <c r="Q115" s="247" t="s">
        <v>137</v>
      </c>
      <c r="R115" s="247" t="s">
        <v>247</v>
      </c>
      <c r="S115" s="213" t="str">
        <f t="shared" si="3"/>
        <v/>
      </c>
      <c r="T115" s="246">
        <f>IF($L115='11 FORMULAS'!$D$51,$C$100-($C$100*$S$100),$C$100)</f>
        <v>0.6</v>
      </c>
      <c r="U115" s="213">
        <f>IF($L115='11 FORMULAS'!$D$53,D115-(D115*S115),D115)</f>
        <v>0</v>
      </c>
      <c r="V115" s="599"/>
      <c r="W115" s="602"/>
      <c r="X115" s="27"/>
      <c r="Y115" s="211"/>
      <c r="Z115" s="212"/>
      <c r="AA115" s="212"/>
    </row>
    <row r="116" spans="1:27" ht="29.5" hidden="1" customHeight="1" thickBot="1" x14ac:dyDescent="0.25">
      <c r="A116" s="562"/>
      <c r="B116" s="566"/>
      <c r="C116" s="420"/>
      <c r="D116" s="558"/>
      <c r="E116" s="244">
        <v>5</v>
      </c>
      <c r="F116" s="237"/>
      <c r="G116" s="160"/>
      <c r="H116" s="160"/>
      <c r="I116" s="209" t="str">
        <f t="shared" si="2"/>
        <v xml:space="preserve">  </v>
      </c>
      <c r="J116" s="281"/>
      <c r="K116" s="213" t="str">
        <f>+IFERROR(VLOOKUP($J116,'11 FORMULAS'!$B$51:$C$53,2,0),"")</f>
        <v/>
      </c>
      <c r="L116" s="213" t="str">
        <f>+IFERROR(VLOOKUP($J116,'11 FORMULAS'!$B$51:$D$53,3,0),"")</f>
        <v/>
      </c>
      <c r="M116" s="245" t="s">
        <v>134</v>
      </c>
      <c r="N116" s="246">
        <f>+IFERROR(VLOOKUP($M116,'11 FORMULAS'!$B$54:$C$55,2,0),"")</f>
        <v>0.25</v>
      </c>
      <c r="O116" s="247" t="s">
        <v>146</v>
      </c>
      <c r="P116" s="247" t="s">
        <v>239</v>
      </c>
      <c r="Q116" s="247" t="s">
        <v>137</v>
      </c>
      <c r="R116" s="247" t="s">
        <v>247</v>
      </c>
      <c r="S116" s="213" t="str">
        <f t="shared" si="3"/>
        <v/>
      </c>
      <c r="T116" s="246">
        <f>IF($L116='11 FORMULAS'!$D$51,$C$100-($C$100*$S$100),$C$100)</f>
        <v>0.6</v>
      </c>
      <c r="U116" s="213">
        <f>IF($L116='11 FORMULAS'!$D$53,D116-(D116*S116),D116)</f>
        <v>0</v>
      </c>
      <c r="V116" s="599"/>
      <c r="W116" s="602"/>
      <c r="X116" s="27"/>
      <c r="Y116" s="211"/>
      <c r="Z116" s="212"/>
      <c r="AA116" s="212"/>
    </row>
    <row r="117" spans="1:27" ht="29.5" hidden="1" customHeight="1" thickBot="1" x14ac:dyDescent="0.25">
      <c r="A117" s="563"/>
      <c r="B117" s="567"/>
      <c r="C117" s="421"/>
      <c r="D117" s="559"/>
      <c r="E117" s="248">
        <v>6</v>
      </c>
      <c r="F117" s="239"/>
      <c r="G117" s="161"/>
      <c r="H117" s="161"/>
      <c r="I117" s="209" t="str">
        <f t="shared" si="2"/>
        <v xml:space="preserve">  </v>
      </c>
      <c r="J117" s="281"/>
      <c r="K117" s="213" t="str">
        <f>+IFERROR(VLOOKUP($J117,'11 FORMULAS'!$B$51:$C$53,2,0),"")</f>
        <v/>
      </c>
      <c r="L117" s="213" t="str">
        <f>+IFERROR(VLOOKUP($J117,'11 FORMULAS'!$B$51:$D$53,3,0),"")</f>
        <v/>
      </c>
      <c r="M117" s="245" t="s">
        <v>134</v>
      </c>
      <c r="N117" s="246">
        <f>+IFERROR(VLOOKUP($M117,'11 FORMULAS'!$B$54:$C$55,2,0),"")</f>
        <v>0.25</v>
      </c>
      <c r="O117" s="247" t="s">
        <v>146</v>
      </c>
      <c r="P117" s="247" t="s">
        <v>239</v>
      </c>
      <c r="Q117" s="247" t="s">
        <v>137</v>
      </c>
      <c r="R117" s="247" t="s">
        <v>247</v>
      </c>
      <c r="S117" s="213" t="str">
        <f t="shared" si="3"/>
        <v/>
      </c>
      <c r="T117" s="246">
        <f>IF($L117='11 FORMULAS'!$D$51,$C$100-($C$100*$S$100),$C$100)</f>
        <v>0.6</v>
      </c>
      <c r="U117" s="213">
        <f>IF($L117='11 FORMULAS'!$D$53,D117-(D117*S117),D117)</f>
        <v>0</v>
      </c>
      <c r="V117" s="600"/>
      <c r="W117" s="603"/>
      <c r="X117" s="27"/>
    </row>
    <row r="118" spans="1:27" ht="29.5" hidden="1" customHeight="1" thickBot="1" x14ac:dyDescent="0.25">
      <c r="A118" s="560" t="str">
        <f>'2 IDENTIFICACIÓN'!A28</f>
        <v>R19</v>
      </c>
      <c r="B118" s="564" t="str">
        <f>+'2 IDENTIFICACIÓN'!J28</f>
        <v xml:space="preserve"> por  debido a </v>
      </c>
      <c r="C118" s="419" t="str">
        <f>+'3 PROBABIL E IMPACTO INHERENTE'!E28</f>
        <v/>
      </c>
      <c r="D118" s="557" t="str">
        <f>+'3 PROBABIL E IMPACTO INHERENTE'!M28</f>
        <v/>
      </c>
      <c r="E118" s="249">
        <v>1</v>
      </c>
      <c r="F118" s="238"/>
      <c r="G118" s="34"/>
      <c r="H118" s="34"/>
      <c r="I118" s="209" t="str">
        <f t="shared" si="2"/>
        <v xml:space="preserve">  </v>
      </c>
      <c r="J118" s="281"/>
      <c r="K118" s="213" t="str">
        <f>+IFERROR(VLOOKUP($J118,'11 FORMULAS'!$B$51:$C$53,2,0),"")</f>
        <v/>
      </c>
      <c r="L118" s="213" t="str">
        <f>+IFERROR(VLOOKUP($J118,'11 FORMULAS'!$B$51:$D$53,3,0),"")</f>
        <v/>
      </c>
      <c r="M118" s="245" t="s">
        <v>134</v>
      </c>
      <c r="N118" s="246">
        <f>+IFERROR(VLOOKUP($M118,'11 FORMULAS'!$B$54:$C$55,2,0),"")</f>
        <v>0.25</v>
      </c>
      <c r="O118" s="247" t="s">
        <v>146</v>
      </c>
      <c r="P118" s="247" t="s">
        <v>239</v>
      </c>
      <c r="Q118" s="247" t="s">
        <v>137</v>
      </c>
      <c r="R118" s="247" t="s">
        <v>247</v>
      </c>
      <c r="S118" s="213" t="str">
        <f t="shared" si="3"/>
        <v/>
      </c>
      <c r="T118" s="246">
        <f>IF($L118='11 FORMULAS'!$D$51,$C$100-($C$100*$S$100),$C$100)</f>
        <v>0.6</v>
      </c>
      <c r="U118" s="213" t="str">
        <f>IF($L118='11 FORMULAS'!$D$53,D118-(D118*S118),D118)</f>
        <v/>
      </c>
      <c r="V118" s="598">
        <f>+IF(T123="","",T123)</f>
        <v>0.6</v>
      </c>
      <c r="W118" s="601">
        <f>+IF(U123="","",U123)</f>
        <v>0</v>
      </c>
      <c r="X118" s="27"/>
      <c r="Y118" s="211"/>
      <c r="Z118" s="212"/>
      <c r="AA118" s="212"/>
    </row>
    <row r="119" spans="1:27" ht="29.5" hidden="1" customHeight="1" thickBot="1" x14ac:dyDescent="0.25">
      <c r="A119" s="561"/>
      <c r="B119" s="565"/>
      <c r="C119" s="568"/>
      <c r="D119" s="569"/>
      <c r="E119" s="244">
        <v>2</v>
      </c>
      <c r="F119" s="236"/>
      <c r="G119" s="234"/>
      <c r="H119" s="234"/>
      <c r="I119" s="209" t="str">
        <f t="shared" si="2"/>
        <v xml:space="preserve">  </v>
      </c>
      <c r="J119" s="281"/>
      <c r="K119" s="213" t="str">
        <f>+IFERROR(VLOOKUP($J119,'11 FORMULAS'!$B$51:$C$53,2,0),"")</f>
        <v/>
      </c>
      <c r="L119" s="213" t="str">
        <f>+IFERROR(VLOOKUP($J119,'11 FORMULAS'!$B$51:$D$53,3,0),"")</f>
        <v/>
      </c>
      <c r="M119" s="245" t="s">
        <v>134</v>
      </c>
      <c r="N119" s="246">
        <f>+IFERROR(VLOOKUP($M119,'11 FORMULAS'!$B$54:$C$55,2,0),"")</f>
        <v>0.25</v>
      </c>
      <c r="O119" s="247" t="s">
        <v>146</v>
      </c>
      <c r="P119" s="247" t="s">
        <v>239</v>
      </c>
      <c r="Q119" s="247" t="s">
        <v>137</v>
      </c>
      <c r="R119" s="247" t="s">
        <v>247</v>
      </c>
      <c r="S119" s="213" t="str">
        <f t="shared" si="3"/>
        <v/>
      </c>
      <c r="T119" s="246">
        <f>IF($L119='11 FORMULAS'!$D$51,$C$100-($C$100*$S$100),$C$100)</f>
        <v>0.6</v>
      </c>
      <c r="U119" s="213">
        <f>IF($L119='11 FORMULAS'!$D$53,D119-(D119*S119),D119)</f>
        <v>0</v>
      </c>
      <c r="V119" s="604"/>
      <c r="W119" s="605"/>
      <c r="X119" s="27"/>
      <c r="Y119" s="211"/>
      <c r="Z119" s="212"/>
      <c r="AA119" s="212"/>
    </row>
    <row r="120" spans="1:27" ht="29.5" hidden="1" customHeight="1" thickBot="1" x14ac:dyDescent="0.25">
      <c r="A120" s="561"/>
      <c r="B120" s="565"/>
      <c r="C120" s="568"/>
      <c r="D120" s="569"/>
      <c r="E120" s="244">
        <v>3</v>
      </c>
      <c r="F120" s="236"/>
      <c r="G120" s="234"/>
      <c r="H120" s="234"/>
      <c r="I120" s="209" t="str">
        <f t="shared" si="2"/>
        <v xml:space="preserve">  </v>
      </c>
      <c r="J120" s="281"/>
      <c r="K120" s="213" t="str">
        <f>+IFERROR(VLOOKUP($J120,'11 FORMULAS'!$B$51:$C$53,2,0),"")</f>
        <v/>
      </c>
      <c r="L120" s="213" t="str">
        <f>+IFERROR(VLOOKUP($J120,'11 FORMULAS'!$B$51:$D$53,3,0),"")</f>
        <v/>
      </c>
      <c r="M120" s="245" t="s">
        <v>134</v>
      </c>
      <c r="N120" s="246">
        <f>+IFERROR(VLOOKUP($M120,'11 FORMULAS'!$B$54:$C$55,2,0),"")</f>
        <v>0.25</v>
      </c>
      <c r="O120" s="247" t="s">
        <v>146</v>
      </c>
      <c r="P120" s="247" t="s">
        <v>239</v>
      </c>
      <c r="Q120" s="247" t="s">
        <v>137</v>
      </c>
      <c r="R120" s="247" t="s">
        <v>247</v>
      </c>
      <c r="S120" s="213" t="str">
        <f t="shared" si="3"/>
        <v/>
      </c>
      <c r="T120" s="246">
        <f>IF($L120='11 FORMULAS'!$D$51,$C$100-($C$100*$S$100),$C$100)</f>
        <v>0.6</v>
      </c>
      <c r="U120" s="213">
        <f>IF($L120='11 FORMULAS'!$D$53,D120-(D120*S120),D120)</f>
        <v>0</v>
      </c>
      <c r="V120" s="604"/>
      <c r="W120" s="605"/>
      <c r="X120" s="27"/>
      <c r="Y120" s="211"/>
      <c r="Z120" s="212"/>
      <c r="AA120" s="212"/>
    </row>
    <row r="121" spans="1:27" ht="29.5" hidden="1" customHeight="1" thickBot="1" x14ac:dyDescent="0.25">
      <c r="A121" s="562"/>
      <c r="B121" s="566"/>
      <c r="C121" s="420"/>
      <c r="D121" s="558"/>
      <c r="E121" s="244">
        <v>4</v>
      </c>
      <c r="F121" s="237"/>
      <c r="G121" s="160"/>
      <c r="H121" s="160"/>
      <c r="I121" s="209" t="str">
        <f t="shared" si="2"/>
        <v xml:space="preserve">  </v>
      </c>
      <c r="J121" s="281"/>
      <c r="K121" s="213" t="str">
        <f>+IFERROR(VLOOKUP($J121,'11 FORMULAS'!$B$51:$C$53,2,0),"")</f>
        <v/>
      </c>
      <c r="L121" s="213" t="str">
        <f>+IFERROR(VLOOKUP($J121,'11 FORMULAS'!$B$51:$D$53,3,0),"")</f>
        <v/>
      </c>
      <c r="M121" s="245" t="s">
        <v>134</v>
      </c>
      <c r="N121" s="246">
        <f>+IFERROR(VLOOKUP($M121,'11 FORMULAS'!$B$54:$C$55,2,0),"")</f>
        <v>0.25</v>
      </c>
      <c r="O121" s="247" t="s">
        <v>146</v>
      </c>
      <c r="P121" s="247" t="s">
        <v>239</v>
      </c>
      <c r="Q121" s="247" t="s">
        <v>137</v>
      </c>
      <c r="R121" s="247" t="s">
        <v>247</v>
      </c>
      <c r="S121" s="213" t="str">
        <f t="shared" si="3"/>
        <v/>
      </c>
      <c r="T121" s="246">
        <f>IF($L121='11 FORMULAS'!$D$51,$C$100-($C$100*$S$100),$C$100)</f>
        <v>0.6</v>
      </c>
      <c r="U121" s="213">
        <f>IF($L121='11 FORMULAS'!$D$53,D121-(D121*S121),D121)</f>
        <v>0</v>
      </c>
      <c r="V121" s="599"/>
      <c r="W121" s="602"/>
      <c r="X121" s="27"/>
      <c r="Y121" s="211"/>
      <c r="Z121" s="212"/>
      <c r="AA121" s="212"/>
    </row>
    <row r="122" spans="1:27" ht="29.5" hidden="1" customHeight="1" thickBot="1" x14ac:dyDescent="0.25">
      <c r="A122" s="562"/>
      <c r="B122" s="566"/>
      <c r="C122" s="420"/>
      <c r="D122" s="558"/>
      <c r="E122" s="244">
        <v>5</v>
      </c>
      <c r="F122" s="237"/>
      <c r="G122" s="160"/>
      <c r="H122" s="160"/>
      <c r="I122" s="209" t="str">
        <f t="shared" si="2"/>
        <v xml:space="preserve">  </v>
      </c>
      <c r="J122" s="281"/>
      <c r="K122" s="213" t="str">
        <f>+IFERROR(VLOOKUP($J122,'11 FORMULAS'!$B$51:$C$53,2,0),"")</f>
        <v/>
      </c>
      <c r="L122" s="213" t="str">
        <f>+IFERROR(VLOOKUP($J122,'11 FORMULAS'!$B$51:$D$53,3,0),"")</f>
        <v/>
      </c>
      <c r="M122" s="245" t="s">
        <v>134</v>
      </c>
      <c r="N122" s="246">
        <f>+IFERROR(VLOOKUP($M122,'11 FORMULAS'!$B$54:$C$55,2,0),"")</f>
        <v>0.25</v>
      </c>
      <c r="O122" s="247" t="s">
        <v>146</v>
      </c>
      <c r="P122" s="247" t="s">
        <v>239</v>
      </c>
      <c r="Q122" s="247" t="s">
        <v>137</v>
      </c>
      <c r="R122" s="247" t="s">
        <v>247</v>
      </c>
      <c r="S122" s="213" t="str">
        <f t="shared" si="3"/>
        <v/>
      </c>
      <c r="T122" s="246">
        <f>IF($L122='11 FORMULAS'!$D$51,$C$100-($C$100*$S$100),$C$100)</f>
        <v>0.6</v>
      </c>
      <c r="U122" s="213">
        <f>IF($L122='11 FORMULAS'!$D$53,D122-(D122*S122),D122)</f>
        <v>0</v>
      </c>
      <c r="V122" s="599"/>
      <c r="W122" s="602"/>
      <c r="X122" s="27"/>
      <c r="Y122" s="211"/>
      <c r="Z122" s="212"/>
      <c r="AA122" s="212"/>
    </row>
    <row r="123" spans="1:27" ht="29.5" hidden="1" customHeight="1" thickBot="1" x14ac:dyDescent="0.25">
      <c r="A123" s="563"/>
      <c r="B123" s="567"/>
      <c r="C123" s="421"/>
      <c r="D123" s="559"/>
      <c r="E123" s="248">
        <v>6</v>
      </c>
      <c r="F123" s="239"/>
      <c r="G123" s="161"/>
      <c r="H123" s="161"/>
      <c r="I123" s="209" t="str">
        <f t="shared" si="2"/>
        <v xml:space="preserve">  </v>
      </c>
      <c r="J123" s="281"/>
      <c r="K123" s="213" t="str">
        <f>+IFERROR(VLOOKUP($J123,'11 FORMULAS'!$B$51:$C$53,2,0),"")</f>
        <v/>
      </c>
      <c r="L123" s="213" t="str">
        <f>+IFERROR(VLOOKUP($J123,'11 FORMULAS'!$B$51:$D$53,3,0),"")</f>
        <v/>
      </c>
      <c r="M123" s="245" t="s">
        <v>134</v>
      </c>
      <c r="N123" s="246">
        <f>+IFERROR(VLOOKUP($M123,'11 FORMULAS'!$B$54:$C$55,2,0),"")</f>
        <v>0.25</v>
      </c>
      <c r="O123" s="247" t="s">
        <v>146</v>
      </c>
      <c r="P123" s="247" t="s">
        <v>239</v>
      </c>
      <c r="Q123" s="247" t="s">
        <v>137</v>
      </c>
      <c r="R123" s="247" t="s">
        <v>247</v>
      </c>
      <c r="S123" s="213" t="str">
        <f t="shared" si="3"/>
        <v/>
      </c>
      <c r="T123" s="246">
        <f>IF($L123='11 FORMULAS'!$D$51,$C$100-($C$100*$S$100),$C$100)</f>
        <v>0.6</v>
      </c>
      <c r="U123" s="213">
        <f>IF($L123='11 FORMULAS'!$D$53,D123-(D123*S123),D123)</f>
        <v>0</v>
      </c>
      <c r="V123" s="600"/>
      <c r="W123" s="603"/>
      <c r="X123" s="27"/>
    </row>
    <row r="124" spans="1:27" ht="29.5" hidden="1" customHeight="1" thickBot="1" x14ac:dyDescent="0.25">
      <c r="A124" s="560" t="str">
        <f>'2 IDENTIFICACIÓN'!A29</f>
        <v>R20</v>
      </c>
      <c r="B124" s="564" t="str">
        <f>+'2 IDENTIFICACIÓN'!J29</f>
        <v xml:space="preserve"> por  debido a </v>
      </c>
      <c r="C124" s="419" t="str">
        <f>+'3 PROBABIL E IMPACTO INHERENTE'!E29</f>
        <v/>
      </c>
      <c r="D124" s="557" t="str">
        <f>+'3 PROBABIL E IMPACTO INHERENTE'!M29</f>
        <v/>
      </c>
      <c r="E124" s="249">
        <v>1</v>
      </c>
      <c r="F124" s="238"/>
      <c r="G124" s="34"/>
      <c r="H124" s="34"/>
      <c r="I124" s="209" t="str">
        <f t="shared" ref="I124:I183" si="4">+CONCATENATE(F124," ",G124," ",H124)</f>
        <v xml:space="preserve">  </v>
      </c>
      <c r="J124" s="281"/>
      <c r="K124" s="213" t="str">
        <f>+IFERROR(VLOOKUP($J124,'11 FORMULAS'!$B$51:$C$53,2,0),"")</f>
        <v/>
      </c>
      <c r="L124" s="213" t="str">
        <f>+IFERROR(VLOOKUP($J124,'11 FORMULAS'!$B$51:$D$53,3,0),"")</f>
        <v/>
      </c>
      <c r="M124" s="245" t="s">
        <v>134</v>
      </c>
      <c r="N124" s="246">
        <f>+IFERROR(VLOOKUP($M124,'11 FORMULAS'!$B$54:$C$55,2,0),"")</f>
        <v>0.25</v>
      </c>
      <c r="O124" s="247" t="s">
        <v>146</v>
      </c>
      <c r="P124" s="247" t="s">
        <v>239</v>
      </c>
      <c r="Q124" s="247" t="s">
        <v>137</v>
      </c>
      <c r="R124" s="247" t="s">
        <v>247</v>
      </c>
      <c r="S124" s="213" t="str">
        <f t="shared" si="3"/>
        <v/>
      </c>
      <c r="T124" s="246">
        <f>IF($L124='11 FORMULAS'!$D$51,$C$100-($C$100*$S$100),$C$100)</f>
        <v>0.6</v>
      </c>
      <c r="U124" s="213" t="str">
        <f>IF($L124='11 FORMULAS'!$D$53,D124-(D124*S124),D124)</f>
        <v/>
      </c>
      <c r="V124" s="598">
        <f>+IF(T129="","",T129)</f>
        <v>0.6</v>
      </c>
      <c r="W124" s="601">
        <f>+IF(U129="","",U129)</f>
        <v>0</v>
      </c>
      <c r="X124" s="27"/>
    </row>
    <row r="125" spans="1:27" ht="29.5" hidden="1" customHeight="1" thickBot="1" x14ac:dyDescent="0.25">
      <c r="A125" s="561"/>
      <c r="B125" s="565"/>
      <c r="C125" s="568"/>
      <c r="D125" s="569"/>
      <c r="E125" s="244">
        <v>2</v>
      </c>
      <c r="F125" s="236"/>
      <c r="G125" s="234"/>
      <c r="H125" s="234"/>
      <c r="I125" s="209" t="str">
        <f t="shared" si="4"/>
        <v xml:space="preserve">  </v>
      </c>
      <c r="J125" s="281"/>
      <c r="K125" s="213" t="str">
        <f>+IFERROR(VLOOKUP($J125,'11 FORMULAS'!$B$51:$C$53,2,0),"")</f>
        <v/>
      </c>
      <c r="L125" s="213" t="str">
        <f>+IFERROR(VLOOKUP($J125,'11 FORMULAS'!$B$51:$D$53,3,0),"")</f>
        <v/>
      </c>
      <c r="M125" s="245" t="s">
        <v>134</v>
      </c>
      <c r="N125" s="246">
        <f>+IFERROR(VLOOKUP($M125,'11 FORMULAS'!$B$54:$C$55,2,0),"")</f>
        <v>0.25</v>
      </c>
      <c r="O125" s="247" t="s">
        <v>146</v>
      </c>
      <c r="P125" s="247" t="s">
        <v>239</v>
      </c>
      <c r="Q125" s="247" t="s">
        <v>137</v>
      </c>
      <c r="R125" s="247" t="s">
        <v>247</v>
      </c>
      <c r="S125" s="213" t="str">
        <f t="shared" si="3"/>
        <v/>
      </c>
      <c r="T125" s="246">
        <f>IF($L125='11 FORMULAS'!$D$51,$C$100-($C$100*$S$100),$C$100)</f>
        <v>0.6</v>
      </c>
      <c r="U125" s="213">
        <f>IF($L125='11 FORMULAS'!$D$53,D125-(D125*S125),D125)</f>
        <v>0</v>
      </c>
      <c r="V125" s="604"/>
      <c r="W125" s="605"/>
      <c r="X125" s="27"/>
    </row>
    <row r="126" spans="1:27" ht="29.5" hidden="1" customHeight="1" thickBot="1" x14ac:dyDescent="0.25">
      <c r="A126" s="561"/>
      <c r="B126" s="565"/>
      <c r="C126" s="568"/>
      <c r="D126" s="569"/>
      <c r="E126" s="244">
        <v>3</v>
      </c>
      <c r="F126" s="236"/>
      <c r="G126" s="234"/>
      <c r="H126" s="234"/>
      <c r="I126" s="209" t="str">
        <f t="shared" si="4"/>
        <v xml:space="preserve">  </v>
      </c>
      <c r="J126" s="281"/>
      <c r="K126" s="213" t="str">
        <f>+IFERROR(VLOOKUP($J126,'11 FORMULAS'!$B$51:$C$53,2,0),"")</f>
        <v/>
      </c>
      <c r="L126" s="213" t="str">
        <f>+IFERROR(VLOOKUP($J126,'11 FORMULAS'!$B$51:$D$53,3,0),"")</f>
        <v/>
      </c>
      <c r="M126" s="245" t="s">
        <v>134</v>
      </c>
      <c r="N126" s="246">
        <f>+IFERROR(VLOOKUP($M126,'11 FORMULAS'!$B$54:$C$55,2,0),"")</f>
        <v>0.25</v>
      </c>
      <c r="O126" s="247" t="s">
        <v>146</v>
      </c>
      <c r="P126" s="247" t="s">
        <v>239</v>
      </c>
      <c r="Q126" s="247" t="s">
        <v>137</v>
      </c>
      <c r="R126" s="247" t="s">
        <v>247</v>
      </c>
      <c r="S126" s="213" t="str">
        <f t="shared" si="3"/>
        <v/>
      </c>
      <c r="T126" s="246">
        <f>IF($L126='11 FORMULAS'!$D$51,$C$100-($C$100*$S$100),$C$100)</f>
        <v>0.6</v>
      </c>
      <c r="U126" s="213">
        <f>IF($L126='11 FORMULAS'!$D$53,D126-(D126*S126),D126)</f>
        <v>0</v>
      </c>
      <c r="V126" s="604"/>
      <c r="W126" s="605"/>
      <c r="X126" s="27"/>
    </row>
    <row r="127" spans="1:27" ht="29.5" hidden="1" customHeight="1" thickBot="1" x14ac:dyDescent="0.25">
      <c r="A127" s="562"/>
      <c r="B127" s="566"/>
      <c r="C127" s="420"/>
      <c r="D127" s="558"/>
      <c r="E127" s="244">
        <v>4</v>
      </c>
      <c r="F127" s="237"/>
      <c r="G127" s="160"/>
      <c r="H127" s="160"/>
      <c r="I127" s="209" t="str">
        <f t="shared" si="4"/>
        <v xml:space="preserve">  </v>
      </c>
      <c r="J127" s="281"/>
      <c r="K127" s="213" t="str">
        <f>+IFERROR(VLOOKUP($J127,'11 FORMULAS'!$B$51:$C$53,2,0),"")</f>
        <v/>
      </c>
      <c r="L127" s="213" t="str">
        <f>+IFERROR(VLOOKUP($J127,'11 FORMULAS'!$B$51:$D$53,3,0),"")</f>
        <v/>
      </c>
      <c r="M127" s="245" t="s">
        <v>134</v>
      </c>
      <c r="N127" s="246">
        <f>+IFERROR(VLOOKUP($M127,'11 FORMULAS'!$B$54:$C$55,2,0),"")</f>
        <v>0.25</v>
      </c>
      <c r="O127" s="247" t="s">
        <v>146</v>
      </c>
      <c r="P127" s="247" t="s">
        <v>239</v>
      </c>
      <c r="Q127" s="247" t="s">
        <v>137</v>
      </c>
      <c r="R127" s="247" t="s">
        <v>247</v>
      </c>
      <c r="S127" s="213" t="str">
        <f t="shared" si="3"/>
        <v/>
      </c>
      <c r="T127" s="246">
        <f>IF($L127='11 FORMULAS'!$D$51,$C$100-($C$100*$S$100),$C$100)</f>
        <v>0.6</v>
      </c>
      <c r="U127" s="213">
        <f>IF($L127='11 FORMULAS'!$D$53,D127-(D127*S127),D127)</f>
        <v>0</v>
      </c>
      <c r="V127" s="599"/>
      <c r="W127" s="602"/>
      <c r="X127" s="27"/>
    </row>
    <row r="128" spans="1:27" ht="29.5" hidden="1" customHeight="1" thickBot="1" x14ac:dyDescent="0.25">
      <c r="A128" s="562"/>
      <c r="B128" s="566"/>
      <c r="C128" s="420"/>
      <c r="D128" s="558"/>
      <c r="E128" s="244">
        <v>5</v>
      </c>
      <c r="F128" s="237"/>
      <c r="G128" s="160"/>
      <c r="H128" s="160"/>
      <c r="I128" s="209" t="str">
        <f t="shared" si="4"/>
        <v xml:space="preserve">  </v>
      </c>
      <c r="J128" s="281"/>
      <c r="K128" s="213" t="str">
        <f>+IFERROR(VLOOKUP($J128,'11 FORMULAS'!$B$51:$C$53,2,0),"")</f>
        <v/>
      </c>
      <c r="L128" s="213" t="str">
        <f>+IFERROR(VLOOKUP($J128,'11 FORMULAS'!$B$51:$D$53,3,0),"")</f>
        <v/>
      </c>
      <c r="M128" s="245" t="s">
        <v>134</v>
      </c>
      <c r="N128" s="246">
        <f>+IFERROR(VLOOKUP($M128,'11 FORMULAS'!$B$54:$C$55,2,0),"")</f>
        <v>0.25</v>
      </c>
      <c r="O128" s="247" t="s">
        <v>146</v>
      </c>
      <c r="P128" s="247" t="s">
        <v>239</v>
      </c>
      <c r="Q128" s="247" t="s">
        <v>137</v>
      </c>
      <c r="R128" s="247" t="s">
        <v>247</v>
      </c>
      <c r="S128" s="213" t="str">
        <f t="shared" si="3"/>
        <v/>
      </c>
      <c r="T128" s="246">
        <f>IF($L128='11 FORMULAS'!$D$51,$C$100-($C$100*$S$100),$C$100)</f>
        <v>0.6</v>
      </c>
      <c r="U128" s="213">
        <f>IF($L128='11 FORMULAS'!$D$53,D128-(D128*S128),D128)</f>
        <v>0</v>
      </c>
      <c r="V128" s="599"/>
      <c r="W128" s="602"/>
      <c r="X128" s="27"/>
    </row>
    <row r="129" spans="1:24" ht="29.5" hidden="1" customHeight="1" thickBot="1" x14ac:dyDescent="0.25">
      <c r="A129" s="563"/>
      <c r="B129" s="567"/>
      <c r="C129" s="421"/>
      <c r="D129" s="559"/>
      <c r="E129" s="248">
        <v>6</v>
      </c>
      <c r="F129" s="239"/>
      <c r="G129" s="161"/>
      <c r="H129" s="161"/>
      <c r="I129" s="209" t="str">
        <f t="shared" si="4"/>
        <v xml:space="preserve">  </v>
      </c>
      <c r="J129" s="281"/>
      <c r="K129" s="213" t="str">
        <f>+IFERROR(VLOOKUP($J129,'11 FORMULAS'!$B$51:$C$53,2,0),"")</f>
        <v/>
      </c>
      <c r="L129" s="213" t="str">
        <f>+IFERROR(VLOOKUP($J129,'11 FORMULAS'!$B$51:$D$53,3,0),"")</f>
        <v/>
      </c>
      <c r="M129" s="245" t="s">
        <v>134</v>
      </c>
      <c r="N129" s="246">
        <f>+IFERROR(VLOOKUP($M129,'11 FORMULAS'!$B$54:$C$55,2,0),"")</f>
        <v>0.25</v>
      </c>
      <c r="O129" s="247" t="s">
        <v>146</v>
      </c>
      <c r="P129" s="247" t="s">
        <v>239</v>
      </c>
      <c r="Q129" s="247" t="s">
        <v>137</v>
      </c>
      <c r="R129" s="247" t="s">
        <v>247</v>
      </c>
      <c r="S129" s="213" t="str">
        <f t="shared" si="3"/>
        <v/>
      </c>
      <c r="T129" s="246">
        <f>IF($L129='11 FORMULAS'!$D$51,$C$100-($C$100*$S$100),$C$100)</f>
        <v>0.6</v>
      </c>
      <c r="U129" s="213">
        <f>IF($L129='11 FORMULAS'!$D$53,D129-(D129*S129),D129)</f>
        <v>0</v>
      </c>
      <c r="V129" s="600"/>
      <c r="W129" s="603"/>
      <c r="X129" s="27"/>
    </row>
    <row r="130" spans="1:24" ht="29.5" hidden="1" customHeight="1" thickBot="1" x14ac:dyDescent="0.25">
      <c r="A130" s="560" t="str">
        <f>'2 IDENTIFICACIÓN'!A30</f>
        <v>R21</v>
      </c>
      <c r="B130" s="564" t="str">
        <f>+'2 IDENTIFICACIÓN'!J30</f>
        <v xml:space="preserve"> por  debido a </v>
      </c>
      <c r="C130" s="419" t="str">
        <f>+'3 PROBABIL E IMPACTO INHERENTE'!E30</f>
        <v/>
      </c>
      <c r="D130" s="557" t="str">
        <f>+'3 PROBABIL E IMPACTO INHERENTE'!M30</f>
        <v/>
      </c>
      <c r="E130" s="249">
        <v>1</v>
      </c>
      <c r="F130" s="238"/>
      <c r="G130" s="34"/>
      <c r="H130" s="34"/>
      <c r="I130" s="209" t="str">
        <f t="shared" si="4"/>
        <v xml:space="preserve">  </v>
      </c>
      <c r="J130" s="281"/>
      <c r="K130" s="213" t="str">
        <f>+IFERROR(VLOOKUP($J130,'11 FORMULAS'!$B$51:$C$53,2,0),"")</f>
        <v/>
      </c>
      <c r="L130" s="213" t="str">
        <f>+IFERROR(VLOOKUP($J130,'11 FORMULAS'!$B$51:$D$53,3,0),"")</f>
        <v/>
      </c>
      <c r="M130" s="245" t="s">
        <v>134</v>
      </c>
      <c r="N130" s="246">
        <f>+IFERROR(VLOOKUP($M130,'11 FORMULAS'!$B$54:$C$55,2,0),"")</f>
        <v>0.25</v>
      </c>
      <c r="O130" s="247" t="s">
        <v>146</v>
      </c>
      <c r="P130" s="247" t="s">
        <v>239</v>
      </c>
      <c r="Q130" s="247" t="s">
        <v>137</v>
      </c>
      <c r="R130" s="247" t="s">
        <v>247</v>
      </c>
      <c r="S130" s="213" t="str">
        <f t="shared" si="3"/>
        <v/>
      </c>
      <c r="T130" s="246">
        <f>IF($L130='11 FORMULAS'!$D$51,$C$100-($C$100*$S$100),$C$100)</f>
        <v>0.6</v>
      </c>
      <c r="U130" s="213" t="str">
        <f>IF($L130='11 FORMULAS'!$D$53,D130-(D130*S130),D130)</f>
        <v/>
      </c>
      <c r="V130" s="598">
        <f>+IF(T135="","",T135)</f>
        <v>0.6</v>
      </c>
      <c r="W130" s="601">
        <f>+IF(U135="","",U135)</f>
        <v>0</v>
      </c>
      <c r="X130" s="27"/>
    </row>
    <row r="131" spans="1:24" ht="29.5" hidden="1" customHeight="1" thickBot="1" x14ac:dyDescent="0.25">
      <c r="A131" s="561"/>
      <c r="B131" s="565"/>
      <c r="C131" s="568"/>
      <c r="D131" s="569"/>
      <c r="E131" s="244">
        <v>2</v>
      </c>
      <c r="F131" s="236"/>
      <c r="G131" s="234"/>
      <c r="H131" s="234"/>
      <c r="I131" s="209" t="str">
        <f t="shared" si="4"/>
        <v xml:space="preserve">  </v>
      </c>
      <c r="J131" s="281"/>
      <c r="K131" s="213" t="str">
        <f>+IFERROR(VLOOKUP($J131,'11 FORMULAS'!$B$51:$C$53,2,0),"")</f>
        <v/>
      </c>
      <c r="L131" s="213" t="str">
        <f>+IFERROR(VLOOKUP($J131,'11 FORMULAS'!$B$51:$D$53,3,0),"")</f>
        <v/>
      </c>
      <c r="M131" s="245" t="s">
        <v>134</v>
      </c>
      <c r="N131" s="246">
        <f>+IFERROR(VLOOKUP($M131,'11 FORMULAS'!$B$54:$C$55,2,0),"")</f>
        <v>0.25</v>
      </c>
      <c r="O131" s="247" t="s">
        <v>146</v>
      </c>
      <c r="P131" s="247" t="s">
        <v>239</v>
      </c>
      <c r="Q131" s="247" t="s">
        <v>137</v>
      </c>
      <c r="R131" s="247" t="s">
        <v>247</v>
      </c>
      <c r="S131" s="213" t="str">
        <f t="shared" si="3"/>
        <v/>
      </c>
      <c r="T131" s="246">
        <f>IF($L131='11 FORMULAS'!$D$51,$C$100-($C$100*$S$100),$C$100)</f>
        <v>0.6</v>
      </c>
      <c r="U131" s="213">
        <f>IF($L131='11 FORMULAS'!$D$53,D131-(D131*S131),D131)</f>
        <v>0</v>
      </c>
      <c r="V131" s="604"/>
      <c r="W131" s="605"/>
      <c r="X131" s="27"/>
    </row>
    <row r="132" spans="1:24" ht="29.5" hidden="1" customHeight="1" thickBot="1" x14ac:dyDescent="0.25">
      <c r="A132" s="561"/>
      <c r="B132" s="565"/>
      <c r="C132" s="568"/>
      <c r="D132" s="569"/>
      <c r="E132" s="244">
        <v>3</v>
      </c>
      <c r="F132" s="236"/>
      <c r="G132" s="234"/>
      <c r="H132" s="234"/>
      <c r="I132" s="209" t="str">
        <f t="shared" si="4"/>
        <v xml:space="preserve">  </v>
      </c>
      <c r="J132" s="281"/>
      <c r="K132" s="213" t="str">
        <f>+IFERROR(VLOOKUP($J132,'11 FORMULAS'!$B$51:$C$53,2,0),"")</f>
        <v/>
      </c>
      <c r="L132" s="213" t="str">
        <f>+IFERROR(VLOOKUP($J132,'11 FORMULAS'!$B$51:$D$53,3,0),"")</f>
        <v/>
      </c>
      <c r="M132" s="245" t="s">
        <v>134</v>
      </c>
      <c r="N132" s="246">
        <f>+IFERROR(VLOOKUP($M132,'11 FORMULAS'!$B$54:$C$55,2,0),"")</f>
        <v>0.25</v>
      </c>
      <c r="O132" s="247" t="s">
        <v>146</v>
      </c>
      <c r="P132" s="247" t="s">
        <v>239</v>
      </c>
      <c r="Q132" s="247" t="s">
        <v>137</v>
      </c>
      <c r="R132" s="247" t="s">
        <v>247</v>
      </c>
      <c r="S132" s="213" t="str">
        <f t="shared" si="3"/>
        <v/>
      </c>
      <c r="T132" s="246">
        <f>IF($L132='11 FORMULAS'!$D$51,$C$100-($C$100*$S$100),$C$100)</f>
        <v>0.6</v>
      </c>
      <c r="U132" s="213">
        <f>IF($L132='11 FORMULAS'!$D$53,D132-(D132*S132),D132)</f>
        <v>0</v>
      </c>
      <c r="V132" s="604"/>
      <c r="W132" s="605"/>
      <c r="X132" s="27"/>
    </row>
    <row r="133" spans="1:24" ht="29.5" hidden="1" customHeight="1" thickBot="1" x14ac:dyDescent="0.25">
      <c r="A133" s="562"/>
      <c r="B133" s="566"/>
      <c r="C133" s="420"/>
      <c r="D133" s="558"/>
      <c r="E133" s="244">
        <v>4</v>
      </c>
      <c r="F133" s="237"/>
      <c r="G133" s="160"/>
      <c r="H133" s="160"/>
      <c r="I133" s="209" t="str">
        <f t="shared" si="4"/>
        <v xml:space="preserve">  </v>
      </c>
      <c r="J133" s="281"/>
      <c r="K133" s="213" t="str">
        <f>+IFERROR(VLOOKUP($J133,'11 FORMULAS'!$B$51:$C$53,2,0),"")</f>
        <v/>
      </c>
      <c r="L133" s="213" t="str">
        <f>+IFERROR(VLOOKUP($J133,'11 FORMULAS'!$B$51:$D$53,3,0),"")</f>
        <v/>
      </c>
      <c r="M133" s="245" t="s">
        <v>134</v>
      </c>
      <c r="N133" s="246">
        <f>+IFERROR(VLOOKUP($M133,'11 FORMULAS'!$B$54:$C$55,2,0),"")</f>
        <v>0.25</v>
      </c>
      <c r="O133" s="247" t="s">
        <v>146</v>
      </c>
      <c r="P133" s="247" t="s">
        <v>239</v>
      </c>
      <c r="Q133" s="247" t="s">
        <v>137</v>
      </c>
      <c r="R133" s="247" t="s">
        <v>247</v>
      </c>
      <c r="S133" s="213" t="str">
        <f t="shared" si="3"/>
        <v/>
      </c>
      <c r="T133" s="246">
        <f>IF($L133='11 FORMULAS'!$D$51,$C$100-($C$100*$S$100),$C$100)</f>
        <v>0.6</v>
      </c>
      <c r="U133" s="213">
        <f>IF($L133='11 FORMULAS'!$D$53,D133-(D133*S133),D133)</f>
        <v>0</v>
      </c>
      <c r="V133" s="599"/>
      <c r="W133" s="602"/>
      <c r="X133" s="27"/>
    </row>
    <row r="134" spans="1:24" ht="29.5" hidden="1" customHeight="1" thickBot="1" x14ac:dyDescent="0.25">
      <c r="A134" s="562"/>
      <c r="B134" s="566"/>
      <c r="C134" s="420"/>
      <c r="D134" s="558"/>
      <c r="E134" s="244">
        <v>5</v>
      </c>
      <c r="F134" s="237"/>
      <c r="G134" s="160"/>
      <c r="H134" s="160"/>
      <c r="I134" s="209" t="str">
        <f t="shared" si="4"/>
        <v xml:space="preserve">  </v>
      </c>
      <c r="J134" s="281"/>
      <c r="K134" s="213" t="str">
        <f>+IFERROR(VLOOKUP($J134,'11 FORMULAS'!$B$51:$C$53,2,0),"")</f>
        <v/>
      </c>
      <c r="L134" s="213" t="str">
        <f>+IFERROR(VLOOKUP($J134,'11 FORMULAS'!$B$51:$D$53,3,0),"")</f>
        <v/>
      </c>
      <c r="M134" s="245" t="s">
        <v>134</v>
      </c>
      <c r="N134" s="246">
        <f>+IFERROR(VLOOKUP($M134,'11 FORMULAS'!$B$54:$C$55,2,0),"")</f>
        <v>0.25</v>
      </c>
      <c r="O134" s="247" t="s">
        <v>146</v>
      </c>
      <c r="P134" s="247" t="s">
        <v>239</v>
      </c>
      <c r="Q134" s="247" t="s">
        <v>137</v>
      </c>
      <c r="R134" s="247" t="s">
        <v>247</v>
      </c>
      <c r="S134" s="213" t="str">
        <f t="shared" si="3"/>
        <v/>
      </c>
      <c r="T134" s="246">
        <f>IF($L134='11 FORMULAS'!$D$51,$C$100-($C$100*$S$100),$C$100)</f>
        <v>0.6</v>
      </c>
      <c r="U134" s="213">
        <f>IF($L134='11 FORMULAS'!$D$53,D134-(D134*S134),D134)</f>
        <v>0</v>
      </c>
      <c r="V134" s="599"/>
      <c r="W134" s="602"/>
      <c r="X134" s="27"/>
    </row>
    <row r="135" spans="1:24" ht="29.5" hidden="1" customHeight="1" thickBot="1" x14ac:dyDescent="0.25">
      <c r="A135" s="563"/>
      <c r="B135" s="567"/>
      <c r="C135" s="421"/>
      <c r="D135" s="559"/>
      <c r="E135" s="248">
        <v>6</v>
      </c>
      <c r="F135" s="239"/>
      <c r="G135" s="161"/>
      <c r="H135" s="161"/>
      <c r="I135" s="209" t="str">
        <f t="shared" si="4"/>
        <v xml:space="preserve">  </v>
      </c>
      <c r="J135" s="281"/>
      <c r="K135" s="213" t="str">
        <f>+IFERROR(VLOOKUP($J135,'11 FORMULAS'!$B$51:$C$53,2,0),"")</f>
        <v/>
      </c>
      <c r="L135" s="213" t="str">
        <f>+IFERROR(VLOOKUP($J135,'11 FORMULAS'!$B$51:$D$53,3,0),"")</f>
        <v/>
      </c>
      <c r="M135" s="245" t="s">
        <v>134</v>
      </c>
      <c r="N135" s="246">
        <f>+IFERROR(VLOOKUP($M135,'11 FORMULAS'!$B$54:$C$55,2,0),"")</f>
        <v>0.25</v>
      </c>
      <c r="O135" s="247" t="s">
        <v>146</v>
      </c>
      <c r="P135" s="247" t="s">
        <v>239</v>
      </c>
      <c r="Q135" s="247" t="s">
        <v>137</v>
      </c>
      <c r="R135" s="247" t="s">
        <v>247</v>
      </c>
      <c r="S135" s="213" t="str">
        <f t="shared" si="3"/>
        <v/>
      </c>
      <c r="T135" s="246">
        <f>IF($L135='11 FORMULAS'!$D$51,$C$100-($C$100*$S$100),$C$100)</f>
        <v>0.6</v>
      </c>
      <c r="U135" s="213">
        <f>IF($L135='11 FORMULAS'!$D$53,D135-(D135*S135),D135)</f>
        <v>0</v>
      </c>
      <c r="V135" s="600"/>
      <c r="W135" s="603"/>
      <c r="X135" s="27"/>
    </row>
    <row r="136" spans="1:24" ht="29.5" hidden="1" customHeight="1" thickBot="1" x14ac:dyDescent="0.25">
      <c r="A136" s="560" t="str">
        <f>'2 IDENTIFICACIÓN'!A31</f>
        <v>R22</v>
      </c>
      <c r="B136" s="564" t="str">
        <f>+'2 IDENTIFICACIÓN'!J31</f>
        <v xml:space="preserve"> por  debido a </v>
      </c>
      <c r="C136" s="419" t="str">
        <f>+'3 PROBABIL E IMPACTO INHERENTE'!E31</f>
        <v/>
      </c>
      <c r="D136" s="557" t="str">
        <f>+'3 PROBABIL E IMPACTO INHERENTE'!M31</f>
        <v/>
      </c>
      <c r="E136" s="249">
        <v>1</v>
      </c>
      <c r="F136" s="238"/>
      <c r="G136" s="34"/>
      <c r="H136" s="34"/>
      <c r="I136" s="209" t="str">
        <f t="shared" si="4"/>
        <v xml:space="preserve">  </v>
      </c>
      <c r="J136" s="281"/>
      <c r="K136" s="213" t="str">
        <f>+IFERROR(VLOOKUP($J136,'11 FORMULAS'!$B$51:$C$53,2,0),"")</f>
        <v/>
      </c>
      <c r="L136" s="213" t="str">
        <f>+IFERROR(VLOOKUP($J136,'11 FORMULAS'!$B$51:$D$53,3,0),"")</f>
        <v/>
      </c>
      <c r="M136" s="245" t="s">
        <v>134</v>
      </c>
      <c r="N136" s="246">
        <f>+IFERROR(VLOOKUP($M136,'11 FORMULAS'!$B$54:$C$55,2,0),"")</f>
        <v>0.25</v>
      </c>
      <c r="O136" s="247" t="s">
        <v>146</v>
      </c>
      <c r="P136" s="247" t="s">
        <v>239</v>
      </c>
      <c r="Q136" s="247" t="s">
        <v>137</v>
      </c>
      <c r="R136" s="247" t="s">
        <v>247</v>
      </c>
      <c r="S136" s="213" t="str">
        <f t="shared" si="3"/>
        <v/>
      </c>
      <c r="T136" s="246">
        <f>IF($L136='11 FORMULAS'!$D$51,$C$100-($C$100*$S$100),$C$100)</f>
        <v>0.6</v>
      </c>
      <c r="U136" s="213" t="str">
        <f>IF($L136='11 FORMULAS'!$D$53,D136-(D136*S136),D136)</f>
        <v/>
      </c>
      <c r="V136" s="598">
        <f>+IF(T141="","",T141)</f>
        <v>0.6</v>
      </c>
      <c r="W136" s="601">
        <f>+IF(U141="","",U141)</f>
        <v>0</v>
      </c>
      <c r="X136" s="27"/>
    </row>
    <row r="137" spans="1:24" ht="29.5" hidden="1" customHeight="1" thickBot="1" x14ac:dyDescent="0.25">
      <c r="A137" s="561"/>
      <c r="B137" s="565"/>
      <c r="C137" s="568"/>
      <c r="D137" s="569"/>
      <c r="E137" s="244">
        <v>2</v>
      </c>
      <c r="F137" s="236"/>
      <c r="G137" s="234"/>
      <c r="H137" s="234"/>
      <c r="I137" s="209" t="str">
        <f t="shared" si="4"/>
        <v xml:space="preserve">  </v>
      </c>
      <c r="J137" s="281"/>
      <c r="K137" s="213" t="str">
        <f>+IFERROR(VLOOKUP($J137,'11 FORMULAS'!$B$51:$C$53,2,0),"")</f>
        <v/>
      </c>
      <c r="L137" s="213" t="str">
        <f>+IFERROR(VLOOKUP($J137,'11 FORMULAS'!$B$51:$D$53,3,0),"")</f>
        <v/>
      </c>
      <c r="M137" s="245" t="s">
        <v>134</v>
      </c>
      <c r="N137" s="246">
        <f>+IFERROR(VLOOKUP($M137,'11 FORMULAS'!$B$54:$C$55,2,0),"")</f>
        <v>0.25</v>
      </c>
      <c r="O137" s="247" t="s">
        <v>146</v>
      </c>
      <c r="P137" s="247" t="s">
        <v>239</v>
      </c>
      <c r="Q137" s="247" t="s">
        <v>137</v>
      </c>
      <c r="R137" s="247" t="s">
        <v>247</v>
      </c>
      <c r="S137" s="213" t="str">
        <f t="shared" si="3"/>
        <v/>
      </c>
      <c r="T137" s="246">
        <f>IF($L137='11 FORMULAS'!$D$51,$C$100-($C$100*$S$100),$C$100)</f>
        <v>0.6</v>
      </c>
      <c r="U137" s="213">
        <f>IF($L137='11 FORMULAS'!$D$53,D137-(D137*S137),D137)</f>
        <v>0</v>
      </c>
      <c r="V137" s="604"/>
      <c r="W137" s="605"/>
      <c r="X137" s="27"/>
    </row>
    <row r="138" spans="1:24" ht="29.5" hidden="1" customHeight="1" thickBot="1" x14ac:dyDescent="0.25">
      <c r="A138" s="561"/>
      <c r="B138" s="565"/>
      <c r="C138" s="568"/>
      <c r="D138" s="569"/>
      <c r="E138" s="244">
        <v>3</v>
      </c>
      <c r="F138" s="236"/>
      <c r="G138" s="234"/>
      <c r="H138" s="234"/>
      <c r="I138" s="209" t="str">
        <f t="shared" si="4"/>
        <v xml:space="preserve">  </v>
      </c>
      <c r="J138" s="281"/>
      <c r="K138" s="213" t="str">
        <f>+IFERROR(VLOOKUP($J138,'11 FORMULAS'!$B$51:$C$53,2,0),"")</f>
        <v/>
      </c>
      <c r="L138" s="213" t="str">
        <f>+IFERROR(VLOOKUP($J138,'11 FORMULAS'!$B$51:$D$53,3,0),"")</f>
        <v/>
      </c>
      <c r="M138" s="245" t="s">
        <v>134</v>
      </c>
      <c r="N138" s="246">
        <f>+IFERROR(VLOOKUP($M138,'11 FORMULAS'!$B$54:$C$55,2,0),"")</f>
        <v>0.25</v>
      </c>
      <c r="O138" s="247" t="s">
        <v>146</v>
      </c>
      <c r="P138" s="247" t="s">
        <v>239</v>
      </c>
      <c r="Q138" s="247" t="s">
        <v>137</v>
      </c>
      <c r="R138" s="247" t="s">
        <v>247</v>
      </c>
      <c r="S138" s="213" t="str">
        <f t="shared" si="3"/>
        <v/>
      </c>
      <c r="T138" s="246">
        <f>IF($L138='11 FORMULAS'!$D$51,$C$100-($C$100*$S$100),$C$100)</f>
        <v>0.6</v>
      </c>
      <c r="U138" s="213">
        <f>IF($L138='11 FORMULAS'!$D$53,D138-(D138*S138),D138)</f>
        <v>0</v>
      </c>
      <c r="V138" s="604"/>
      <c r="W138" s="605"/>
      <c r="X138" s="27"/>
    </row>
    <row r="139" spans="1:24" ht="29.5" hidden="1" customHeight="1" thickBot="1" x14ac:dyDescent="0.25">
      <c r="A139" s="562"/>
      <c r="B139" s="566"/>
      <c r="C139" s="420"/>
      <c r="D139" s="558"/>
      <c r="E139" s="244">
        <v>4</v>
      </c>
      <c r="F139" s="237"/>
      <c r="G139" s="160"/>
      <c r="H139" s="160"/>
      <c r="I139" s="209" t="str">
        <f t="shared" si="4"/>
        <v xml:space="preserve">  </v>
      </c>
      <c r="J139" s="281"/>
      <c r="K139" s="213" t="str">
        <f>+IFERROR(VLOOKUP($J139,'11 FORMULAS'!$B$51:$C$53,2,0),"")</f>
        <v/>
      </c>
      <c r="L139" s="213" t="str">
        <f>+IFERROR(VLOOKUP($J139,'11 FORMULAS'!$B$51:$D$53,3,0),"")</f>
        <v/>
      </c>
      <c r="M139" s="245" t="s">
        <v>134</v>
      </c>
      <c r="N139" s="246">
        <f>+IFERROR(VLOOKUP($M139,'11 FORMULAS'!$B$54:$C$55,2,0),"")</f>
        <v>0.25</v>
      </c>
      <c r="O139" s="247" t="s">
        <v>146</v>
      </c>
      <c r="P139" s="247" t="s">
        <v>239</v>
      </c>
      <c r="Q139" s="247" t="s">
        <v>137</v>
      </c>
      <c r="R139" s="247" t="s">
        <v>247</v>
      </c>
      <c r="S139" s="213" t="str">
        <f t="shared" si="3"/>
        <v/>
      </c>
      <c r="T139" s="246">
        <f>IF($L139='11 FORMULAS'!$D$51,$C$100-($C$100*$S$100),$C$100)</f>
        <v>0.6</v>
      </c>
      <c r="U139" s="213">
        <f>IF($L139='11 FORMULAS'!$D$53,D139-(D139*S139),D139)</f>
        <v>0</v>
      </c>
      <c r="V139" s="599"/>
      <c r="W139" s="602"/>
      <c r="X139" s="27"/>
    </row>
    <row r="140" spans="1:24" ht="29.5" hidden="1" customHeight="1" thickBot="1" x14ac:dyDescent="0.25">
      <c r="A140" s="562"/>
      <c r="B140" s="566"/>
      <c r="C140" s="420"/>
      <c r="D140" s="558"/>
      <c r="E140" s="244">
        <v>5</v>
      </c>
      <c r="F140" s="237"/>
      <c r="G140" s="160"/>
      <c r="H140" s="160"/>
      <c r="I140" s="209" t="str">
        <f t="shared" si="4"/>
        <v xml:space="preserve">  </v>
      </c>
      <c r="J140" s="281"/>
      <c r="K140" s="213" t="str">
        <f>+IFERROR(VLOOKUP($J140,'11 FORMULAS'!$B$51:$C$53,2,0),"")</f>
        <v/>
      </c>
      <c r="L140" s="213" t="str">
        <f>+IFERROR(VLOOKUP($J140,'11 FORMULAS'!$B$51:$D$53,3,0),"")</f>
        <v/>
      </c>
      <c r="M140" s="245" t="s">
        <v>134</v>
      </c>
      <c r="N140" s="246">
        <f>+IFERROR(VLOOKUP($M140,'11 FORMULAS'!$B$54:$C$55,2,0),"")</f>
        <v>0.25</v>
      </c>
      <c r="O140" s="247" t="s">
        <v>146</v>
      </c>
      <c r="P140" s="247" t="s">
        <v>239</v>
      </c>
      <c r="Q140" s="247" t="s">
        <v>137</v>
      </c>
      <c r="R140" s="247" t="s">
        <v>247</v>
      </c>
      <c r="S140" s="213" t="str">
        <f t="shared" si="3"/>
        <v/>
      </c>
      <c r="T140" s="246">
        <f>IF($L140='11 FORMULAS'!$D$51,$C$100-($C$100*$S$100),$C$100)</f>
        <v>0.6</v>
      </c>
      <c r="U140" s="213">
        <f>IF($L140='11 FORMULAS'!$D$53,D140-(D140*S140),D140)</f>
        <v>0</v>
      </c>
      <c r="V140" s="599"/>
      <c r="W140" s="602"/>
      <c r="X140" s="27"/>
    </row>
    <row r="141" spans="1:24" ht="29.5" hidden="1" customHeight="1" thickBot="1" x14ac:dyDescent="0.25">
      <c r="A141" s="563"/>
      <c r="B141" s="567"/>
      <c r="C141" s="421"/>
      <c r="D141" s="559"/>
      <c r="E141" s="248">
        <v>6</v>
      </c>
      <c r="F141" s="239"/>
      <c r="G141" s="161"/>
      <c r="H141" s="161"/>
      <c r="I141" s="209" t="str">
        <f t="shared" si="4"/>
        <v xml:space="preserve">  </v>
      </c>
      <c r="J141" s="281"/>
      <c r="K141" s="213" t="str">
        <f>+IFERROR(VLOOKUP($J141,'11 FORMULAS'!$B$51:$C$53,2,0),"")</f>
        <v/>
      </c>
      <c r="L141" s="213" t="str">
        <f>+IFERROR(VLOOKUP($J141,'11 FORMULAS'!$B$51:$D$53,3,0),"")</f>
        <v/>
      </c>
      <c r="M141" s="245" t="s">
        <v>134</v>
      </c>
      <c r="N141" s="246">
        <f>+IFERROR(VLOOKUP($M141,'11 FORMULAS'!$B$54:$C$55,2,0),"")</f>
        <v>0.25</v>
      </c>
      <c r="O141" s="247" t="s">
        <v>146</v>
      </c>
      <c r="P141" s="247" t="s">
        <v>239</v>
      </c>
      <c r="Q141" s="247" t="s">
        <v>137</v>
      </c>
      <c r="R141" s="247" t="s">
        <v>247</v>
      </c>
      <c r="S141" s="213" t="str">
        <f t="shared" si="3"/>
        <v/>
      </c>
      <c r="T141" s="246">
        <f>IF($L141='11 FORMULAS'!$D$51,$C$100-($C$100*$S$100),$C$100)</f>
        <v>0.6</v>
      </c>
      <c r="U141" s="213">
        <f>IF($L141='11 FORMULAS'!$D$53,D141-(D141*S141),D141)</f>
        <v>0</v>
      </c>
      <c r="V141" s="600"/>
      <c r="W141" s="603"/>
      <c r="X141" s="27"/>
    </row>
    <row r="142" spans="1:24" ht="29.5" hidden="1" customHeight="1" thickBot="1" x14ac:dyDescent="0.25">
      <c r="A142" s="560" t="str">
        <f>'2 IDENTIFICACIÓN'!A32</f>
        <v>R23</v>
      </c>
      <c r="B142" s="564" t="str">
        <f>+'2 IDENTIFICACIÓN'!J32</f>
        <v xml:space="preserve"> por  debido a </v>
      </c>
      <c r="C142" s="419" t="str">
        <f>+'3 PROBABIL E IMPACTO INHERENTE'!E32</f>
        <v/>
      </c>
      <c r="D142" s="557" t="str">
        <f>+'3 PROBABIL E IMPACTO INHERENTE'!M32</f>
        <v/>
      </c>
      <c r="E142" s="249">
        <v>1</v>
      </c>
      <c r="F142" s="238"/>
      <c r="G142" s="34"/>
      <c r="H142" s="34"/>
      <c r="I142" s="209" t="str">
        <f t="shared" si="4"/>
        <v xml:space="preserve">  </v>
      </c>
      <c r="J142" s="281"/>
      <c r="K142" s="213" t="str">
        <f>+IFERROR(VLOOKUP($J142,'11 FORMULAS'!$B$51:$C$53,2,0),"")</f>
        <v/>
      </c>
      <c r="L142" s="213" t="str">
        <f>+IFERROR(VLOOKUP($J142,'11 FORMULAS'!$B$51:$D$53,3,0),"")</f>
        <v/>
      </c>
      <c r="M142" s="245" t="s">
        <v>134</v>
      </c>
      <c r="N142" s="246">
        <f>+IFERROR(VLOOKUP($M142,'11 FORMULAS'!$B$54:$C$55,2,0),"")</f>
        <v>0.25</v>
      </c>
      <c r="O142" s="247" t="s">
        <v>146</v>
      </c>
      <c r="P142" s="247" t="s">
        <v>239</v>
      </c>
      <c r="Q142" s="247" t="s">
        <v>137</v>
      </c>
      <c r="R142" s="247" t="s">
        <v>247</v>
      </c>
      <c r="S142" s="213" t="str">
        <f t="shared" si="3"/>
        <v/>
      </c>
      <c r="T142" s="246">
        <f>IF($L142='11 FORMULAS'!$D$51,$C$100-($C$100*$S$100),$C$100)</f>
        <v>0.6</v>
      </c>
      <c r="U142" s="213" t="str">
        <f>IF($L142='11 FORMULAS'!$D$53,D142-(D142*S142),D142)</f>
        <v/>
      </c>
      <c r="V142" s="598">
        <f>+IF(T147="","",T147)</f>
        <v>0.6</v>
      </c>
      <c r="W142" s="601">
        <f>+IF(U147="","",U147)</f>
        <v>0</v>
      </c>
      <c r="X142" s="27"/>
    </row>
    <row r="143" spans="1:24" ht="29.5" hidden="1" customHeight="1" thickBot="1" x14ac:dyDescent="0.25">
      <c r="A143" s="561"/>
      <c r="B143" s="565"/>
      <c r="C143" s="568"/>
      <c r="D143" s="569"/>
      <c r="E143" s="244">
        <v>2</v>
      </c>
      <c r="F143" s="236"/>
      <c r="G143" s="234"/>
      <c r="H143" s="234"/>
      <c r="I143" s="209" t="str">
        <f t="shared" si="4"/>
        <v xml:space="preserve">  </v>
      </c>
      <c r="J143" s="281"/>
      <c r="K143" s="213" t="str">
        <f>+IFERROR(VLOOKUP($J143,'11 FORMULAS'!$B$51:$C$53,2,0),"")</f>
        <v/>
      </c>
      <c r="L143" s="213" t="str">
        <f>+IFERROR(VLOOKUP($J143,'11 FORMULAS'!$B$51:$D$53,3,0),"")</f>
        <v/>
      </c>
      <c r="M143" s="245" t="s">
        <v>134</v>
      </c>
      <c r="N143" s="246">
        <f>+IFERROR(VLOOKUP($M143,'11 FORMULAS'!$B$54:$C$55,2,0),"")</f>
        <v>0.25</v>
      </c>
      <c r="O143" s="247" t="s">
        <v>146</v>
      </c>
      <c r="P143" s="247" t="s">
        <v>239</v>
      </c>
      <c r="Q143" s="247" t="s">
        <v>137</v>
      </c>
      <c r="R143" s="247" t="s">
        <v>247</v>
      </c>
      <c r="S143" s="213" t="str">
        <f t="shared" si="3"/>
        <v/>
      </c>
      <c r="T143" s="246">
        <f>IF($L143='11 FORMULAS'!$D$51,$C$100-($C$100*$S$100),$C$100)</f>
        <v>0.6</v>
      </c>
      <c r="U143" s="213">
        <f>IF($L143='11 FORMULAS'!$D$53,D143-(D143*S143),D143)</f>
        <v>0</v>
      </c>
      <c r="V143" s="604"/>
      <c r="W143" s="605"/>
      <c r="X143" s="27"/>
    </row>
    <row r="144" spans="1:24" ht="29.5" hidden="1" customHeight="1" thickBot="1" x14ac:dyDescent="0.25">
      <c r="A144" s="561"/>
      <c r="B144" s="565"/>
      <c r="C144" s="568"/>
      <c r="D144" s="569"/>
      <c r="E144" s="244">
        <v>3</v>
      </c>
      <c r="F144" s="236"/>
      <c r="G144" s="234"/>
      <c r="H144" s="234"/>
      <c r="I144" s="209" t="str">
        <f t="shared" si="4"/>
        <v xml:space="preserve">  </v>
      </c>
      <c r="J144" s="281"/>
      <c r="K144" s="213" t="str">
        <f>+IFERROR(VLOOKUP($J144,'11 FORMULAS'!$B$51:$C$53,2,0),"")</f>
        <v/>
      </c>
      <c r="L144" s="213" t="str">
        <f>+IFERROR(VLOOKUP($J144,'11 FORMULAS'!$B$51:$D$53,3,0),"")</f>
        <v/>
      </c>
      <c r="M144" s="245" t="s">
        <v>134</v>
      </c>
      <c r="N144" s="246">
        <f>+IFERROR(VLOOKUP($M144,'11 FORMULAS'!$B$54:$C$55,2,0),"")</f>
        <v>0.25</v>
      </c>
      <c r="O144" s="247" t="s">
        <v>146</v>
      </c>
      <c r="P144" s="247" t="s">
        <v>239</v>
      </c>
      <c r="Q144" s="247" t="s">
        <v>137</v>
      </c>
      <c r="R144" s="247" t="s">
        <v>247</v>
      </c>
      <c r="S144" s="213" t="str">
        <f t="shared" si="3"/>
        <v/>
      </c>
      <c r="T144" s="246">
        <f>IF($L144='11 FORMULAS'!$D$51,$C$100-($C$100*$S$100),$C$100)</f>
        <v>0.6</v>
      </c>
      <c r="U144" s="213">
        <f>IF($L144='11 FORMULAS'!$D$53,D144-(D144*S144),D144)</f>
        <v>0</v>
      </c>
      <c r="V144" s="604"/>
      <c r="W144" s="605"/>
      <c r="X144" s="27"/>
    </row>
    <row r="145" spans="1:24" ht="29.5" hidden="1" customHeight="1" thickBot="1" x14ac:dyDescent="0.25">
      <c r="A145" s="562"/>
      <c r="B145" s="566"/>
      <c r="C145" s="420"/>
      <c r="D145" s="558"/>
      <c r="E145" s="244">
        <v>4</v>
      </c>
      <c r="F145" s="237"/>
      <c r="G145" s="160"/>
      <c r="H145" s="160"/>
      <c r="I145" s="209" t="str">
        <f t="shared" si="4"/>
        <v xml:space="preserve">  </v>
      </c>
      <c r="J145" s="281"/>
      <c r="K145" s="213" t="str">
        <f>+IFERROR(VLOOKUP($J145,'11 FORMULAS'!$B$51:$C$53,2,0),"")</f>
        <v/>
      </c>
      <c r="L145" s="213" t="str">
        <f>+IFERROR(VLOOKUP($J145,'11 FORMULAS'!$B$51:$D$53,3,0),"")</f>
        <v/>
      </c>
      <c r="M145" s="245" t="s">
        <v>134</v>
      </c>
      <c r="N145" s="246">
        <f>+IFERROR(VLOOKUP($M145,'11 FORMULAS'!$B$54:$C$55,2,0),"")</f>
        <v>0.25</v>
      </c>
      <c r="O145" s="247" t="s">
        <v>146</v>
      </c>
      <c r="P145" s="247" t="s">
        <v>239</v>
      </c>
      <c r="Q145" s="247" t="s">
        <v>137</v>
      </c>
      <c r="R145" s="247" t="s">
        <v>247</v>
      </c>
      <c r="S145" s="213" t="str">
        <f t="shared" si="3"/>
        <v/>
      </c>
      <c r="T145" s="246">
        <f>IF($L145='11 FORMULAS'!$D$51,$C$100-($C$100*$S$100),$C$100)</f>
        <v>0.6</v>
      </c>
      <c r="U145" s="213">
        <f>IF($L145='11 FORMULAS'!$D$53,D145-(D145*S145),D145)</f>
        <v>0</v>
      </c>
      <c r="V145" s="599"/>
      <c r="W145" s="602"/>
      <c r="X145" s="27"/>
    </row>
    <row r="146" spans="1:24" ht="29.5" hidden="1" customHeight="1" thickBot="1" x14ac:dyDescent="0.25">
      <c r="A146" s="562"/>
      <c r="B146" s="566"/>
      <c r="C146" s="420"/>
      <c r="D146" s="558"/>
      <c r="E146" s="244">
        <v>5</v>
      </c>
      <c r="F146" s="237"/>
      <c r="G146" s="160"/>
      <c r="H146" s="160"/>
      <c r="I146" s="209" t="str">
        <f t="shared" si="4"/>
        <v xml:space="preserve">  </v>
      </c>
      <c r="J146" s="281"/>
      <c r="K146" s="213" t="str">
        <f>+IFERROR(VLOOKUP($J146,'11 FORMULAS'!$B$51:$C$53,2,0),"")</f>
        <v/>
      </c>
      <c r="L146" s="213" t="str">
        <f>+IFERROR(VLOOKUP($J146,'11 FORMULAS'!$B$51:$D$53,3,0),"")</f>
        <v/>
      </c>
      <c r="M146" s="245" t="s">
        <v>134</v>
      </c>
      <c r="N146" s="246">
        <f>+IFERROR(VLOOKUP($M146,'11 FORMULAS'!$B$54:$C$55,2,0),"")</f>
        <v>0.25</v>
      </c>
      <c r="O146" s="247" t="s">
        <v>146</v>
      </c>
      <c r="P146" s="247" t="s">
        <v>239</v>
      </c>
      <c r="Q146" s="247" t="s">
        <v>137</v>
      </c>
      <c r="R146" s="247" t="s">
        <v>247</v>
      </c>
      <c r="S146" s="213" t="str">
        <f t="shared" si="3"/>
        <v/>
      </c>
      <c r="T146" s="246">
        <f>IF($L146='11 FORMULAS'!$D$51,$C$100-($C$100*$S$100),$C$100)</f>
        <v>0.6</v>
      </c>
      <c r="U146" s="213">
        <f>IF($L146='11 FORMULAS'!$D$53,D146-(D146*S146),D146)</f>
        <v>0</v>
      </c>
      <c r="V146" s="599"/>
      <c r="W146" s="602"/>
      <c r="X146" s="27"/>
    </row>
    <row r="147" spans="1:24" ht="29.5" hidden="1" customHeight="1" thickBot="1" x14ac:dyDescent="0.25">
      <c r="A147" s="563"/>
      <c r="B147" s="567"/>
      <c r="C147" s="421"/>
      <c r="D147" s="559"/>
      <c r="E147" s="248">
        <v>6</v>
      </c>
      <c r="F147" s="239"/>
      <c r="G147" s="161"/>
      <c r="H147" s="161"/>
      <c r="I147" s="209" t="str">
        <f t="shared" si="4"/>
        <v xml:space="preserve">  </v>
      </c>
      <c r="J147" s="281"/>
      <c r="K147" s="213" t="str">
        <f>+IFERROR(VLOOKUP($J147,'11 FORMULAS'!$B$51:$C$53,2,0),"")</f>
        <v/>
      </c>
      <c r="L147" s="213" t="str">
        <f>+IFERROR(VLOOKUP($J147,'11 FORMULAS'!$B$51:$D$53,3,0),"")</f>
        <v/>
      </c>
      <c r="M147" s="245" t="s">
        <v>134</v>
      </c>
      <c r="N147" s="246">
        <f>+IFERROR(VLOOKUP($M147,'11 FORMULAS'!$B$54:$C$55,2,0),"")</f>
        <v>0.25</v>
      </c>
      <c r="O147" s="247" t="s">
        <v>146</v>
      </c>
      <c r="P147" s="247" t="s">
        <v>239</v>
      </c>
      <c r="Q147" s="247" t="s">
        <v>137</v>
      </c>
      <c r="R147" s="247" t="s">
        <v>247</v>
      </c>
      <c r="S147" s="213" t="str">
        <f t="shared" si="3"/>
        <v/>
      </c>
      <c r="T147" s="246">
        <f>IF($L147='11 FORMULAS'!$D$51,$C$100-($C$100*$S$100),$C$100)</f>
        <v>0.6</v>
      </c>
      <c r="U147" s="213">
        <f>IF($L147='11 FORMULAS'!$D$53,D147-(D147*S147),D147)</f>
        <v>0</v>
      </c>
      <c r="V147" s="600"/>
      <c r="W147" s="603"/>
      <c r="X147" s="27"/>
    </row>
    <row r="148" spans="1:24" ht="29.5" hidden="1" customHeight="1" thickBot="1" x14ac:dyDescent="0.25">
      <c r="A148" s="560" t="str">
        <f>'2 IDENTIFICACIÓN'!A33</f>
        <v>R24</v>
      </c>
      <c r="B148" s="564" t="str">
        <f>+'2 IDENTIFICACIÓN'!J33</f>
        <v xml:space="preserve"> por  debido a </v>
      </c>
      <c r="C148" s="419" t="str">
        <f>+'3 PROBABIL E IMPACTO INHERENTE'!E33</f>
        <v/>
      </c>
      <c r="D148" s="557" t="str">
        <f>+'3 PROBABIL E IMPACTO INHERENTE'!M33</f>
        <v/>
      </c>
      <c r="E148" s="249">
        <v>1</v>
      </c>
      <c r="F148" s="238"/>
      <c r="G148" s="34"/>
      <c r="H148" s="34"/>
      <c r="I148" s="209" t="str">
        <f t="shared" si="4"/>
        <v xml:space="preserve">  </v>
      </c>
      <c r="J148" s="281"/>
      <c r="K148" s="213" t="str">
        <f>+IFERROR(VLOOKUP($J148,'11 FORMULAS'!$B$51:$C$53,2,0),"")</f>
        <v/>
      </c>
      <c r="L148" s="213" t="str">
        <f>+IFERROR(VLOOKUP($J148,'11 FORMULAS'!$B$51:$D$53,3,0),"")</f>
        <v/>
      </c>
      <c r="M148" s="245" t="s">
        <v>134</v>
      </c>
      <c r="N148" s="246">
        <f>+IFERROR(VLOOKUP($M148,'11 FORMULAS'!$B$54:$C$55,2,0),"")</f>
        <v>0.25</v>
      </c>
      <c r="O148" s="247" t="s">
        <v>146</v>
      </c>
      <c r="P148" s="247" t="s">
        <v>239</v>
      </c>
      <c r="Q148" s="247" t="s">
        <v>137</v>
      </c>
      <c r="R148" s="247" t="s">
        <v>247</v>
      </c>
      <c r="S148" s="213" t="str">
        <f t="shared" si="3"/>
        <v/>
      </c>
      <c r="T148" s="246">
        <f>IF($L148='11 FORMULAS'!$D$51,$C$100-($C$100*$S$100),$C$100)</f>
        <v>0.6</v>
      </c>
      <c r="U148" s="213" t="str">
        <f>IF($L148='11 FORMULAS'!$D$53,D148-(D148*S148),D148)</f>
        <v/>
      </c>
      <c r="V148" s="598">
        <f>+IF(T153="","",T153)</f>
        <v>0.6</v>
      </c>
      <c r="W148" s="601">
        <f>+IF(U153="","",U153)</f>
        <v>0</v>
      </c>
      <c r="X148" s="27"/>
    </row>
    <row r="149" spans="1:24" ht="29.5" hidden="1" customHeight="1" thickBot="1" x14ac:dyDescent="0.25">
      <c r="A149" s="561"/>
      <c r="B149" s="565"/>
      <c r="C149" s="568"/>
      <c r="D149" s="569"/>
      <c r="E149" s="244">
        <v>2</v>
      </c>
      <c r="F149" s="236"/>
      <c r="G149" s="234"/>
      <c r="H149" s="234"/>
      <c r="I149" s="209" t="str">
        <f t="shared" si="4"/>
        <v xml:space="preserve">  </v>
      </c>
      <c r="J149" s="281"/>
      <c r="K149" s="213" t="str">
        <f>+IFERROR(VLOOKUP($J149,'11 FORMULAS'!$B$51:$C$53,2,0),"")</f>
        <v/>
      </c>
      <c r="L149" s="213" t="str">
        <f>+IFERROR(VLOOKUP($J149,'11 FORMULAS'!$B$51:$D$53,3,0),"")</f>
        <v/>
      </c>
      <c r="M149" s="245" t="s">
        <v>134</v>
      </c>
      <c r="N149" s="246">
        <f>+IFERROR(VLOOKUP($M149,'11 FORMULAS'!$B$54:$C$55,2,0),"")</f>
        <v>0.25</v>
      </c>
      <c r="O149" s="247" t="s">
        <v>146</v>
      </c>
      <c r="P149" s="247" t="s">
        <v>239</v>
      </c>
      <c r="Q149" s="247" t="s">
        <v>137</v>
      </c>
      <c r="R149" s="247" t="s">
        <v>247</v>
      </c>
      <c r="S149" s="213" t="str">
        <f t="shared" si="3"/>
        <v/>
      </c>
      <c r="T149" s="246">
        <f>IF($L149='11 FORMULAS'!$D$51,$C$100-($C$100*$S$100),$C$100)</f>
        <v>0.6</v>
      </c>
      <c r="U149" s="213">
        <f>IF($L149='11 FORMULAS'!$D$53,D149-(D149*S149),D149)</f>
        <v>0</v>
      </c>
      <c r="V149" s="604"/>
      <c r="W149" s="605"/>
      <c r="X149" s="27"/>
    </row>
    <row r="150" spans="1:24" ht="29.5" hidden="1" customHeight="1" thickBot="1" x14ac:dyDescent="0.25">
      <c r="A150" s="561"/>
      <c r="B150" s="565"/>
      <c r="C150" s="568"/>
      <c r="D150" s="569"/>
      <c r="E150" s="244">
        <v>3</v>
      </c>
      <c r="F150" s="236"/>
      <c r="G150" s="234"/>
      <c r="H150" s="234"/>
      <c r="I150" s="209" t="str">
        <f t="shared" si="4"/>
        <v xml:space="preserve">  </v>
      </c>
      <c r="J150" s="281"/>
      <c r="K150" s="213" t="str">
        <f>+IFERROR(VLOOKUP($J150,'11 FORMULAS'!$B$51:$C$53,2,0),"")</f>
        <v/>
      </c>
      <c r="L150" s="213" t="str">
        <f>+IFERROR(VLOOKUP($J150,'11 FORMULAS'!$B$51:$D$53,3,0),"")</f>
        <v/>
      </c>
      <c r="M150" s="245" t="s">
        <v>134</v>
      </c>
      <c r="N150" s="246">
        <f>+IFERROR(VLOOKUP($M150,'11 FORMULAS'!$B$54:$C$55,2,0),"")</f>
        <v>0.25</v>
      </c>
      <c r="O150" s="247" t="s">
        <v>146</v>
      </c>
      <c r="P150" s="247" t="s">
        <v>239</v>
      </c>
      <c r="Q150" s="247" t="s">
        <v>137</v>
      </c>
      <c r="R150" s="247" t="s">
        <v>247</v>
      </c>
      <c r="S150" s="213" t="str">
        <f t="shared" si="3"/>
        <v/>
      </c>
      <c r="T150" s="246">
        <f>IF($L150='11 FORMULAS'!$D$51,$C$100-($C$100*$S$100),$C$100)</f>
        <v>0.6</v>
      </c>
      <c r="U150" s="213">
        <f>IF($L150='11 FORMULAS'!$D$53,D150-(D150*S150),D150)</f>
        <v>0</v>
      </c>
      <c r="V150" s="604"/>
      <c r="W150" s="605"/>
      <c r="X150" s="27"/>
    </row>
    <row r="151" spans="1:24" ht="29.5" hidden="1" customHeight="1" thickBot="1" x14ac:dyDescent="0.25">
      <c r="A151" s="562"/>
      <c r="B151" s="566"/>
      <c r="C151" s="420"/>
      <c r="D151" s="558"/>
      <c r="E151" s="244">
        <v>4</v>
      </c>
      <c r="F151" s="237"/>
      <c r="G151" s="160"/>
      <c r="H151" s="160"/>
      <c r="I151" s="209" t="str">
        <f t="shared" si="4"/>
        <v xml:space="preserve">  </v>
      </c>
      <c r="J151" s="281"/>
      <c r="K151" s="213" t="str">
        <f>+IFERROR(VLOOKUP($J151,'11 FORMULAS'!$B$51:$C$53,2,0),"")</f>
        <v/>
      </c>
      <c r="L151" s="213" t="str">
        <f>+IFERROR(VLOOKUP($J151,'11 FORMULAS'!$B$51:$D$53,3,0),"")</f>
        <v/>
      </c>
      <c r="M151" s="245" t="s">
        <v>134</v>
      </c>
      <c r="N151" s="246">
        <f>+IFERROR(VLOOKUP($M151,'11 FORMULAS'!$B$54:$C$55,2,0),"")</f>
        <v>0.25</v>
      </c>
      <c r="O151" s="247" t="s">
        <v>146</v>
      </c>
      <c r="P151" s="247" t="s">
        <v>239</v>
      </c>
      <c r="Q151" s="247" t="s">
        <v>137</v>
      </c>
      <c r="R151" s="247" t="s">
        <v>247</v>
      </c>
      <c r="S151" s="213" t="str">
        <f t="shared" si="3"/>
        <v/>
      </c>
      <c r="T151" s="246">
        <f>IF($L151='11 FORMULAS'!$D$51,$C$100-($C$100*$S$100),$C$100)</f>
        <v>0.6</v>
      </c>
      <c r="U151" s="213">
        <f>IF($L151='11 FORMULAS'!$D$53,D151-(D151*S151),D151)</f>
        <v>0</v>
      </c>
      <c r="V151" s="599"/>
      <c r="W151" s="602"/>
      <c r="X151" s="27"/>
    </row>
    <row r="152" spans="1:24" ht="29.5" hidden="1" customHeight="1" thickBot="1" x14ac:dyDescent="0.25">
      <c r="A152" s="562"/>
      <c r="B152" s="566"/>
      <c r="C152" s="420"/>
      <c r="D152" s="558"/>
      <c r="E152" s="244">
        <v>5</v>
      </c>
      <c r="F152" s="237"/>
      <c r="G152" s="160"/>
      <c r="H152" s="160"/>
      <c r="I152" s="209" t="str">
        <f t="shared" si="4"/>
        <v xml:space="preserve">  </v>
      </c>
      <c r="J152" s="281"/>
      <c r="K152" s="213" t="str">
        <f>+IFERROR(VLOOKUP($J152,'11 FORMULAS'!$B$51:$C$53,2,0),"")</f>
        <v/>
      </c>
      <c r="L152" s="213" t="str">
        <f>+IFERROR(VLOOKUP($J152,'11 FORMULAS'!$B$51:$D$53,3,0),"")</f>
        <v/>
      </c>
      <c r="M152" s="245" t="s">
        <v>134</v>
      </c>
      <c r="N152" s="246">
        <f>+IFERROR(VLOOKUP($M152,'11 FORMULAS'!$B$54:$C$55,2,0),"")</f>
        <v>0.25</v>
      </c>
      <c r="O152" s="247" t="s">
        <v>146</v>
      </c>
      <c r="P152" s="247" t="s">
        <v>239</v>
      </c>
      <c r="Q152" s="247" t="s">
        <v>137</v>
      </c>
      <c r="R152" s="247" t="s">
        <v>247</v>
      </c>
      <c r="S152" s="213" t="str">
        <f t="shared" si="3"/>
        <v/>
      </c>
      <c r="T152" s="246">
        <f>IF($L152='11 FORMULAS'!$D$51,$C$100-($C$100*$S$100),$C$100)</f>
        <v>0.6</v>
      </c>
      <c r="U152" s="213">
        <f>IF($L152='11 FORMULAS'!$D$53,D152-(D152*S152),D152)</f>
        <v>0</v>
      </c>
      <c r="V152" s="599"/>
      <c r="W152" s="602"/>
      <c r="X152" s="27"/>
    </row>
    <row r="153" spans="1:24" ht="29.5" hidden="1" customHeight="1" thickBot="1" x14ac:dyDescent="0.25">
      <c r="A153" s="563"/>
      <c r="B153" s="567"/>
      <c r="C153" s="421"/>
      <c r="D153" s="559"/>
      <c r="E153" s="248">
        <v>6</v>
      </c>
      <c r="F153" s="239"/>
      <c r="G153" s="161"/>
      <c r="H153" s="161"/>
      <c r="I153" s="209" t="str">
        <f t="shared" si="4"/>
        <v xml:space="preserve">  </v>
      </c>
      <c r="J153" s="281"/>
      <c r="K153" s="213" t="str">
        <f>+IFERROR(VLOOKUP($J153,'11 FORMULAS'!$B$51:$C$53,2,0),"")</f>
        <v/>
      </c>
      <c r="L153" s="213" t="str">
        <f>+IFERROR(VLOOKUP($J153,'11 FORMULAS'!$B$51:$D$53,3,0),"")</f>
        <v/>
      </c>
      <c r="M153" s="245" t="s">
        <v>134</v>
      </c>
      <c r="N153" s="246">
        <f>+IFERROR(VLOOKUP($M153,'11 FORMULAS'!$B$54:$C$55,2,0),"")</f>
        <v>0.25</v>
      </c>
      <c r="O153" s="247" t="s">
        <v>146</v>
      </c>
      <c r="P153" s="247" t="s">
        <v>239</v>
      </c>
      <c r="Q153" s="247" t="s">
        <v>137</v>
      </c>
      <c r="R153" s="247" t="s">
        <v>247</v>
      </c>
      <c r="S153" s="213" t="str">
        <f t="shared" si="3"/>
        <v/>
      </c>
      <c r="T153" s="246">
        <f>IF($L153='11 FORMULAS'!$D$51,$C$100-($C$100*$S$100),$C$100)</f>
        <v>0.6</v>
      </c>
      <c r="U153" s="213">
        <f>IF($L153='11 FORMULAS'!$D$53,D153-(D153*S153),D153)</f>
        <v>0</v>
      </c>
      <c r="V153" s="600"/>
      <c r="W153" s="603"/>
      <c r="X153" s="27"/>
    </row>
    <row r="154" spans="1:24" ht="29.5" hidden="1" customHeight="1" thickBot="1" x14ac:dyDescent="0.25">
      <c r="A154" s="560" t="str">
        <f>'2 IDENTIFICACIÓN'!A34</f>
        <v>R25</v>
      </c>
      <c r="B154" s="564" t="str">
        <f>+'2 IDENTIFICACIÓN'!J34</f>
        <v xml:space="preserve"> por  debido a </v>
      </c>
      <c r="C154" s="419" t="str">
        <f>+'3 PROBABIL E IMPACTO INHERENTE'!E34</f>
        <v/>
      </c>
      <c r="D154" s="557" t="str">
        <f>+'3 PROBABIL E IMPACTO INHERENTE'!M34</f>
        <v/>
      </c>
      <c r="E154" s="249">
        <v>1</v>
      </c>
      <c r="F154" s="238"/>
      <c r="G154" s="34"/>
      <c r="H154" s="34"/>
      <c r="I154" s="209" t="str">
        <f t="shared" si="4"/>
        <v xml:space="preserve">  </v>
      </c>
      <c r="J154" s="281"/>
      <c r="K154" s="213" t="str">
        <f>+IFERROR(VLOOKUP($J154,'11 FORMULAS'!$B$51:$C$53,2,0),"")</f>
        <v/>
      </c>
      <c r="L154" s="213" t="str">
        <f>+IFERROR(VLOOKUP($J154,'11 FORMULAS'!$B$51:$D$53,3,0),"")</f>
        <v/>
      </c>
      <c r="M154" s="245" t="s">
        <v>134</v>
      </c>
      <c r="N154" s="246">
        <f>+IFERROR(VLOOKUP($M154,'11 FORMULAS'!$B$54:$C$55,2,0),"")</f>
        <v>0.25</v>
      </c>
      <c r="O154" s="247" t="s">
        <v>146</v>
      </c>
      <c r="P154" s="247" t="s">
        <v>239</v>
      </c>
      <c r="Q154" s="247" t="s">
        <v>137</v>
      </c>
      <c r="R154" s="247" t="s">
        <v>247</v>
      </c>
      <c r="S154" s="213" t="str">
        <f t="shared" si="3"/>
        <v/>
      </c>
      <c r="T154" s="246">
        <f>IF($L154='11 FORMULAS'!$D$51,$C$100-($C$100*$S$100),$C$100)</f>
        <v>0.6</v>
      </c>
      <c r="U154" s="213" t="str">
        <f>IF($L154='11 FORMULAS'!$D$53,D154-(D154*S154),D154)</f>
        <v/>
      </c>
      <c r="V154" s="598">
        <f>+IF(T159="","",T159)</f>
        <v>0.6</v>
      </c>
      <c r="W154" s="601">
        <f>+IF(U159="","",U159)</f>
        <v>0</v>
      </c>
      <c r="X154" s="27"/>
    </row>
    <row r="155" spans="1:24" ht="29.5" hidden="1" customHeight="1" thickBot="1" x14ac:dyDescent="0.25">
      <c r="A155" s="561"/>
      <c r="B155" s="565"/>
      <c r="C155" s="568"/>
      <c r="D155" s="569"/>
      <c r="E155" s="244">
        <v>2</v>
      </c>
      <c r="F155" s="236"/>
      <c r="G155" s="234"/>
      <c r="H155" s="234"/>
      <c r="I155" s="209" t="str">
        <f t="shared" si="4"/>
        <v xml:space="preserve">  </v>
      </c>
      <c r="J155" s="281"/>
      <c r="K155" s="213" t="str">
        <f>+IFERROR(VLOOKUP($J155,'11 FORMULAS'!$B$51:$C$53,2,0),"")</f>
        <v/>
      </c>
      <c r="L155" s="213" t="str">
        <f>+IFERROR(VLOOKUP($J155,'11 FORMULAS'!$B$51:$D$53,3,0),"")</f>
        <v/>
      </c>
      <c r="M155" s="245" t="s">
        <v>134</v>
      </c>
      <c r="N155" s="246">
        <f>+IFERROR(VLOOKUP($M155,'11 FORMULAS'!$B$54:$C$55,2,0),"")</f>
        <v>0.25</v>
      </c>
      <c r="O155" s="247" t="s">
        <v>146</v>
      </c>
      <c r="P155" s="247" t="s">
        <v>239</v>
      </c>
      <c r="Q155" s="247" t="s">
        <v>137</v>
      </c>
      <c r="R155" s="247" t="s">
        <v>247</v>
      </c>
      <c r="S155" s="213" t="str">
        <f t="shared" si="3"/>
        <v/>
      </c>
      <c r="T155" s="246">
        <f>IF($L155='11 FORMULAS'!$D$51,$C$100-($C$100*$S$100),$C$100)</f>
        <v>0.6</v>
      </c>
      <c r="U155" s="213">
        <f>IF($L155='11 FORMULAS'!$D$53,D155-(D155*S155),D155)</f>
        <v>0</v>
      </c>
      <c r="V155" s="604"/>
      <c r="W155" s="605"/>
      <c r="X155" s="27"/>
    </row>
    <row r="156" spans="1:24" ht="29.5" hidden="1" customHeight="1" thickBot="1" x14ac:dyDescent="0.25">
      <c r="A156" s="561"/>
      <c r="B156" s="565"/>
      <c r="C156" s="568"/>
      <c r="D156" s="569"/>
      <c r="E156" s="244">
        <v>3</v>
      </c>
      <c r="F156" s="236"/>
      <c r="G156" s="234"/>
      <c r="H156" s="234"/>
      <c r="I156" s="209" t="str">
        <f t="shared" si="4"/>
        <v xml:space="preserve">  </v>
      </c>
      <c r="J156" s="281"/>
      <c r="K156" s="213" t="str">
        <f>+IFERROR(VLOOKUP($J156,'11 FORMULAS'!$B$51:$C$53,2,0),"")</f>
        <v/>
      </c>
      <c r="L156" s="213" t="str">
        <f>+IFERROR(VLOOKUP($J156,'11 FORMULAS'!$B$51:$D$53,3,0),"")</f>
        <v/>
      </c>
      <c r="M156" s="245" t="s">
        <v>134</v>
      </c>
      <c r="N156" s="246">
        <f>+IFERROR(VLOOKUP($M156,'11 FORMULAS'!$B$54:$C$55,2,0),"")</f>
        <v>0.25</v>
      </c>
      <c r="O156" s="247" t="s">
        <v>146</v>
      </c>
      <c r="P156" s="247" t="s">
        <v>239</v>
      </c>
      <c r="Q156" s="247" t="s">
        <v>137</v>
      </c>
      <c r="R156" s="247" t="s">
        <v>247</v>
      </c>
      <c r="S156" s="213" t="str">
        <f t="shared" si="3"/>
        <v/>
      </c>
      <c r="T156" s="246">
        <f>IF($L156='11 FORMULAS'!$D$51,$C$100-($C$100*$S$100),$C$100)</f>
        <v>0.6</v>
      </c>
      <c r="U156" s="213">
        <f>IF($L156='11 FORMULAS'!$D$53,D156-(D156*S156),D156)</f>
        <v>0</v>
      </c>
      <c r="V156" s="604"/>
      <c r="W156" s="605"/>
      <c r="X156" s="27"/>
    </row>
    <row r="157" spans="1:24" ht="29.5" hidden="1" customHeight="1" thickBot="1" x14ac:dyDescent="0.25">
      <c r="A157" s="562"/>
      <c r="B157" s="566"/>
      <c r="C157" s="420"/>
      <c r="D157" s="558"/>
      <c r="E157" s="244">
        <v>4</v>
      </c>
      <c r="F157" s="237"/>
      <c r="G157" s="160"/>
      <c r="H157" s="160"/>
      <c r="I157" s="209" t="str">
        <f t="shared" si="4"/>
        <v xml:space="preserve">  </v>
      </c>
      <c r="J157" s="281"/>
      <c r="K157" s="213" t="str">
        <f>+IFERROR(VLOOKUP($J157,'11 FORMULAS'!$B$51:$C$53,2,0),"")</f>
        <v/>
      </c>
      <c r="L157" s="213" t="str">
        <f>+IFERROR(VLOOKUP($J157,'11 FORMULAS'!$B$51:$D$53,3,0),"")</f>
        <v/>
      </c>
      <c r="M157" s="245" t="s">
        <v>134</v>
      </c>
      <c r="N157" s="246">
        <f>+IFERROR(VLOOKUP($M157,'11 FORMULAS'!$B$54:$C$55,2,0),"")</f>
        <v>0.25</v>
      </c>
      <c r="O157" s="247" t="s">
        <v>146</v>
      </c>
      <c r="P157" s="247" t="s">
        <v>239</v>
      </c>
      <c r="Q157" s="247" t="s">
        <v>137</v>
      </c>
      <c r="R157" s="247" t="s">
        <v>247</v>
      </c>
      <c r="S157" s="213" t="str">
        <f t="shared" si="3"/>
        <v/>
      </c>
      <c r="T157" s="246">
        <f>IF($L157='11 FORMULAS'!$D$51,$C$100-($C$100*$S$100),$C$100)</f>
        <v>0.6</v>
      </c>
      <c r="U157" s="213">
        <f>IF($L157='11 FORMULAS'!$D$53,D157-(D157*S157),D157)</f>
        <v>0</v>
      </c>
      <c r="V157" s="599"/>
      <c r="W157" s="602"/>
      <c r="X157" s="27"/>
    </row>
    <row r="158" spans="1:24" ht="29.5" hidden="1" customHeight="1" thickBot="1" x14ac:dyDescent="0.25">
      <c r="A158" s="562"/>
      <c r="B158" s="566"/>
      <c r="C158" s="420"/>
      <c r="D158" s="558"/>
      <c r="E158" s="244">
        <v>5</v>
      </c>
      <c r="F158" s="237"/>
      <c r="G158" s="160"/>
      <c r="H158" s="160"/>
      <c r="I158" s="209" t="str">
        <f t="shared" si="4"/>
        <v xml:space="preserve">  </v>
      </c>
      <c r="J158" s="281"/>
      <c r="K158" s="213" t="str">
        <f>+IFERROR(VLOOKUP($J158,'11 FORMULAS'!$B$51:$C$53,2,0),"")</f>
        <v/>
      </c>
      <c r="L158" s="213" t="str">
        <f>+IFERROR(VLOOKUP($J158,'11 FORMULAS'!$B$51:$D$53,3,0),"")</f>
        <v/>
      </c>
      <c r="M158" s="245" t="s">
        <v>134</v>
      </c>
      <c r="N158" s="246">
        <f>+IFERROR(VLOOKUP($M158,'11 FORMULAS'!$B$54:$C$55,2,0),"")</f>
        <v>0.25</v>
      </c>
      <c r="O158" s="247" t="s">
        <v>146</v>
      </c>
      <c r="P158" s="247" t="s">
        <v>239</v>
      </c>
      <c r="Q158" s="247" t="s">
        <v>137</v>
      </c>
      <c r="R158" s="247" t="s">
        <v>247</v>
      </c>
      <c r="S158" s="213" t="str">
        <f t="shared" si="3"/>
        <v/>
      </c>
      <c r="T158" s="246">
        <f>IF($L158='11 FORMULAS'!$D$51,$C$100-($C$100*$S$100),$C$100)</f>
        <v>0.6</v>
      </c>
      <c r="U158" s="213">
        <f>IF($L158='11 FORMULAS'!$D$53,D158-(D158*S158),D158)</f>
        <v>0</v>
      </c>
      <c r="V158" s="599"/>
      <c r="W158" s="602"/>
      <c r="X158" s="27"/>
    </row>
    <row r="159" spans="1:24" ht="29.5" hidden="1" customHeight="1" thickBot="1" x14ac:dyDescent="0.25">
      <c r="A159" s="563"/>
      <c r="B159" s="567"/>
      <c r="C159" s="421"/>
      <c r="D159" s="559"/>
      <c r="E159" s="248">
        <v>6</v>
      </c>
      <c r="F159" s="239"/>
      <c r="G159" s="161"/>
      <c r="H159" s="161"/>
      <c r="I159" s="209" t="str">
        <f t="shared" si="4"/>
        <v xml:space="preserve">  </v>
      </c>
      <c r="J159" s="281"/>
      <c r="K159" s="213" t="str">
        <f>+IFERROR(VLOOKUP($J159,'11 FORMULAS'!$B$51:$C$53,2,0),"")</f>
        <v/>
      </c>
      <c r="L159" s="213" t="str">
        <f>+IFERROR(VLOOKUP($J159,'11 FORMULAS'!$B$51:$D$53,3,0),"")</f>
        <v/>
      </c>
      <c r="M159" s="245" t="s">
        <v>134</v>
      </c>
      <c r="N159" s="246">
        <f>+IFERROR(VLOOKUP($M159,'11 FORMULAS'!$B$54:$C$55,2,0),"")</f>
        <v>0.25</v>
      </c>
      <c r="O159" s="247" t="s">
        <v>146</v>
      </c>
      <c r="P159" s="247" t="s">
        <v>239</v>
      </c>
      <c r="Q159" s="247" t="s">
        <v>137</v>
      </c>
      <c r="R159" s="247" t="s">
        <v>247</v>
      </c>
      <c r="S159" s="213" t="str">
        <f t="shared" si="3"/>
        <v/>
      </c>
      <c r="T159" s="246">
        <f>IF($L159='11 FORMULAS'!$D$51,$C$100-($C$100*$S$100),$C$100)</f>
        <v>0.6</v>
      </c>
      <c r="U159" s="213">
        <f>IF($L159='11 FORMULAS'!$D$53,D159-(D159*S159),D159)</f>
        <v>0</v>
      </c>
      <c r="V159" s="600"/>
      <c r="W159" s="603"/>
      <c r="X159" s="27"/>
    </row>
    <row r="160" spans="1:24" ht="29.5" hidden="1" customHeight="1" thickBot="1" x14ac:dyDescent="0.25">
      <c r="A160" s="560" t="str">
        <f>'2 IDENTIFICACIÓN'!A35</f>
        <v>R26</v>
      </c>
      <c r="B160" s="564" t="str">
        <f>+'2 IDENTIFICACIÓN'!J35</f>
        <v xml:space="preserve"> por  debido a </v>
      </c>
      <c r="C160" s="419" t="str">
        <f>+'3 PROBABIL E IMPACTO INHERENTE'!E35</f>
        <v/>
      </c>
      <c r="D160" s="557" t="str">
        <f>+'3 PROBABIL E IMPACTO INHERENTE'!M35</f>
        <v/>
      </c>
      <c r="E160" s="249">
        <v>1</v>
      </c>
      <c r="F160" s="238"/>
      <c r="G160" s="34"/>
      <c r="H160" s="34"/>
      <c r="I160" s="209" t="str">
        <f t="shared" si="4"/>
        <v xml:space="preserve">  </v>
      </c>
      <c r="J160" s="281"/>
      <c r="K160" s="213" t="str">
        <f>+IFERROR(VLOOKUP($J160,'11 FORMULAS'!$B$51:$C$53,2,0),"")</f>
        <v/>
      </c>
      <c r="L160" s="213" t="str">
        <f>+IFERROR(VLOOKUP($J160,'11 FORMULAS'!$B$51:$D$53,3,0),"")</f>
        <v/>
      </c>
      <c r="M160" s="245" t="s">
        <v>134</v>
      </c>
      <c r="N160" s="246">
        <f>+IFERROR(VLOOKUP($M160,'11 FORMULAS'!$B$54:$C$55,2,0),"")</f>
        <v>0.25</v>
      </c>
      <c r="O160" s="247" t="s">
        <v>146</v>
      </c>
      <c r="P160" s="247" t="s">
        <v>239</v>
      </c>
      <c r="Q160" s="247" t="s">
        <v>137</v>
      </c>
      <c r="R160" s="247" t="s">
        <v>247</v>
      </c>
      <c r="S160" s="213" t="str">
        <f t="shared" si="3"/>
        <v/>
      </c>
      <c r="T160" s="246">
        <f>IF($L160='11 FORMULAS'!$D$51,$C$100-($C$100*$S$100),$C$100)</f>
        <v>0.6</v>
      </c>
      <c r="U160" s="213" t="str">
        <f>IF($L160='11 FORMULAS'!$D$53,D160-(D160*S160),D160)</f>
        <v/>
      </c>
      <c r="V160" s="598">
        <f>+IF(T165="","",T165)</f>
        <v>0.6</v>
      </c>
      <c r="W160" s="601">
        <f>+IF(U165="","",U165)</f>
        <v>0</v>
      </c>
      <c r="X160" s="27"/>
    </row>
    <row r="161" spans="1:24" ht="29.5" hidden="1" customHeight="1" thickBot="1" x14ac:dyDescent="0.25">
      <c r="A161" s="561"/>
      <c r="B161" s="565"/>
      <c r="C161" s="568"/>
      <c r="D161" s="569"/>
      <c r="E161" s="244">
        <v>2</v>
      </c>
      <c r="F161" s="236"/>
      <c r="G161" s="234"/>
      <c r="H161" s="234"/>
      <c r="I161" s="209" t="str">
        <f t="shared" si="4"/>
        <v xml:space="preserve">  </v>
      </c>
      <c r="J161" s="281"/>
      <c r="K161" s="213" t="str">
        <f>+IFERROR(VLOOKUP($J161,'11 FORMULAS'!$B$51:$C$53,2,0),"")</f>
        <v/>
      </c>
      <c r="L161" s="213" t="str">
        <f>+IFERROR(VLOOKUP($J161,'11 FORMULAS'!$B$51:$D$53,3,0),"")</f>
        <v/>
      </c>
      <c r="M161" s="245" t="s">
        <v>134</v>
      </c>
      <c r="N161" s="246">
        <f>+IFERROR(VLOOKUP($M161,'11 FORMULAS'!$B$54:$C$55,2,0),"")</f>
        <v>0.25</v>
      </c>
      <c r="O161" s="247" t="s">
        <v>146</v>
      </c>
      <c r="P161" s="247" t="s">
        <v>239</v>
      </c>
      <c r="Q161" s="247" t="s">
        <v>137</v>
      </c>
      <c r="R161" s="247" t="s">
        <v>247</v>
      </c>
      <c r="S161" s="213" t="str">
        <f t="shared" si="3"/>
        <v/>
      </c>
      <c r="T161" s="246">
        <f>IF($L161='11 FORMULAS'!$D$51,$C$100-($C$100*$S$100),$C$100)</f>
        <v>0.6</v>
      </c>
      <c r="U161" s="213">
        <f>IF($L161='11 FORMULAS'!$D$53,D161-(D161*S161),D161)</f>
        <v>0</v>
      </c>
      <c r="V161" s="604"/>
      <c r="W161" s="605"/>
      <c r="X161" s="27"/>
    </row>
    <row r="162" spans="1:24" ht="29.5" hidden="1" customHeight="1" thickBot="1" x14ac:dyDescent="0.25">
      <c r="A162" s="561"/>
      <c r="B162" s="565"/>
      <c r="C162" s="568"/>
      <c r="D162" s="569"/>
      <c r="E162" s="244">
        <v>3</v>
      </c>
      <c r="F162" s="236"/>
      <c r="G162" s="234"/>
      <c r="H162" s="234"/>
      <c r="I162" s="209" t="str">
        <f t="shared" si="4"/>
        <v xml:space="preserve">  </v>
      </c>
      <c r="J162" s="281"/>
      <c r="K162" s="213" t="str">
        <f>+IFERROR(VLOOKUP($J162,'11 FORMULAS'!$B$51:$C$53,2,0),"")</f>
        <v/>
      </c>
      <c r="L162" s="213" t="str">
        <f>+IFERROR(VLOOKUP($J162,'11 FORMULAS'!$B$51:$D$53,3,0),"")</f>
        <v/>
      </c>
      <c r="M162" s="245" t="s">
        <v>134</v>
      </c>
      <c r="N162" s="246">
        <f>+IFERROR(VLOOKUP($M162,'11 FORMULAS'!$B$54:$C$55,2,0),"")</f>
        <v>0.25</v>
      </c>
      <c r="O162" s="247" t="s">
        <v>146</v>
      </c>
      <c r="P162" s="247" t="s">
        <v>239</v>
      </c>
      <c r="Q162" s="247" t="s">
        <v>137</v>
      </c>
      <c r="R162" s="247" t="s">
        <v>247</v>
      </c>
      <c r="S162" s="213" t="str">
        <f t="shared" si="3"/>
        <v/>
      </c>
      <c r="T162" s="246">
        <f>IF($L162='11 FORMULAS'!$D$51,$C$100-($C$100*$S$100),$C$100)</f>
        <v>0.6</v>
      </c>
      <c r="U162" s="213">
        <f>IF($L162='11 FORMULAS'!$D$53,D162-(D162*S162),D162)</f>
        <v>0</v>
      </c>
      <c r="V162" s="604"/>
      <c r="W162" s="605"/>
      <c r="X162" s="27"/>
    </row>
    <row r="163" spans="1:24" ht="29.5" hidden="1" customHeight="1" thickBot="1" x14ac:dyDescent="0.25">
      <c r="A163" s="562"/>
      <c r="B163" s="566"/>
      <c r="C163" s="420"/>
      <c r="D163" s="558"/>
      <c r="E163" s="244">
        <v>4</v>
      </c>
      <c r="F163" s="237"/>
      <c r="G163" s="160"/>
      <c r="H163" s="160"/>
      <c r="I163" s="209" t="str">
        <f t="shared" si="4"/>
        <v xml:space="preserve">  </v>
      </c>
      <c r="J163" s="281"/>
      <c r="K163" s="213" t="str">
        <f>+IFERROR(VLOOKUP($J163,'11 FORMULAS'!$B$51:$C$53,2,0),"")</f>
        <v/>
      </c>
      <c r="L163" s="213" t="str">
        <f>+IFERROR(VLOOKUP($J163,'11 FORMULAS'!$B$51:$D$53,3,0),"")</f>
        <v/>
      </c>
      <c r="M163" s="245" t="s">
        <v>134</v>
      </c>
      <c r="N163" s="246">
        <f>+IFERROR(VLOOKUP($M163,'11 FORMULAS'!$B$54:$C$55,2,0),"")</f>
        <v>0.25</v>
      </c>
      <c r="O163" s="247" t="s">
        <v>146</v>
      </c>
      <c r="P163" s="247" t="s">
        <v>239</v>
      </c>
      <c r="Q163" s="247" t="s">
        <v>137</v>
      </c>
      <c r="R163" s="247" t="s">
        <v>247</v>
      </c>
      <c r="S163" s="213" t="str">
        <f t="shared" si="3"/>
        <v/>
      </c>
      <c r="T163" s="246">
        <f>IF($L163='11 FORMULAS'!$D$51,$C$100-($C$100*$S$100),$C$100)</f>
        <v>0.6</v>
      </c>
      <c r="U163" s="213">
        <f>IF($L163='11 FORMULAS'!$D$53,D163-(D163*S163),D163)</f>
        <v>0</v>
      </c>
      <c r="V163" s="599"/>
      <c r="W163" s="602"/>
      <c r="X163" s="27"/>
    </row>
    <row r="164" spans="1:24" ht="29.5" hidden="1" customHeight="1" thickBot="1" x14ac:dyDescent="0.25">
      <c r="A164" s="562"/>
      <c r="B164" s="566"/>
      <c r="C164" s="420"/>
      <c r="D164" s="558"/>
      <c r="E164" s="244">
        <v>5</v>
      </c>
      <c r="F164" s="237"/>
      <c r="G164" s="160"/>
      <c r="H164" s="160"/>
      <c r="I164" s="209" t="str">
        <f t="shared" si="4"/>
        <v xml:space="preserve">  </v>
      </c>
      <c r="J164" s="281"/>
      <c r="K164" s="213" t="str">
        <f>+IFERROR(VLOOKUP($J164,'11 FORMULAS'!$B$51:$C$53,2,0),"")</f>
        <v/>
      </c>
      <c r="L164" s="213" t="str">
        <f>+IFERROR(VLOOKUP($J164,'11 FORMULAS'!$B$51:$D$53,3,0),"")</f>
        <v/>
      </c>
      <c r="M164" s="245" t="s">
        <v>134</v>
      </c>
      <c r="N164" s="246">
        <f>+IFERROR(VLOOKUP($M164,'11 FORMULAS'!$B$54:$C$55,2,0),"")</f>
        <v>0.25</v>
      </c>
      <c r="O164" s="247" t="s">
        <v>146</v>
      </c>
      <c r="P164" s="247" t="s">
        <v>239</v>
      </c>
      <c r="Q164" s="247" t="s">
        <v>137</v>
      </c>
      <c r="R164" s="247" t="s">
        <v>247</v>
      </c>
      <c r="S164" s="213" t="str">
        <f t="shared" si="3"/>
        <v/>
      </c>
      <c r="T164" s="246">
        <f>IF($L164='11 FORMULAS'!$D$51,$C$100-($C$100*$S$100),$C$100)</f>
        <v>0.6</v>
      </c>
      <c r="U164" s="213">
        <f>IF($L164='11 FORMULAS'!$D$53,D164-(D164*S164),D164)</f>
        <v>0</v>
      </c>
      <c r="V164" s="599"/>
      <c r="W164" s="602"/>
      <c r="X164" s="27"/>
    </row>
    <row r="165" spans="1:24" ht="29.5" hidden="1" customHeight="1" thickBot="1" x14ac:dyDescent="0.25">
      <c r="A165" s="563"/>
      <c r="B165" s="567"/>
      <c r="C165" s="421"/>
      <c r="D165" s="559"/>
      <c r="E165" s="248">
        <v>6</v>
      </c>
      <c r="F165" s="239"/>
      <c r="G165" s="161"/>
      <c r="H165" s="161"/>
      <c r="I165" s="209" t="str">
        <f t="shared" si="4"/>
        <v xml:space="preserve">  </v>
      </c>
      <c r="J165" s="281"/>
      <c r="K165" s="213" t="str">
        <f>+IFERROR(VLOOKUP($J165,'11 FORMULAS'!$B$51:$C$53,2,0),"")</f>
        <v/>
      </c>
      <c r="L165" s="213" t="str">
        <f>+IFERROR(VLOOKUP($J165,'11 FORMULAS'!$B$51:$D$53,3,0),"")</f>
        <v/>
      </c>
      <c r="M165" s="245" t="s">
        <v>134</v>
      </c>
      <c r="N165" s="246">
        <f>+IFERROR(VLOOKUP($M165,'11 FORMULAS'!$B$54:$C$55,2,0),"")</f>
        <v>0.25</v>
      </c>
      <c r="O165" s="247" t="s">
        <v>146</v>
      </c>
      <c r="P165" s="247" t="s">
        <v>239</v>
      </c>
      <c r="Q165" s="247" t="s">
        <v>137</v>
      </c>
      <c r="R165" s="247" t="s">
        <v>247</v>
      </c>
      <c r="S165" s="213" t="str">
        <f t="shared" si="3"/>
        <v/>
      </c>
      <c r="T165" s="246">
        <f>IF($L165='11 FORMULAS'!$D$51,$C$100-($C$100*$S$100),$C$100)</f>
        <v>0.6</v>
      </c>
      <c r="U165" s="213">
        <f>IF($L165='11 FORMULAS'!$D$53,D165-(D165*S165),D165)</f>
        <v>0</v>
      </c>
      <c r="V165" s="600"/>
      <c r="W165" s="603"/>
      <c r="X165" s="27"/>
    </row>
    <row r="166" spans="1:24" ht="29.5" hidden="1" customHeight="1" thickBot="1" x14ac:dyDescent="0.25">
      <c r="A166" s="560" t="str">
        <f>'2 IDENTIFICACIÓN'!A36</f>
        <v>R27</v>
      </c>
      <c r="B166" s="564" t="str">
        <f>+'2 IDENTIFICACIÓN'!J36</f>
        <v xml:space="preserve"> por  debido a </v>
      </c>
      <c r="C166" s="419" t="str">
        <f>+'3 PROBABIL E IMPACTO INHERENTE'!E36</f>
        <v/>
      </c>
      <c r="D166" s="557" t="str">
        <f>+'3 PROBABIL E IMPACTO INHERENTE'!M36</f>
        <v/>
      </c>
      <c r="E166" s="249">
        <v>1</v>
      </c>
      <c r="F166" s="238"/>
      <c r="G166" s="34"/>
      <c r="H166" s="34"/>
      <c r="I166" s="209" t="str">
        <f t="shared" si="4"/>
        <v xml:space="preserve">  </v>
      </c>
      <c r="J166" s="281"/>
      <c r="K166" s="213" t="str">
        <f>+IFERROR(VLOOKUP($J166,'11 FORMULAS'!$B$51:$C$53,2,0),"")</f>
        <v/>
      </c>
      <c r="L166" s="213" t="str">
        <f>+IFERROR(VLOOKUP($J166,'11 FORMULAS'!$B$51:$D$53,3,0),"")</f>
        <v/>
      </c>
      <c r="M166" s="245" t="s">
        <v>134</v>
      </c>
      <c r="N166" s="246">
        <f>+IFERROR(VLOOKUP($M166,'11 FORMULAS'!$B$54:$C$55,2,0),"")</f>
        <v>0.25</v>
      </c>
      <c r="O166" s="247" t="s">
        <v>146</v>
      </c>
      <c r="P166" s="247" t="s">
        <v>239</v>
      </c>
      <c r="Q166" s="247" t="s">
        <v>137</v>
      </c>
      <c r="R166" s="247" t="s">
        <v>247</v>
      </c>
      <c r="S166" s="213" t="str">
        <f t="shared" si="3"/>
        <v/>
      </c>
      <c r="T166" s="246">
        <f>IF($L166='11 FORMULAS'!$D$51,$C$100-($C$100*$S$100),$C$100)</f>
        <v>0.6</v>
      </c>
      <c r="U166" s="213" t="str">
        <f>IF($L166='11 FORMULAS'!$D$53,D166-(D166*S166),D166)</f>
        <v/>
      </c>
      <c r="V166" s="598">
        <f>+IF(T171="","",T171)</f>
        <v>0.6</v>
      </c>
      <c r="W166" s="601">
        <f>+IF(U171="","",U171)</f>
        <v>0</v>
      </c>
      <c r="X166" s="27"/>
    </row>
    <row r="167" spans="1:24" ht="29.5" hidden="1" customHeight="1" thickBot="1" x14ac:dyDescent="0.25">
      <c r="A167" s="561"/>
      <c r="B167" s="565"/>
      <c r="C167" s="568"/>
      <c r="D167" s="569"/>
      <c r="E167" s="244">
        <v>2</v>
      </c>
      <c r="F167" s="236"/>
      <c r="G167" s="234"/>
      <c r="H167" s="234"/>
      <c r="I167" s="209" t="str">
        <f t="shared" si="4"/>
        <v xml:space="preserve">  </v>
      </c>
      <c r="J167" s="281"/>
      <c r="K167" s="213" t="str">
        <f>+IFERROR(VLOOKUP($J167,'11 FORMULAS'!$B$51:$C$53,2,0),"")</f>
        <v/>
      </c>
      <c r="L167" s="213" t="str">
        <f>+IFERROR(VLOOKUP($J167,'11 FORMULAS'!$B$51:$D$53,3,0),"")</f>
        <v/>
      </c>
      <c r="M167" s="245" t="s">
        <v>134</v>
      </c>
      <c r="N167" s="246">
        <f>+IFERROR(VLOOKUP($M167,'11 FORMULAS'!$B$54:$C$55,2,0),"")</f>
        <v>0.25</v>
      </c>
      <c r="O167" s="247" t="s">
        <v>146</v>
      </c>
      <c r="P167" s="247" t="s">
        <v>239</v>
      </c>
      <c r="Q167" s="247" t="s">
        <v>137</v>
      </c>
      <c r="R167" s="247" t="s">
        <v>247</v>
      </c>
      <c r="S167" s="213" t="str">
        <f t="shared" si="3"/>
        <v/>
      </c>
      <c r="T167" s="246">
        <f>IF($L167='11 FORMULAS'!$D$51,$C$100-($C$100*$S$100),$C$100)</f>
        <v>0.6</v>
      </c>
      <c r="U167" s="213">
        <f>IF($L167='11 FORMULAS'!$D$53,D167-(D167*S167),D167)</f>
        <v>0</v>
      </c>
      <c r="V167" s="604"/>
      <c r="W167" s="605"/>
      <c r="X167" s="27"/>
    </row>
    <row r="168" spans="1:24" ht="29.5" hidden="1" customHeight="1" thickBot="1" x14ac:dyDescent="0.25">
      <c r="A168" s="561"/>
      <c r="B168" s="565"/>
      <c r="C168" s="568"/>
      <c r="D168" s="569"/>
      <c r="E168" s="244">
        <v>3</v>
      </c>
      <c r="F168" s="236"/>
      <c r="G168" s="234"/>
      <c r="H168" s="234"/>
      <c r="I168" s="209" t="str">
        <f t="shared" si="4"/>
        <v xml:space="preserve">  </v>
      </c>
      <c r="J168" s="281"/>
      <c r="K168" s="213" t="str">
        <f>+IFERROR(VLOOKUP($J168,'11 FORMULAS'!$B$51:$C$53,2,0),"")</f>
        <v/>
      </c>
      <c r="L168" s="213" t="str">
        <f>+IFERROR(VLOOKUP($J168,'11 FORMULAS'!$B$51:$D$53,3,0),"")</f>
        <v/>
      </c>
      <c r="M168" s="245" t="s">
        <v>134</v>
      </c>
      <c r="N168" s="246">
        <f>+IFERROR(VLOOKUP($M168,'11 FORMULAS'!$B$54:$C$55,2,0),"")</f>
        <v>0.25</v>
      </c>
      <c r="O168" s="247" t="s">
        <v>146</v>
      </c>
      <c r="P168" s="247" t="s">
        <v>239</v>
      </c>
      <c r="Q168" s="247" t="s">
        <v>137</v>
      </c>
      <c r="R168" s="247" t="s">
        <v>247</v>
      </c>
      <c r="S168" s="213" t="str">
        <f t="shared" si="3"/>
        <v/>
      </c>
      <c r="T168" s="246">
        <f>IF($L168='11 FORMULAS'!$D$51,$C$100-($C$100*$S$100),$C$100)</f>
        <v>0.6</v>
      </c>
      <c r="U168" s="213">
        <f>IF($L168='11 FORMULAS'!$D$53,D168-(D168*S168),D168)</f>
        <v>0</v>
      </c>
      <c r="V168" s="604"/>
      <c r="W168" s="605"/>
      <c r="X168" s="27"/>
    </row>
    <row r="169" spans="1:24" ht="29.5" hidden="1" customHeight="1" thickBot="1" x14ac:dyDescent="0.25">
      <c r="A169" s="562"/>
      <c r="B169" s="566"/>
      <c r="C169" s="420"/>
      <c r="D169" s="558"/>
      <c r="E169" s="244">
        <v>4</v>
      </c>
      <c r="F169" s="237"/>
      <c r="G169" s="160"/>
      <c r="H169" s="160"/>
      <c r="I169" s="209" t="str">
        <f t="shared" si="4"/>
        <v xml:space="preserve">  </v>
      </c>
      <c r="J169" s="281"/>
      <c r="K169" s="213" t="str">
        <f>+IFERROR(VLOOKUP($J169,'11 FORMULAS'!$B$51:$C$53,2,0),"")</f>
        <v/>
      </c>
      <c r="L169" s="213" t="str">
        <f>+IFERROR(VLOOKUP($J169,'11 FORMULAS'!$B$51:$D$53,3,0),"")</f>
        <v/>
      </c>
      <c r="M169" s="245" t="s">
        <v>134</v>
      </c>
      <c r="N169" s="246">
        <f>+IFERROR(VLOOKUP($M169,'11 FORMULAS'!$B$54:$C$55,2,0),"")</f>
        <v>0.25</v>
      </c>
      <c r="O169" s="247" t="s">
        <v>146</v>
      </c>
      <c r="P169" s="247" t="s">
        <v>239</v>
      </c>
      <c r="Q169" s="247" t="s">
        <v>137</v>
      </c>
      <c r="R169" s="247" t="s">
        <v>247</v>
      </c>
      <c r="S169" s="213" t="str">
        <f t="shared" si="3"/>
        <v/>
      </c>
      <c r="T169" s="246">
        <f>IF($L169='11 FORMULAS'!$D$51,$C$100-($C$100*$S$100),$C$100)</f>
        <v>0.6</v>
      </c>
      <c r="U169" s="213">
        <f>IF($L169='11 FORMULAS'!$D$53,D169-(D169*S169),D169)</f>
        <v>0</v>
      </c>
      <c r="V169" s="599"/>
      <c r="W169" s="602"/>
      <c r="X169" s="27"/>
    </row>
    <row r="170" spans="1:24" ht="29.5" hidden="1" customHeight="1" thickBot="1" x14ac:dyDescent="0.25">
      <c r="A170" s="562"/>
      <c r="B170" s="566"/>
      <c r="C170" s="420"/>
      <c r="D170" s="558"/>
      <c r="E170" s="244">
        <v>5</v>
      </c>
      <c r="F170" s="237"/>
      <c r="G170" s="160"/>
      <c r="H170" s="160"/>
      <c r="I170" s="209" t="str">
        <f t="shared" si="4"/>
        <v xml:space="preserve">  </v>
      </c>
      <c r="J170" s="281"/>
      <c r="K170" s="213" t="str">
        <f>+IFERROR(VLOOKUP($J170,'11 FORMULAS'!$B$51:$C$53,2,0),"")</f>
        <v/>
      </c>
      <c r="L170" s="213" t="str">
        <f>+IFERROR(VLOOKUP($J170,'11 FORMULAS'!$B$51:$D$53,3,0),"")</f>
        <v/>
      </c>
      <c r="M170" s="245" t="s">
        <v>134</v>
      </c>
      <c r="N170" s="246">
        <f>+IFERROR(VLOOKUP($M170,'11 FORMULAS'!$B$54:$C$55,2,0),"")</f>
        <v>0.25</v>
      </c>
      <c r="O170" s="247" t="s">
        <v>146</v>
      </c>
      <c r="P170" s="247" t="s">
        <v>239</v>
      </c>
      <c r="Q170" s="247" t="s">
        <v>137</v>
      </c>
      <c r="R170" s="247" t="s">
        <v>247</v>
      </c>
      <c r="S170" s="213" t="str">
        <f t="shared" si="3"/>
        <v/>
      </c>
      <c r="T170" s="246">
        <f>IF($L170='11 FORMULAS'!$D$51,$C$100-($C$100*$S$100),$C$100)</f>
        <v>0.6</v>
      </c>
      <c r="U170" s="213">
        <f>IF($L170='11 FORMULAS'!$D$53,D170-(D170*S170),D170)</f>
        <v>0</v>
      </c>
      <c r="V170" s="599"/>
      <c r="W170" s="602"/>
      <c r="X170" s="27"/>
    </row>
    <row r="171" spans="1:24" ht="29.5" hidden="1" customHeight="1" thickBot="1" x14ac:dyDescent="0.25">
      <c r="A171" s="563"/>
      <c r="B171" s="567"/>
      <c r="C171" s="421"/>
      <c r="D171" s="559"/>
      <c r="E171" s="248">
        <v>6</v>
      </c>
      <c r="F171" s="239"/>
      <c r="G171" s="161"/>
      <c r="H171" s="161"/>
      <c r="I171" s="209" t="str">
        <f t="shared" si="4"/>
        <v xml:space="preserve">  </v>
      </c>
      <c r="J171" s="281"/>
      <c r="K171" s="213" t="str">
        <f>+IFERROR(VLOOKUP($J171,'11 FORMULAS'!$B$51:$C$53,2,0),"")</f>
        <v/>
      </c>
      <c r="L171" s="213" t="str">
        <f>+IFERROR(VLOOKUP($J171,'11 FORMULAS'!$B$51:$D$53,3,0),"")</f>
        <v/>
      </c>
      <c r="M171" s="245" t="s">
        <v>134</v>
      </c>
      <c r="N171" s="246">
        <f>+IFERROR(VLOOKUP($M171,'11 FORMULAS'!$B$54:$C$55,2,0),"")</f>
        <v>0.25</v>
      </c>
      <c r="O171" s="247" t="s">
        <v>146</v>
      </c>
      <c r="P171" s="247" t="s">
        <v>239</v>
      </c>
      <c r="Q171" s="247" t="s">
        <v>137</v>
      </c>
      <c r="R171" s="247" t="s">
        <v>247</v>
      </c>
      <c r="S171" s="213" t="str">
        <f t="shared" si="3"/>
        <v/>
      </c>
      <c r="T171" s="246">
        <f>IF($L171='11 FORMULAS'!$D$51,$C$100-($C$100*$S$100),$C$100)</f>
        <v>0.6</v>
      </c>
      <c r="U171" s="213">
        <f>IF($L171='11 FORMULAS'!$D$53,D171-(D171*S171),D171)</f>
        <v>0</v>
      </c>
      <c r="V171" s="600"/>
      <c r="W171" s="603"/>
      <c r="X171" s="27"/>
    </row>
    <row r="172" spans="1:24" ht="29.5" hidden="1" customHeight="1" thickBot="1" x14ac:dyDescent="0.25">
      <c r="A172" s="560" t="str">
        <f>'2 IDENTIFICACIÓN'!A37</f>
        <v>R28</v>
      </c>
      <c r="B172" s="564" t="str">
        <f>+'2 IDENTIFICACIÓN'!J37</f>
        <v xml:space="preserve"> por  debido a </v>
      </c>
      <c r="C172" s="419" t="str">
        <f>+'3 PROBABIL E IMPACTO INHERENTE'!E37</f>
        <v/>
      </c>
      <c r="D172" s="557" t="str">
        <f>+'3 PROBABIL E IMPACTO INHERENTE'!M37</f>
        <v/>
      </c>
      <c r="E172" s="249">
        <v>1</v>
      </c>
      <c r="F172" s="238"/>
      <c r="G172" s="34"/>
      <c r="H172" s="34"/>
      <c r="I172" s="209" t="str">
        <f t="shared" si="4"/>
        <v xml:space="preserve">  </v>
      </c>
      <c r="J172" s="281"/>
      <c r="K172" s="213" t="str">
        <f>+IFERROR(VLOOKUP($J172,'11 FORMULAS'!$B$51:$C$53,2,0),"")</f>
        <v/>
      </c>
      <c r="L172" s="213" t="str">
        <f>+IFERROR(VLOOKUP($J172,'11 FORMULAS'!$B$51:$D$53,3,0),"")</f>
        <v/>
      </c>
      <c r="M172" s="245" t="s">
        <v>134</v>
      </c>
      <c r="N172" s="246">
        <f>+IFERROR(VLOOKUP($M172,'11 FORMULAS'!$B$54:$C$55,2,0),"")</f>
        <v>0.25</v>
      </c>
      <c r="O172" s="247" t="s">
        <v>146</v>
      </c>
      <c r="P172" s="247" t="s">
        <v>239</v>
      </c>
      <c r="Q172" s="247" t="s">
        <v>137</v>
      </c>
      <c r="R172" s="247" t="s">
        <v>247</v>
      </c>
      <c r="S172" s="213" t="str">
        <f t="shared" si="3"/>
        <v/>
      </c>
      <c r="T172" s="246">
        <f>IF($L172='11 FORMULAS'!$D$51,$C$100-($C$100*$S$100),$C$100)</f>
        <v>0.6</v>
      </c>
      <c r="U172" s="213" t="str">
        <f>IF($L172='11 FORMULAS'!$D$53,D172-(D172*S172),D172)</f>
        <v/>
      </c>
      <c r="V172" s="598">
        <f>+IF(T177="","",T177)</f>
        <v>0.6</v>
      </c>
      <c r="W172" s="601">
        <f>+IF(U177="","",U177)</f>
        <v>0</v>
      </c>
      <c r="X172" s="27"/>
    </row>
    <row r="173" spans="1:24" ht="29.5" hidden="1" customHeight="1" thickBot="1" x14ac:dyDescent="0.25">
      <c r="A173" s="561"/>
      <c r="B173" s="565"/>
      <c r="C173" s="568"/>
      <c r="D173" s="569"/>
      <c r="E173" s="244">
        <v>2</v>
      </c>
      <c r="F173" s="236"/>
      <c r="G173" s="234"/>
      <c r="H173" s="234"/>
      <c r="I173" s="209" t="str">
        <f t="shared" si="4"/>
        <v xml:space="preserve">  </v>
      </c>
      <c r="J173" s="281"/>
      <c r="K173" s="213" t="str">
        <f>+IFERROR(VLOOKUP($J173,'11 FORMULAS'!$B$51:$C$53,2,0),"")</f>
        <v/>
      </c>
      <c r="L173" s="213" t="str">
        <f>+IFERROR(VLOOKUP($J173,'11 FORMULAS'!$B$51:$D$53,3,0),"")</f>
        <v/>
      </c>
      <c r="M173" s="245" t="s">
        <v>134</v>
      </c>
      <c r="N173" s="246">
        <f>+IFERROR(VLOOKUP($M173,'11 FORMULAS'!$B$54:$C$55,2,0),"")</f>
        <v>0.25</v>
      </c>
      <c r="O173" s="247" t="s">
        <v>146</v>
      </c>
      <c r="P173" s="247" t="s">
        <v>239</v>
      </c>
      <c r="Q173" s="247" t="s">
        <v>137</v>
      </c>
      <c r="R173" s="247" t="s">
        <v>247</v>
      </c>
      <c r="S173" s="213" t="str">
        <f t="shared" si="3"/>
        <v/>
      </c>
      <c r="T173" s="246">
        <f>IF($L173='11 FORMULAS'!$D$51,$C$100-($C$100*$S$100),$C$100)</f>
        <v>0.6</v>
      </c>
      <c r="U173" s="213">
        <f>IF($L173='11 FORMULAS'!$D$53,D173-(D173*S173),D173)</f>
        <v>0</v>
      </c>
      <c r="V173" s="604"/>
      <c r="W173" s="605"/>
      <c r="X173" s="27"/>
    </row>
    <row r="174" spans="1:24" ht="29.5" hidden="1" customHeight="1" thickBot="1" x14ac:dyDescent="0.25">
      <c r="A174" s="561"/>
      <c r="B174" s="565"/>
      <c r="C174" s="568"/>
      <c r="D174" s="569"/>
      <c r="E174" s="244">
        <v>3</v>
      </c>
      <c r="F174" s="236"/>
      <c r="G174" s="234"/>
      <c r="H174" s="234"/>
      <c r="I174" s="209" t="str">
        <f t="shared" si="4"/>
        <v xml:space="preserve">  </v>
      </c>
      <c r="J174" s="281"/>
      <c r="K174" s="213" t="str">
        <f>+IFERROR(VLOOKUP($J174,'11 FORMULAS'!$B$51:$C$53,2,0),"")</f>
        <v/>
      </c>
      <c r="L174" s="213" t="str">
        <f>+IFERROR(VLOOKUP($J174,'11 FORMULAS'!$B$51:$D$53,3,0),"")</f>
        <v/>
      </c>
      <c r="M174" s="245" t="s">
        <v>134</v>
      </c>
      <c r="N174" s="246">
        <f>+IFERROR(VLOOKUP($M174,'11 FORMULAS'!$B$54:$C$55,2,0),"")</f>
        <v>0.25</v>
      </c>
      <c r="O174" s="247" t="s">
        <v>146</v>
      </c>
      <c r="P174" s="247" t="s">
        <v>239</v>
      </c>
      <c r="Q174" s="247" t="s">
        <v>137</v>
      </c>
      <c r="R174" s="247" t="s">
        <v>247</v>
      </c>
      <c r="S174" s="213" t="str">
        <f t="shared" si="3"/>
        <v/>
      </c>
      <c r="T174" s="246">
        <f>IF($L174='11 FORMULAS'!$D$51,$C$100-($C$100*$S$100),$C$100)</f>
        <v>0.6</v>
      </c>
      <c r="U174" s="213">
        <f>IF($L174='11 FORMULAS'!$D$53,D174-(D174*S174),D174)</f>
        <v>0</v>
      </c>
      <c r="V174" s="604"/>
      <c r="W174" s="605"/>
      <c r="X174" s="27"/>
    </row>
    <row r="175" spans="1:24" ht="29.5" hidden="1" customHeight="1" thickBot="1" x14ac:dyDescent="0.25">
      <c r="A175" s="562"/>
      <c r="B175" s="566"/>
      <c r="C175" s="420"/>
      <c r="D175" s="558"/>
      <c r="E175" s="244">
        <v>4</v>
      </c>
      <c r="F175" s="237"/>
      <c r="G175" s="160"/>
      <c r="H175" s="160"/>
      <c r="I175" s="209" t="str">
        <f t="shared" si="4"/>
        <v xml:space="preserve">  </v>
      </c>
      <c r="J175" s="281"/>
      <c r="K175" s="213" t="str">
        <f>+IFERROR(VLOOKUP($J175,'11 FORMULAS'!$B$51:$C$53,2,0),"")</f>
        <v/>
      </c>
      <c r="L175" s="213" t="str">
        <f>+IFERROR(VLOOKUP($J175,'11 FORMULAS'!$B$51:$D$53,3,0),"")</f>
        <v/>
      </c>
      <c r="M175" s="245" t="s">
        <v>134</v>
      </c>
      <c r="N175" s="246">
        <f>+IFERROR(VLOOKUP($M175,'11 FORMULAS'!$B$54:$C$55,2,0),"")</f>
        <v>0.25</v>
      </c>
      <c r="O175" s="247" t="s">
        <v>146</v>
      </c>
      <c r="P175" s="247" t="s">
        <v>239</v>
      </c>
      <c r="Q175" s="247" t="s">
        <v>137</v>
      </c>
      <c r="R175" s="247" t="s">
        <v>247</v>
      </c>
      <c r="S175" s="213" t="str">
        <f t="shared" si="3"/>
        <v/>
      </c>
      <c r="T175" s="246">
        <f>IF($L175='11 FORMULAS'!$D$51,$C$100-($C$100*$S$100),$C$100)</f>
        <v>0.6</v>
      </c>
      <c r="U175" s="213">
        <f>IF($L175='11 FORMULAS'!$D$53,D175-(D175*S175),D175)</f>
        <v>0</v>
      </c>
      <c r="V175" s="599"/>
      <c r="W175" s="602"/>
      <c r="X175" s="27"/>
    </row>
    <row r="176" spans="1:24" ht="29.5" hidden="1" customHeight="1" thickBot="1" x14ac:dyDescent="0.25">
      <c r="A176" s="562"/>
      <c r="B176" s="566"/>
      <c r="C176" s="420"/>
      <c r="D176" s="558"/>
      <c r="E176" s="244">
        <v>5</v>
      </c>
      <c r="F176" s="237"/>
      <c r="G176" s="160"/>
      <c r="H176" s="160"/>
      <c r="I176" s="209" t="str">
        <f t="shared" si="4"/>
        <v xml:space="preserve">  </v>
      </c>
      <c r="J176" s="281"/>
      <c r="K176" s="213" t="str">
        <f>+IFERROR(VLOOKUP($J176,'11 FORMULAS'!$B$51:$C$53,2,0),"")</f>
        <v/>
      </c>
      <c r="L176" s="213" t="str">
        <f>+IFERROR(VLOOKUP($J176,'11 FORMULAS'!$B$51:$D$53,3,0),"")</f>
        <v/>
      </c>
      <c r="M176" s="245" t="s">
        <v>134</v>
      </c>
      <c r="N176" s="246">
        <f>+IFERROR(VLOOKUP($M176,'11 FORMULAS'!$B$54:$C$55,2,0),"")</f>
        <v>0.25</v>
      </c>
      <c r="O176" s="247" t="s">
        <v>146</v>
      </c>
      <c r="P176" s="247" t="s">
        <v>239</v>
      </c>
      <c r="Q176" s="247" t="s">
        <v>137</v>
      </c>
      <c r="R176" s="247" t="s">
        <v>247</v>
      </c>
      <c r="S176" s="213" t="str">
        <f t="shared" si="3"/>
        <v/>
      </c>
      <c r="T176" s="246">
        <f>IF($L176='11 FORMULAS'!$D$51,$C$100-($C$100*$S$100),$C$100)</f>
        <v>0.6</v>
      </c>
      <c r="U176" s="213">
        <f>IF($L176='11 FORMULAS'!$D$53,D176-(D176*S176),D176)</f>
        <v>0</v>
      </c>
      <c r="V176" s="599"/>
      <c r="W176" s="602"/>
      <c r="X176" s="27"/>
    </row>
    <row r="177" spans="1:27" ht="29.5" hidden="1" customHeight="1" thickBot="1" x14ac:dyDescent="0.25">
      <c r="A177" s="563"/>
      <c r="B177" s="567"/>
      <c r="C177" s="421"/>
      <c r="D177" s="559"/>
      <c r="E177" s="248">
        <v>6</v>
      </c>
      <c r="F177" s="239"/>
      <c r="G177" s="161"/>
      <c r="H177" s="161"/>
      <c r="I177" s="209" t="str">
        <f t="shared" si="4"/>
        <v xml:space="preserve">  </v>
      </c>
      <c r="J177" s="281"/>
      <c r="K177" s="213" t="str">
        <f>+IFERROR(VLOOKUP($J177,'11 FORMULAS'!$B$51:$C$53,2,0),"")</f>
        <v/>
      </c>
      <c r="L177" s="213" t="str">
        <f>+IFERROR(VLOOKUP($J177,'11 FORMULAS'!$B$51:$D$53,3,0),"")</f>
        <v/>
      </c>
      <c r="M177" s="245" t="s">
        <v>134</v>
      </c>
      <c r="N177" s="246">
        <f>+IFERROR(VLOOKUP($M177,'11 FORMULAS'!$B$54:$C$55,2,0),"")</f>
        <v>0.25</v>
      </c>
      <c r="O177" s="247" t="s">
        <v>146</v>
      </c>
      <c r="P177" s="247" t="s">
        <v>239</v>
      </c>
      <c r="Q177" s="247" t="s">
        <v>137</v>
      </c>
      <c r="R177" s="247" t="s">
        <v>247</v>
      </c>
      <c r="S177" s="213" t="str">
        <f t="shared" si="3"/>
        <v/>
      </c>
      <c r="T177" s="246">
        <f>IF($L177='11 FORMULAS'!$D$51,$C$100-($C$100*$S$100),$C$100)</f>
        <v>0.6</v>
      </c>
      <c r="U177" s="213">
        <f>IF($L177='11 FORMULAS'!$D$53,D177-(D177*S177),D177)</f>
        <v>0</v>
      </c>
      <c r="V177" s="600"/>
      <c r="W177" s="603"/>
      <c r="X177" s="27"/>
    </row>
    <row r="178" spans="1:27" ht="29.5" hidden="1" customHeight="1" thickBot="1" x14ac:dyDescent="0.25">
      <c r="A178" s="560" t="str">
        <f>'2 IDENTIFICACIÓN'!A38</f>
        <v>R29</v>
      </c>
      <c r="B178" s="564" t="str">
        <f>+'2 IDENTIFICACIÓN'!J38</f>
        <v xml:space="preserve"> por  debido a </v>
      </c>
      <c r="C178" s="419" t="str">
        <f>+'3 PROBABIL E IMPACTO INHERENTE'!E38</f>
        <v/>
      </c>
      <c r="D178" s="557" t="str">
        <f>+'3 PROBABIL E IMPACTO INHERENTE'!M38</f>
        <v/>
      </c>
      <c r="E178" s="249">
        <v>1</v>
      </c>
      <c r="F178" s="238"/>
      <c r="G178" s="34"/>
      <c r="H178" s="34"/>
      <c r="I178" s="209" t="str">
        <f t="shared" si="4"/>
        <v xml:space="preserve">  </v>
      </c>
      <c r="J178" s="281"/>
      <c r="K178" s="213" t="str">
        <f>+IFERROR(VLOOKUP($J178,'11 FORMULAS'!$B$51:$C$53,2,0),"")</f>
        <v/>
      </c>
      <c r="L178" s="213" t="str">
        <f>+IFERROR(VLOOKUP($J178,'11 FORMULAS'!$B$51:$D$53,3,0),"")</f>
        <v/>
      </c>
      <c r="M178" s="245" t="s">
        <v>134</v>
      </c>
      <c r="N178" s="246">
        <f>+IFERROR(VLOOKUP($M178,'11 FORMULAS'!$B$54:$C$55,2,0),"")</f>
        <v>0.25</v>
      </c>
      <c r="O178" s="247" t="s">
        <v>146</v>
      </c>
      <c r="P178" s="247" t="s">
        <v>239</v>
      </c>
      <c r="Q178" s="247" t="s">
        <v>137</v>
      </c>
      <c r="R178" s="247" t="s">
        <v>247</v>
      </c>
      <c r="S178" s="213" t="str">
        <f t="shared" si="3"/>
        <v/>
      </c>
      <c r="T178" s="246">
        <f>IF($L178='11 FORMULAS'!$D$51,$C$100-($C$100*$S$100),$C$100)</f>
        <v>0.6</v>
      </c>
      <c r="U178" s="213" t="str">
        <f>IF($L178='11 FORMULAS'!$D$53,D178-(D178*S178),D178)</f>
        <v/>
      </c>
      <c r="V178" s="598">
        <f>+IF(T183="","",T183)</f>
        <v>0.6</v>
      </c>
      <c r="W178" s="601">
        <f>+IF(U183="","",U183)</f>
        <v>0</v>
      </c>
      <c r="X178" s="27"/>
    </row>
    <row r="179" spans="1:27" ht="29.5" hidden="1" customHeight="1" thickBot="1" x14ac:dyDescent="0.25">
      <c r="A179" s="561"/>
      <c r="B179" s="565"/>
      <c r="C179" s="568"/>
      <c r="D179" s="569"/>
      <c r="E179" s="244">
        <v>2</v>
      </c>
      <c r="F179" s="236"/>
      <c r="G179" s="234"/>
      <c r="H179" s="234"/>
      <c r="I179" s="209" t="str">
        <f t="shared" si="4"/>
        <v xml:space="preserve">  </v>
      </c>
      <c r="J179" s="281"/>
      <c r="K179" s="213" t="str">
        <f>+IFERROR(VLOOKUP($J179,'11 FORMULAS'!$B$51:$C$53,2,0),"")</f>
        <v/>
      </c>
      <c r="L179" s="213" t="str">
        <f>+IFERROR(VLOOKUP($J179,'11 FORMULAS'!$B$51:$D$53,3,0),"")</f>
        <v/>
      </c>
      <c r="M179" s="245" t="s">
        <v>134</v>
      </c>
      <c r="N179" s="246">
        <f>+IFERROR(VLOOKUP($M179,'11 FORMULAS'!$B$54:$C$55,2,0),"")</f>
        <v>0.25</v>
      </c>
      <c r="O179" s="247" t="s">
        <v>146</v>
      </c>
      <c r="P179" s="247" t="s">
        <v>239</v>
      </c>
      <c r="Q179" s="247" t="s">
        <v>137</v>
      </c>
      <c r="R179" s="247" t="s">
        <v>247</v>
      </c>
      <c r="S179" s="213" t="str">
        <f t="shared" si="3"/>
        <v/>
      </c>
      <c r="T179" s="246">
        <f>IF($L179='11 FORMULAS'!$D$51,$C$100-($C$100*$S$100),$C$100)</f>
        <v>0.6</v>
      </c>
      <c r="U179" s="213">
        <f>IF($L179='11 FORMULAS'!$D$53,D179-(D179*S179),D179)</f>
        <v>0</v>
      </c>
      <c r="V179" s="604"/>
      <c r="W179" s="605"/>
      <c r="X179" s="27"/>
    </row>
    <row r="180" spans="1:27" ht="29.5" hidden="1" customHeight="1" thickBot="1" x14ac:dyDescent="0.25">
      <c r="A180" s="561"/>
      <c r="B180" s="565"/>
      <c r="C180" s="568"/>
      <c r="D180" s="569"/>
      <c r="E180" s="244">
        <v>3</v>
      </c>
      <c r="F180" s="236"/>
      <c r="G180" s="234"/>
      <c r="H180" s="234"/>
      <c r="I180" s="209" t="str">
        <f t="shared" si="4"/>
        <v xml:space="preserve">  </v>
      </c>
      <c r="J180" s="281"/>
      <c r="K180" s="213" t="str">
        <f>+IFERROR(VLOOKUP($J180,'11 FORMULAS'!$B$51:$C$53,2,0),"")</f>
        <v/>
      </c>
      <c r="L180" s="213" t="str">
        <f>+IFERROR(VLOOKUP($J180,'11 FORMULAS'!$B$51:$D$53,3,0),"")</f>
        <v/>
      </c>
      <c r="M180" s="245" t="s">
        <v>134</v>
      </c>
      <c r="N180" s="246">
        <f>+IFERROR(VLOOKUP($M180,'11 FORMULAS'!$B$54:$C$55,2,0),"")</f>
        <v>0.25</v>
      </c>
      <c r="O180" s="247" t="s">
        <v>146</v>
      </c>
      <c r="P180" s="247" t="s">
        <v>239</v>
      </c>
      <c r="Q180" s="247" t="s">
        <v>137</v>
      </c>
      <c r="R180" s="247" t="s">
        <v>247</v>
      </c>
      <c r="S180" s="213" t="str">
        <f t="shared" si="3"/>
        <v/>
      </c>
      <c r="T180" s="246">
        <f>IF($L180='11 FORMULAS'!$D$51,$C$100-($C$100*$S$100),$C$100)</f>
        <v>0.6</v>
      </c>
      <c r="U180" s="213">
        <f>IF($L180='11 FORMULAS'!$D$53,D180-(D180*S180),D180)</f>
        <v>0</v>
      </c>
      <c r="V180" s="604"/>
      <c r="W180" s="605"/>
      <c r="X180" s="27"/>
    </row>
    <row r="181" spans="1:27" ht="29.5" hidden="1" customHeight="1" thickBot="1" x14ac:dyDescent="0.25">
      <c r="A181" s="562"/>
      <c r="B181" s="566"/>
      <c r="C181" s="420"/>
      <c r="D181" s="558"/>
      <c r="E181" s="244">
        <v>4</v>
      </c>
      <c r="F181" s="237"/>
      <c r="G181" s="160"/>
      <c r="H181" s="160"/>
      <c r="I181" s="209" t="str">
        <f t="shared" si="4"/>
        <v xml:space="preserve">  </v>
      </c>
      <c r="J181" s="281"/>
      <c r="K181" s="213" t="str">
        <f>+IFERROR(VLOOKUP($J181,'11 FORMULAS'!$B$51:$C$53,2,0),"")</f>
        <v/>
      </c>
      <c r="L181" s="213" t="str">
        <f>+IFERROR(VLOOKUP($J181,'11 FORMULAS'!$B$51:$D$53,3,0),"")</f>
        <v/>
      </c>
      <c r="M181" s="245" t="s">
        <v>134</v>
      </c>
      <c r="N181" s="246">
        <f>+IFERROR(VLOOKUP($M181,'11 FORMULAS'!$B$54:$C$55,2,0),"")</f>
        <v>0.25</v>
      </c>
      <c r="O181" s="247" t="s">
        <v>146</v>
      </c>
      <c r="P181" s="247" t="s">
        <v>239</v>
      </c>
      <c r="Q181" s="247" t="s">
        <v>137</v>
      </c>
      <c r="R181" s="247" t="s">
        <v>247</v>
      </c>
      <c r="S181" s="213" t="str">
        <f t="shared" si="3"/>
        <v/>
      </c>
      <c r="T181" s="246">
        <f>IF($L181='11 FORMULAS'!$D$51,$C$100-($C$100*$S$100),$C$100)</f>
        <v>0.6</v>
      </c>
      <c r="U181" s="213">
        <f>IF($L181='11 FORMULAS'!$D$53,D181-(D181*S181),D181)</f>
        <v>0</v>
      </c>
      <c r="V181" s="599"/>
      <c r="W181" s="602"/>
      <c r="X181" s="27"/>
    </row>
    <row r="182" spans="1:27" ht="29.5" hidden="1" customHeight="1" thickBot="1" x14ac:dyDescent="0.25">
      <c r="A182" s="562"/>
      <c r="B182" s="566"/>
      <c r="C182" s="420"/>
      <c r="D182" s="558"/>
      <c r="E182" s="244">
        <v>5</v>
      </c>
      <c r="F182" s="237"/>
      <c r="G182" s="160"/>
      <c r="H182" s="160"/>
      <c r="I182" s="209" t="str">
        <f t="shared" si="4"/>
        <v xml:space="preserve">  </v>
      </c>
      <c r="J182" s="281"/>
      <c r="K182" s="213" t="str">
        <f>+IFERROR(VLOOKUP($J182,'11 FORMULAS'!$B$51:$C$53,2,0),"")</f>
        <v/>
      </c>
      <c r="L182" s="213" t="str">
        <f>+IFERROR(VLOOKUP($J182,'11 FORMULAS'!$B$51:$D$53,3,0),"")</f>
        <v/>
      </c>
      <c r="M182" s="245" t="s">
        <v>134</v>
      </c>
      <c r="N182" s="246">
        <f>+IFERROR(VLOOKUP($M182,'11 FORMULAS'!$B$54:$C$55,2,0),"")</f>
        <v>0.25</v>
      </c>
      <c r="O182" s="247" t="s">
        <v>146</v>
      </c>
      <c r="P182" s="247" t="s">
        <v>239</v>
      </c>
      <c r="Q182" s="247" t="s">
        <v>137</v>
      </c>
      <c r="R182" s="247" t="s">
        <v>247</v>
      </c>
      <c r="S182" s="213" t="str">
        <f t="shared" si="3"/>
        <v/>
      </c>
      <c r="T182" s="246">
        <f>IF($L182='11 FORMULAS'!$D$51,$C$100-($C$100*$S$100),$C$100)</f>
        <v>0.6</v>
      </c>
      <c r="U182" s="213">
        <f>IF($L182='11 FORMULAS'!$D$53,D182-(D182*S182),D182)</f>
        <v>0</v>
      </c>
      <c r="V182" s="599"/>
      <c r="W182" s="602"/>
      <c r="X182" s="27"/>
    </row>
    <row r="183" spans="1:27" ht="29.5" hidden="1" customHeight="1" thickBot="1" x14ac:dyDescent="0.25">
      <c r="A183" s="563"/>
      <c r="B183" s="567"/>
      <c r="C183" s="421"/>
      <c r="D183" s="559"/>
      <c r="E183" s="248">
        <v>6</v>
      </c>
      <c r="F183" s="239"/>
      <c r="G183" s="161"/>
      <c r="H183" s="161"/>
      <c r="I183" s="209" t="str">
        <f t="shared" si="4"/>
        <v xml:space="preserve">  </v>
      </c>
      <c r="J183" s="281"/>
      <c r="K183" s="213" t="str">
        <f>+IFERROR(VLOOKUP($J183,'11 FORMULAS'!$B$51:$C$53,2,0),"")</f>
        <v/>
      </c>
      <c r="L183" s="213" t="str">
        <f>+IFERROR(VLOOKUP($J183,'11 FORMULAS'!$B$51:$D$53,3,0),"")</f>
        <v/>
      </c>
      <c r="M183" s="245" t="s">
        <v>134</v>
      </c>
      <c r="N183" s="246">
        <f>+IFERROR(VLOOKUP($M183,'11 FORMULAS'!$B$54:$C$55,2,0),"")</f>
        <v>0.25</v>
      </c>
      <c r="O183" s="247" t="s">
        <v>146</v>
      </c>
      <c r="P183" s="247" t="s">
        <v>239</v>
      </c>
      <c r="Q183" s="247" t="s">
        <v>137</v>
      </c>
      <c r="R183" s="247" t="s">
        <v>247</v>
      </c>
      <c r="S183" s="213" t="str">
        <f t="shared" si="3"/>
        <v/>
      </c>
      <c r="T183" s="246">
        <f>IF($L183='11 FORMULAS'!$D$51,$C$100-($C$100*$S$100),$C$100)</f>
        <v>0.6</v>
      </c>
      <c r="U183" s="213">
        <f>IF($L183='11 FORMULAS'!$D$53,D183-(D183*S183),D183)</f>
        <v>0</v>
      </c>
      <c r="V183" s="600"/>
      <c r="W183" s="603"/>
      <c r="X183" s="27"/>
    </row>
    <row r="184" spans="1:27" ht="29.5" hidden="1" customHeight="1" thickBot="1" x14ac:dyDescent="0.25">
      <c r="A184" s="560" t="str">
        <f>'2 IDENTIFICACIÓN'!A39</f>
        <v>R30</v>
      </c>
      <c r="B184" s="564" t="str">
        <f>+'2 IDENTIFICACIÓN'!J39</f>
        <v xml:space="preserve"> por  debido a </v>
      </c>
      <c r="C184" s="419" t="str">
        <f>+'3 PROBABIL E IMPACTO INHERENTE'!E39</f>
        <v/>
      </c>
      <c r="D184" s="557" t="str">
        <f>+'3 PROBABIL E IMPACTO INHERENTE'!M39</f>
        <v/>
      </c>
      <c r="E184" s="249">
        <v>1</v>
      </c>
      <c r="F184" s="238"/>
      <c r="G184" s="34"/>
      <c r="H184" s="34"/>
      <c r="I184" s="209" t="str">
        <f t="shared" si="2"/>
        <v xml:space="preserve">  </v>
      </c>
      <c r="J184" s="281"/>
      <c r="K184" s="213" t="str">
        <f>+IFERROR(VLOOKUP($J184,'11 FORMULAS'!$B$51:$C$53,2,0),"")</f>
        <v/>
      </c>
      <c r="L184" s="213" t="str">
        <f>+IFERROR(VLOOKUP($J184,'11 FORMULAS'!$B$51:$D$53,3,0),"")</f>
        <v/>
      </c>
      <c r="M184" s="245" t="s">
        <v>134</v>
      </c>
      <c r="N184" s="246">
        <f>+IFERROR(VLOOKUP($M184,'11 FORMULAS'!$B$54:$C$55,2,0),"")</f>
        <v>0.25</v>
      </c>
      <c r="O184" s="247" t="s">
        <v>146</v>
      </c>
      <c r="P184" s="247" t="s">
        <v>239</v>
      </c>
      <c r="Q184" s="247" t="s">
        <v>137</v>
      </c>
      <c r="R184" s="247" t="s">
        <v>247</v>
      </c>
      <c r="S184" s="213" t="str">
        <f t="shared" si="3"/>
        <v/>
      </c>
      <c r="T184" s="246">
        <f>IF($L184='11 FORMULAS'!$D$51,$C$100-($C$100*$S$100),$C$100)</f>
        <v>0.6</v>
      </c>
      <c r="U184" s="213" t="str">
        <f>IF($L184='11 FORMULAS'!$D$53,D184-(D184*S184),D184)</f>
        <v/>
      </c>
      <c r="V184" s="598">
        <f>+IF(T189="","",T189)</f>
        <v>0.6</v>
      </c>
      <c r="W184" s="601">
        <f>+IF(U189="","",U189)</f>
        <v>0</v>
      </c>
      <c r="X184" s="27"/>
      <c r="Y184" s="211"/>
      <c r="Z184" s="212"/>
      <c r="AA184" s="212"/>
    </row>
    <row r="185" spans="1:27" ht="29.5" hidden="1" customHeight="1" thickBot="1" x14ac:dyDescent="0.25">
      <c r="A185" s="561"/>
      <c r="B185" s="565"/>
      <c r="C185" s="568"/>
      <c r="D185" s="569"/>
      <c r="E185" s="244">
        <v>2</v>
      </c>
      <c r="F185" s="236"/>
      <c r="G185" s="234"/>
      <c r="H185" s="234"/>
      <c r="I185" s="209" t="str">
        <f t="shared" si="2"/>
        <v xml:space="preserve">  </v>
      </c>
      <c r="J185" s="281"/>
      <c r="K185" s="213" t="str">
        <f>+IFERROR(VLOOKUP($J185,'11 FORMULAS'!$B$51:$C$53,2,0),"")</f>
        <v/>
      </c>
      <c r="L185" s="213" t="str">
        <f>+IFERROR(VLOOKUP($J185,'11 FORMULAS'!$B$51:$D$53,3,0),"")</f>
        <v/>
      </c>
      <c r="M185" s="245" t="s">
        <v>134</v>
      </c>
      <c r="N185" s="246">
        <f>+IFERROR(VLOOKUP($M185,'11 FORMULAS'!$B$54:$C$55,2,0),"")</f>
        <v>0.25</v>
      </c>
      <c r="O185" s="247" t="s">
        <v>146</v>
      </c>
      <c r="P185" s="247" t="s">
        <v>239</v>
      </c>
      <c r="Q185" s="247" t="s">
        <v>137</v>
      </c>
      <c r="R185" s="247" t="s">
        <v>247</v>
      </c>
      <c r="S185" s="213" t="str">
        <f t="shared" si="3"/>
        <v/>
      </c>
      <c r="T185" s="246">
        <f>IF($L185='11 FORMULAS'!$D$51,$C$100-($C$100*$S$100),$C$100)</f>
        <v>0.6</v>
      </c>
      <c r="U185" s="213">
        <f>IF($L185='11 FORMULAS'!$D$53,D185-(D185*S185),D185)</f>
        <v>0</v>
      </c>
      <c r="V185" s="604"/>
      <c r="W185" s="605"/>
      <c r="X185" s="27"/>
      <c r="Y185" s="211"/>
      <c r="Z185" s="212"/>
      <c r="AA185" s="212"/>
    </row>
    <row r="186" spans="1:27" ht="29.5" hidden="1" customHeight="1" thickBot="1" x14ac:dyDescent="0.25">
      <c r="A186" s="561"/>
      <c r="B186" s="565"/>
      <c r="C186" s="568"/>
      <c r="D186" s="569"/>
      <c r="E186" s="244">
        <v>3</v>
      </c>
      <c r="F186" s="236"/>
      <c r="G186" s="234"/>
      <c r="H186" s="234"/>
      <c r="I186" s="209" t="str">
        <f t="shared" si="2"/>
        <v xml:space="preserve">  </v>
      </c>
      <c r="J186" s="281"/>
      <c r="K186" s="213" t="str">
        <f>+IFERROR(VLOOKUP($J186,'11 FORMULAS'!$B$51:$C$53,2,0),"")</f>
        <v/>
      </c>
      <c r="L186" s="213" t="str">
        <f>+IFERROR(VLOOKUP($J186,'11 FORMULAS'!$B$51:$D$53,3,0),"")</f>
        <v/>
      </c>
      <c r="M186" s="245" t="s">
        <v>145</v>
      </c>
      <c r="N186" s="246">
        <f>+IFERROR(VLOOKUP($M186,'11 FORMULAS'!$B$54:$C$55,2,0),"")</f>
        <v>0.15</v>
      </c>
      <c r="O186" s="247" t="s">
        <v>146</v>
      </c>
      <c r="P186" s="247" t="s">
        <v>239</v>
      </c>
      <c r="Q186" s="247" t="s">
        <v>137</v>
      </c>
      <c r="R186" s="247" t="s">
        <v>247</v>
      </c>
      <c r="S186" s="213" t="str">
        <f t="shared" si="3"/>
        <v/>
      </c>
      <c r="T186" s="246">
        <f>IF($L186='11 FORMULAS'!$D$51,$C$100-($C$100*$S$100),$C$100)</f>
        <v>0.6</v>
      </c>
      <c r="U186" s="213">
        <f>IF($L186='11 FORMULAS'!$D$53,D186-(D186*S186),D186)</f>
        <v>0</v>
      </c>
      <c r="V186" s="604"/>
      <c r="W186" s="605"/>
      <c r="X186" s="27"/>
      <c r="Y186" s="211"/>
      <c r="Z186" s="212"/>
      <c r="AA186" s="212"/>
    </row>
    <row r="187" spans="1:27" ht="29.5" hidden="1" customHeight="1" thickBot="1" x14ac:dyDescent="0.25">
      <c r="A187" s="562"/>
      <c r="B187" s="566"/>
      <c r="C187" s="420"/>
      <c r="D187" s="558"/>
      <c r="E187" s="244">
        <v>4</v>
      </c>
      <c r="F187" s="237"/>
      <c r="G187" s="160"/>
      <c r="H187" s="160"/>
      <c r="I187" s="209" t="str">
        <f t="shared" si="2"/>
        <v xml:space="preserve">  </v>
      </c>
      <c r="J187" s="281"/>
      <c r="K187" s="213" t="str">
        <f>+IFERROR(VLOOKUP($J187,'11 FORMULAS'!$B$51:$C$53,2,0),"")</f>
        <v/>
      </c>
      <c r="L187" s="213" t="str">
        <f>+IFERROR(VLOOKUP($J187,'11 FORMULAS'!$B$51:$D$53,3,0),"")</f>
        <v/>
      </c>
      <c r="M187" s="245" t="s">
        <v>134</v>
      </c>
      <c r="N187" s="246">
        <f>+IFERROR(VLOOKUP($M187,'11 FORMULAS'!$B$54:$C$55,2,0),"")</f>
        <v>0.25</v>
      </c>
      <c r="O187" s="247" t="s">
        <v>146</v>
      </c>
      <c r="P187" s="247" t="s">
        <v>239</v>
      </c>
      <c r="Q187" s="247" t="s">
        <v>137</v>
      </c>
      <c r="R187" s="247" t="s">
        <v>247</v>
      </c>
      <c r="S187" s="213" t="str">
        <f t="shared" si="3"/>
        <v/>
      </c>
      <c r="T187" s="246">
        <f>IF($L187='11 FORMULAS'!$D$51,$C$100-($C$100*$S$100),$C$100)</f>
        <v>0.6</v>
      </c>
      <c r="U187" s="213">
        <f>IF($L187='11 FORMULAS'!$D$53,D187-(D187*S187),D187)</f>
        <v>0</v>
      </c>
      <c r="V187" s="599"/>
      <c r="W187" s="602"/>
      <c r="X187" s="27"/>
      <c r="Y187" s="211"/>
      <c r="Z187" s="212"/>
      <c r="AA187" s="212"/>
    </row>
    <row r="188" spans="1:27" ht="29.5" hidden="1" customHeight="1" thickBot="1" x14ac:dyDescent="0.25">
      <c r="A188" s="562"/>
      <c r="B188" s="566"/>
      <c r="C188" s="420"/>
      <c r="D188" s="558"/>
      <c r="E188" s="244">
        <v>5</v>
      </c>
      <c r="F188" s="237"/>
      <c r="G188" s="160"/>
      <c r="H188" s="160"/>
      <c r="I188" s="209" t="str">
        <f t="shared" si="2"/>
        <v xml:space="preserve">  </v>
      </c>
      <c r="J188" s="281"/>
      <c r="K188" s="213" t="str">
        <f>+IFERROR(VLOOKUP($J188,'11 FORMULAS'!$B$51:$C$53,2,0),"")</f>
        <v/>
      </c>
      <c r="L188" s="213" t="str">
        <f>+IFERROR(VLOOKUP($J188,'11 FORMULAS'!$B$51:$D$53,3,0),"")</f>
        <v/>
      </c>
      <c r="M188" s="245" t="s">
        <v>134</v>
      </c>
      <c r="N188" s="246">
        <f>+IFERROR(VLOOKUP($M188,'11 FORMULAS'!$B$54:$C$55,2,0),"")</f>
        <v>0.25</v>
      </c>
      <c r="O188" s="247" t="s">
        <v>146</v>
      </c>
      <c r="P188" s="247" t="s">
        <v>239</v>
      </c>
      <c r="Q188" s="247" t="s">
        <v>137</v>
      </c>
      <c r="R188" s="247" t="s">
        <v>247</v>
      </c>
      <c r="S188" s="213" t="str">
        <f t="shared" si="3"/>
        <v/>
      </c>
      <c r="T188" s="246">
        <f>IF($L188='11 FORMULAS'!$D$51,$C$100-($C$100*$S$100),$C$100)</f>
        <v>0.6</v>
      </c>
      <c r="U188" s="213">
        <f>IF($L188='11 FORMULAS'!$D$53,D188-(D188*S188),D188)</f>
        <v>0</v>
      </c>
      <c r="V188" s="599"/>
      <c r="W188" s="602"/>
      <c r="X188" s="27"/>
      <c r="Y188" s="211"/>
      <c r="Z188" s="212"/>
      <c r="AA188" s="212"/>
    </row>
    <row r="189" spans="1:27" ht="29.5" hidden="1" customHeight="1" thickBot="1" x14ac:dyDescent="0.25">
      <c r="A189" s="563"/>
      <c r="B189" s="567"/>
      <c r="C189" s="421"/>
      <c r="D189" s="559"/>
      <c r="E189" s="248">
        <v>6</v>
      </c>
      <c r="F189" s="239"/>
      <c r="G189" s="161"/>
      <c r="H189" s="161"/>
      <c r="I189" s="209" t="str">
        <f t="shared" si="2"/>
        <v xml:space="preserve">  </v>
      </c>
      <c r="J189" s="281"/>
      <c r="K189" s="213" t="str">
        <f>+IFERROR(VLOOKUP($J189,'11 FORMULAS'!$B$51:$C$53,2,0),"")</f>
        <v/>
      </c>
      <c r="L189" s="213" t="str">
        <f>+IFERROR(VLOOKUP($J189,'11 FORMULAS'!$B$51:$D$53,3,0),"")</f>
        <v/>
      </c>
      <c r="M189" s="245" t="s">
        <v>134</v>
      </c>
      <c r="N189" s="246">
        <f>+IFERROR(VLOOKUP($M189,'11 FORMULAS'!$B$54:$C$55,2,0),"")</f>
        <v>0.25</v>
      </c>
      <c r="O189" s="247" t="s">
        <v>146</v>
      </c>
      <c r="P189" s="247" t="s">
        <v>239</v>
      </c>
      <c r="Q189" s="247" t="s">
        <v>137</v>
      </c>
      <c r="R189" s="247" t="s">
        <v>247</v>
      </c>
      <c r="S189" s="213" t="str">
        <f t="shared" si="3"/>
        <v/>
      </c>
      <c r="T189" s="246">
        <f>IF($L189='11 FORMULAS'!$D$51,$C$100-($C$100*$S$100),$C$100)</f>
        <v>0.6</v>
      </c>
      <c r="U189" s="213">
        <f>IF($L189='11 FORMULAS'!$D$53,D189-(D189*S189),D189)</f>
        <v>0</v>
      </c>
      <c r="V189" s="600"/>
      <c r="W189" s="603"/>
      <c r="X189" s="27"/>
    </row>
    <row r="190" spans="1:27" ht="15" thickBot="1" x14ac:dyDescent="0.25"/>
    <row r="191" spans="1:27" ht="16" thickTop="1" thickBot="1" x14ac:dyDescent="0.25">
      <c r="A191" s="425" t="s">
        <v>376</v>
      </c>
      <c r="B191" s="425"/>
      <c r="C191" s="425"/>
      <c r="D191" s="425"/>
      <c r="E191" s="425"/>
      <c r="F191" s="425"/>
      <c r="G191" s="425"/>
    </row>
    <row r="192" spans="1:27" ht="16" thickTop="1" thickBot="1" x14ac:dyDescent="0.25">
      <c r="A192" s="312" t="s">
        <v>377</v>
      </c>
      <c r="B192" s="425" t="s">
        <v>378</v>
      </c>
      <c r="C192" s="425"/>
      <c r="D192" s="425" t="s">
        <v>379</v>
      </c>
      <c r="E192" s="425"/>
      <c r="F192" s="425" t="s">
        <v>380</v>
      </c>
      <c r="G192" s="425"/>
    </row>
    <row r="193" spans="1:7" ht="115" customHeight="1" thickTop="1" thickBot="1" x14ac:dyDescent="0.25">
      <c r="A193" s="313" t="s">
        <v>381</v>
      </c>
      <c r="B193" s="400">
        <v>46163</v>
      </c>
      <c r="C193" s="400"/>
      <c r="D193" s="401" t="s">
        <v>382</v>
      </c>
      <c r="E193" s="401"/>
      <c r="F193" s="402" t="s">
        <v>383</v>
      </c>
      <c r="G193" s="402"/>
    </row>
    <row r="194" spans="1:7" ht="15" thickTop="1" x14ac:dyDescent="0.2"/>
  </sheetData>
  <sheetProtection formatCells="0" formatColumns="0" formatRows="0" sort="0" autoFilter="0" pivotTables="0"/>
  <autoFilter ref="A9:X189" xr:uid="{00000000-0009-0000-0000-000005000000}"/>
  <dataConsolidate/>
  <mergeCells count="203">
    <mergeCell ref="V154:V159"/>
    <mergeCell ref="W154:W159"/>
    <mergeCell ref="V160:V165"/>
    <mergeCell ref="W160:W165"/>
    <mergeCell ref="V166:V171"/>
    <mergeCell ref="W166:W171"/>
    <mergeCell ref="V172:V177"/>
    <mergeCell ref="W172:W177"/>
    <mergeCell ref="V178:V183"/>
    <mergeCell ref="W178:W183"/>
    <mergeCell ref="C154:C159"/>
    <mergeCell ref="D154:D159"/>
    <mergeCell ref="C160:C165"/>
    <mergeCell ref="D160:D165"/>
    <mergeCell ref="C166:C171"/>
    <mergeCell ref="D166:D171"/>
    <mergeCell ref="C172:C177"/>
    <mergeCell ref="D172:D177"/>
    <mergeCell ref="C178:C183"/>
    <mergeCell ref="D178:D183"/>
    <mergeCell ref="C124:C129"/>
    <mergeCell ref="D124:D129"/>
    <mergeCell ref="C130:C135"/>
    <mergeCell ref="D130:D135"/>
    <mergeCell ref="C136:C141"/>
    <mergeCell ref="D136:D141"/>
    <mergeCell ref="C142:C147"/>
    <mergeCell ref="D142:D147"/>
    <mergeCell ref="C148:C153"/>
    <mergeCell ref="D148:D153"/>
    <mergeCell ref="A172:A177"/>
    <mergeCell ref="A178:A183"/>
    <mergeCell ref="B130:B135"/>
    <mergeCell ref="B136:B141"/>
    <mergeCell ref="B142:B147"/>
    <mergeCell ref="B148:B153"/>
    <mergeCell ref="B154:B159"/>
    <mergeCell ref="B160:B165"/>
    <mergeCell ref="B166:B171"/>
    <mergeCell ref="B172:B177"/>
    <mergeCell ref="B178:B183"/>
    <mergeCell ref="A124:A129"/>
    <mergeCell ref="B124:B129"/>
    <mergeCell ref="A130:A135"/>
    <mergeCell ref="A136:A141"/>
    <mergeCell ref="A142:A147"/>
    <mergeCell ref="A148:A153"/>
    <mergeCell ref="A154:A159"/>
    <mergeCell ref="A160:A165"/>
    <mergeCell ref="A166:A171"/>
    <mergeCell ref="V76:V81"/>
    <mergeCell ref="W76:W81"/>
    <mergeCell ref="V82:V87"/>
    <mergeCell ref="W82:W87"/>
    <mergeCell ref="V52:V57"/>
    <mergeCell ref="W52:W57"/>
    <mergeCell ref="V64:V69"/>
    <mergeCell ref="W64:W69"/>
    <mergeCell ref="V34:V39"/>
    <mergeCell ref="W34:W39"/>
    <mergeCell ref="V40:V45"/>
    <mergeCell ref="W40:W45"/>
    <mergeCell ref="V46:V51"/>
    <mergeCell ref="W46:W51"/>
    <mergeCell ref="V70:V75"/>
    <mergeCell ref="W70:W75"/>
    <mergeCell ref="V184:V189"/>
    <mergeCell ref="W184:W189"/>
    <mergeCell ref="V106:V111"/>
    <mergeCell ref="W106:W111"/>
    <mergeCell ref="V112:V117"/>
    <mergeCell ref="W112:W117"/>
    <mergeCell ref="V118:V123"/>
    <mergeCell ref="W118:W123"/>
    <mergeCell ref="V88:V93"/>
    <mergeCell ref="W88:W93"/>
    <mergeCell ref="V94:V99"/>
    <mergeCell ref="W94:W99"/>
    <mergeCell ref="V100:V105"/>
    <mergeCell ref="W100:W105"/>
    <mergeCell ref="V124:V129"/>
    <mergeCell ref="W124:W129"/>
    <mergeCell ref="V130:V135"/>
    <mergeCell ref="W130:W135"/>
    <mergeCell ref="V136:V141"/>
    <mergeCell ref="W136:W141"/>
    <mergeCell ref="V142:V147"/>
    <mergeCell ref="W142:W147"/>
    <mergeCell ref="V148:V153"/>
    <mergeCell ref="W148:W153"/>
    <mergeCell ref="V22:V27"/>
    <mergeCell ref="W22:W27"/>
    <mergeCell ref="V28:V33"/>
    <mergeCell ref="W28:W33"/>
    <mergeCell ref="V10:V15"/>
    <mergeCell ref="W10:W15"/>
    <mergeCell ref="V16:V21"/>
    <mergeCell ref="W16:W21"/>
    <mergeCell ref="V58:V63"/>
    <mergeCell ref="W58:W63"/>
    <mergeCell ref="A94:A99"/>
    <mergeCell ref="B94:B99"/>
    <mergeCell ref="C94:C99"/>
    <mergeCell ref="D94:D99"/>
    <mergeCell ref="A100:A105"/>
    <mergeCell ref="B100:B105"/>
    <mergeCell ref="C100:C105"/>
    <mergeCell ref="D100:D105"/>
    <mergeCell ref="A184:A189"/>
    <mergeCell ref="B184:B189"/>
    <mergeCell ref="C184:C189"/>
    <mergeCell ref="D184:D189"/>
    <mergeCell ref="A106:A111"/>
    <mergeCell ref="B106:B111"/>
    <mergeCell ref="C106:C111"/>
    <mergeCell ref="D106:D111"/>
    <mergeCell ref="A112:A117"/>
    <mergeCell ref="B112:B117"/>
    <mergeCell ref="C112:C117"/>
    <mergeCell ref="D112:D117"/>
    <mergeCell ref="A118:A123"/>
    <mergeCell ref="B118:B123"/>
    <mergeCell ref="C118:C123"/>
    <mergeCell ref="D118:D123"/>
    <mergeCell ref="D82:D87"/>
    <mergeCell ref="A88:A93"/>
    <mergeCell ref="B88:B93"/>
    <mergeCell ref="C88:C93"/>
    <mergeCell ref="D88:D93"/>
    <mergeCell ref="A82:A87"/>
    <mergeCell ref="B82:B87"/>
    <mergeCell ref="C82:C87"/>
    <mergeCell ref="A70:A75"/>
    <mergeCell ref="B70:B75"/>
    <mergeCell ref="C70:C75"/>
    <mergeCell ref="D70:D75"/>
    <mergeCell ref="A76:A81"/>
    <mergeCell ref="B76:B81"/>
    <mergeCell ref="C76:C81"/>
    <mergeCell ref="D76:D81"/>
    <mergeCell ref="A58:A63"/>
    <mergeCell ref="B58:B63"/>
    <mergeCell ref="C58:C63"/>
    <mergeCell ref="D58:D63"/>
    <mergeCell ref="A64:A69"/>
    <mergeCell ref="B64:B69"/>
    <mergeCell ref="C64:C69"/>
    <mergeCell ref="D64:D69"/>
    <mergeCell ref="A46:A51"/>
    <mergeCell ref="B46:B51"/>
    <mergeCell ref="C46:C51"/>
    <mergeCell ref="D46:D51"/>
    <mergeCell ref="A52:A57"/>
    <mergeCell ref="B52:B57"/>
    <mergeCell ref="C52:C57"/>
    <mergeCell ref="D52:D57"/>
    <mergeCell ref="B10:B15"/>
    <mergeCell ref="A28:A33"/>
    <mergeCell ref="B28:B33"/>
    <mergeCell ref="C28:C33"/>
    <mergeCell ref="D28:D33"/>
    <mergeCell ref="A16:A21"/>
    <mergeCell ref="B16:B21"/>
    <mergeCell ref="C16:C21"/>
    <mergeCell ref="D16:D21"/>
    <mergeCell ref="A22:A27"/>
    <mergeCell ref="B22:B27"/>
    <mergeCell ref="C22:C27"/>
    <mergeCell ref="D22:D27"/>
    <mergeCell ref="S6:S8"/>
    <mergeCell ref="T6:T8"/>
    <mergeCell ref="U6:U8"/>
    <mergeCell ref="A8:A9"/>
    <mergeCell ref="B8:B9"/>
    <mergeCell ref="E8:E9"/>
    <mergeCell ref="J8:N8"/>
    <mergeCell ref="F8:H8"/>
    <mergeCell ref="O8:R8"/>
    <mergeCell ref="J7:R7"/>
    <mergeCell ref="A191:G191"/>
    <mergeCell ref="B192:C192"/>
    <mergeCell ref="D192:E192"/>
    <mergeCell ref="F192:G192"/>
    <mergeCell ref="B193:C193"/>
    <mergeCell ref="D193:E193"/>
    <mergeCell ref="F193:G193"/>
    <mergeCell ref="A1:A3"/>
    <mergeCell ref="C8:C9"/>
    <mergeCell ref="C10:C15"/>
    <mergeCell ref="D8:D9"/>
    <mergeCell ref="D10:D15"/>
    <mergeCell ref="A4:K4"/>
    <mergeCell ref="B1:I2"/>
    <mergeCell ref="B3:I3"/>
    <mergeCell ref="A40:A45"/>
    <mergeCell ref="B40:B45"/>
    <mergeCell ref="C40:C45"/>
    <mergeCell ref="D40:D45"/>
    <mergeCell ref="A34:A39"/>
    <mergeCell ref="B34:B39"/>
    <mergeCell ref="C34:C39"/>
    <mergeCell ref="D34:D39"/>
    <mergeCell ref="A10:A15"/>
  </mergeCells>
  <phoneticPr fontId="0" type="noConversion"/>
  <conditionalFormatting sqref="C10:D10 V10:W10 C16:D16 V16:W16 C22:D22 V22:W22 C28:D28 V28:W28 C34:D36 V34:W36 C40:D42 V40:W42 C46:D46 V46:W46 C52:D52 V52:W52 C58:D58 V58:W58 C64:D64 V64:W64 C70:D72 V70:W72 C76:D76 V76:W76 C82:D82 V82:W82 C88:D88 V88:W88 C94:D94 V94:W94 C100:D100 V100:W100 C106:D108 V106:W108 C112:D114 V112:W114 C118:D120 V118:W120 C184:D186 V184:W186">
    <cfRule type="cellIs" dxfId="159" priority="373" operator="between">
      <formula>$Z$12</formula>
      <formula>$AA$12</formula>
    </cfRule>
    <cfRule type="cellIs" dxfId="158" priority="372" operator="between">
      <formula>$Z$11</formula>
      <formula>$AA$11</formula>
    </cfRule>
    <cfRule type="cellIs" dxfId="157" priority="371" operator="between">
      <formula>$Z$10</formula>
      <formula>$AA$10</formula>
    </cfRule>
    <cfRule type="cellIs" dxfId="156" priority="370" operator="between">
      <formula>$Z$9</formula>
      <formula>$AA$9</formula>
    </cfRule>
    <cfRule type="cellIs" dxfId="155" priority="369" operator="between">
      <formula>$Z$8</formula>
      <formula>$AA$8</formula>
    </cfRule>
  </conditionalFormatting>
  <conditionalFormatting sqref="C124:D126">
    <cfRule type="cellIs" dxfId="154" priority="100" operator="between">
      <formula>$Z$12</formula>
      <formula>$AA$12</formula>
    </cfRule>
    <cfRule type="cellIs" dxfId="153" priority="99" operator="between">
      <formula>$Z$11</formula>
      <formula>$AA$11</formula>
    </cfRule>
    <cfRule type="cellIs" dxfId="152" priority="98" operator="between">
      <formula>$Z$10</formula>
      <formula>$AA$10</formula>
    </cfRule>
    <cfRule type="cellIs" dxfId="151" priority="97" operator="between">
      <formula>$Z$9</formula>
      <formula>$AA$9</formula>
    </cfRule>
    <cfRule type="cellIs" dxfId="150" priority="96" operator="between">
      <formula>$Z$8</formula>
      <formula>$AA$8</formula>
    </cfRule>
  </conditionalFormatting>
  <conditionalFormatting sqref="C130:D132">
    <cfRule type="cellIs" dxfId="149" priority="95" operator="between">
      <formula>$Z$12</formula>
      <formula>$AA$12</formula>
    </cfRule>
    <cfRule type="cellIs" dxfId="148" priority="94" operator="between">
      <formula>$Z$11</formula>
      <formula>$AA$11</formula>
    </cfRule>
    <cfRule type="cellIs" dxfId="147" priority="93" operator="between">
      <formula>$Z$10</formula>
      <formula>$AA$10</formula>
    </cfRule>
    <cfRule type="cellIs" dxfId="146" priority="92" operator="between">
      <formula>$Z$9</formula>
      <formula>$AA$9</formula>
    </cfRule>
    <cfRule type="cellIs" dxfId="145" priority="91" operator="between">
      <formula>$Z$8</formula>
      <formula>$AA$8</formula>
    </cfRule>
  </conditionalFormatting>
  <conditionalFormatting sqref="C136:D138">
    <cfRule type="cellIs" dxfId="144" priority="90" operator="between">
      <formula>$Z$12</formula>
      <formula>$AA$12</formula>
    </cfRule>
    <cfRule type="cellIs" dxfId="143" priority="89" operator="between">
      <formula>$Z$11</formula>
      <formula>$AA$11</formula>
    </cfRule>
    <cfRule type="cellIs" dxfId="142" priority="88" operator="between">
      <formula>$Z$10</formula>
      <formula>$AA$10</formula>
    </cfRule>
    <cfRule type="cellIs" dxfId="141" priority="87" operator="between">
      <formula>$Z$9</formula>
      <formula>$AA$9</formula>
    </cfRule>
    <cfRule type="cellIs" dxfId="140" priority="86" operator="between">
      <formula>$Z$8</formula>
      <formula>$AA$8</formula>
    </cfRule>
  </conditionalFormatting>
  <conditionalFormatting sqref="C142:D144">
    <cfRule type="cellIs" dxfId="139" priority="85" operator="between">
      <formula>$Z$12</formula>
      <formula>$AA$12</formula>
    </cfRule>
    <cfRule type="cellIs" dxfId="138" priority="84" operator="between">
      <formula>$Z$11</formula>
      <formula>$AA$11</formula>
    </cfRule>
    <cfRule type="cellIs" dxfId="137" priority="83" operator="between">
      <formula>$Z$10</formula>
      <formula>$AA$10</formula>
    </cfRule>
    <cfRule type="cellIs" dxfId="136" priority="82" operator="between">
      <formula>$Z$9</formula>
      <formula>$AA$9</formula>
    </cfRule>
    <cfRule type="cellIs" dxfId="135" priority="81" operator="between">
      <formula>$Z$8</formula>
      <formula>$AA$8</formula>
    </cfRule>
  </conditionalFormatting>
  <conditionalFormatting sqref="C148:D150">
    <cfRule type="cellIs" dxfId="134" priority="80" operator="between">
      <formula>$Z$12</formula>
      <formula>$AA$12</formula>
    </cfRule>
    <cfRule type="cellIs" dxfId="133" priority="79" operator="between">
      <formula>$Z$11</formula>
      <formula>$AA$11</formula>
    </cfRule>
    <cfRule type="cellIs" dxfId="132" priority="78" operator="between">
      <formula>$Z$10</formula>
      <formula>$AA$10</formula>
    </cfRule>
    <cfRule type="cellIs" dxfId="131" priority="77" operator="between">
      <formula>$Z$9</formula>
      <formula>$AA$9</formula>
    </cfRule>
    <cfRule type="cellIs" dxfId="130" priority="76" operator="between">
      <formula>$Z$8</formula>
      <formula>$AA$8</formula>
    </cfRule>
  </conditionalFormatting>
  <conditionalFormatting sqref="C154:D156">
    <cfRule type="cellIs" dxfId="129" priority="75" operator="between">
      <formula>$Z$12</formula>
      <formula>$AA$12</formula>
    </cfRule>
    <cfRule type="cellIs" dxfId="128" priority="74" operator="between">
      <formula>$Z$11</formula>
      <formula>$AA$11</formula>
    </cfRule>
    <cfRule type="cellIs" dxfId="127" priority="73" operator="between">
      <formula>$Z$10</formula>
      <formula>$AA$10</formula>
    </cfRule>
    <cfRule type="cellIs" dxfId="126" priority="72" operator="between">
      <formula>$Z$9</formula>
      <formula>$AA$9</formula>
    </cfRule>
    <cfRule type="cellIs" dxfId="125" priority="71" operator="between">
      <formula>$Z$8</formula>
      <formula>$AA$8</formula>
    </cfRule>
  </conditionalFormatting>
  <conditionalFormatting sqref="C160:D162">
    <cfRule type="cellIs" dxfId="124" priority="70" operator="between">
      <formula>$Z$12</formula>
      <formula>$AA$12</formula>
    </cfRule>
    <cfRule type="cellIs" dxfId="123" priority="69" operator="between">
      <formula>$Z$11</formula>
      <formula>$AA$11</formula>
    </cfRule>
    <cfRule type="cellIs" dxfId="122" priority="68" operator="between">
      <formula>$Z$10</formula>
      <formula>$AA$10</formula>
    </cfRule>
    <cfRule type="cellIs" dxfId="121" priority="67" operator="between">
      <formula>$Z$9</formula>
      <formula>$AA$9</formula>
    </cfRule>
    <cfRule type="cellIs" dxfId="120" priority="66" operator="between">
      <formula>$Z$8</formula>
      <formula>$AA$8</formula>
    </cfRule>
  </conditionalFormatting>
  <conditionalFormatting sqref="C166:D168">
    <cfRule type="cellIs" dxfId="119" priority="65" operator="between">
      <formula>$Z$12</formula>
      <formula>$AA$12</formula>
    </cfRule>
    <cfRule type="cellIs" dxfId="118" priority="64" operator="between">
      <formula>$Z$11</formula>
      <formula>$AA$11</formula>
    </cfRule>
    <cfRule type="cellIs" dxfId="117" priority="63" operator="between">
      <formula>$Z$10</formula>
      <formula>$AA$10</formula>
    </cfRule>
    <cfRule type="cellIs" dxfId="116" priority="62" operator="between">
      <formula>$Z$9</formula>
      <formula>$AA$9</formula>
    </cfRule>
    <cfRule type="cellIs" dxfId="115" priority="61" operator="between">
      <formula>$Z$8</formula>
      <formula>$AA$8</formula>
    </cfRule>
  </conditionalFormatting>
  <conditionalFormatting sqref="C172:D174">
    <cfRule type="cellIs" dxfId="114" priority="60" operator="between">
      <formula>$Z$12</formula>
      <formula>$AA$12</formula>
    </cfRule>
    <cfRule type="cellIs" dxfId="113" priority="59" operator="between">
      <formula>$Z$11</formula>
      <formula>$AA$11</formula>
    </cfRule>
    <cfRule type="cellIs" dxfId="112" priority="58" operator="between">
      <formula>$Z$10</formula>
      <formula>$AA$10</formula>
    </cfRule>
    <cfRule type="cellIs" dxfId="111" priority="57" operator="between">
      <formula>$Z$9</formula>
      <formula>$AA$9</formula>
    </cfRule>
    <cfRule type="cellIs" dxfId="110" priority="56" operator="between">
      <formula>$Z$8</formula>
      <formula>$AA$8</formula>
    </cfRule>
  </conditionalFormatting>
  <conditionalFormatting sqref="C178:D180">
    <cfRule type="cellIs" dxfId="109" priority="53" operator="between">
      <formula>$Z$10</formula>
      <formula>$AA$10</formula>
    </cfRule>
    <cfRule type="cellIs" dxfId="108" priority="52" operator="between">
      <formula>$Z$9</formula>
      <formula>$AA$9</formula>
    </cfRule>
    <cfRule type="cellIs" dxfId="107" priority="51" operator="between">
      <formula>$Z$8</formula>
      <formula>$AA$8</formula>
    </cfRule>
    <cfRule type="cellIs" dxfId="106" priority="54" operator="between">
      <formula>$Z$11</formula>
      <formula>$AA$11</formula>
    </cfRule>
    <cfRule type="cellIs" dxfId="105" priority="55" operator="between">
      <formula>$Z$12</formula>
      <formula>$AA$12</formula>
    </cfRule>
  </conditionalFormatting>
  <conditionalFormatting sqref="V124:W126">
    <cfRule type="cellIs" dxfId="104" priority="50" operator="between">
      <formula>$Z$12</formula>
      <formula>$AA$12</formula>
    </cfRule>
    <cfRule type="cellIs" dxfId="103" priority="49" operator="between">
      <formula>$Z$11</formula>
      <formula>$AA$11</formula>
    </cfRule>
    <cfRule type="cellIs" dxfId="102" priority="48" operator="between">
      <formula>$Z$10</formula>
      <formula>$AA$10</formula>
    </cfRule>
    <cfRule type="cellIs" dxfId="101" priority="47" operator="between">
      <formula>$Z$9</formula>
      <formula>$AA$9</formula>
    </cfRule>
    <cfRule type="cellIs" dxfId="100" priority="46" operator="between">
      <formula>$Z$8</formula>
      <formula>$AA$8</formula>
    </cfRule>
  </conditionalFormatting>
  <conditionalFormatting sqref="V130:W132">
    <cfRule type="cellIs" dxfId="99" priority="42" operator="between">
      <formula>$Z$9</formula>
      <formula>$AA$9</formula>
    </cfRule>
    <cfRule type="cellIs" dxfId="98" priority="44" operator="between">
      <formula>$Z$11</formula>
      <formula>$AA$11</formula>
    </cfRule>
    <cfRule type="cellIs" dxfId="97" priority="43" operator="between">
      <formula>$Z$10</formula>
      <formula>$AA$10</formula>
    </cfRule>
    <cfRule type="cellIs" dxfId="96" priority="45" operator="between">
      <formula>$Z$12</formula>
      <formula>$AA$12</formula>
    </cfRule>
    <cfRule type="cellIs" dxfId="95" priority="41" operator="between">
      <formula>$Z$8</formula>
      <formula>$AA$8</formula>
    </cfRule>
  </conditionalFormatting>
  <conditionalFormatting sqref="V136:W138">
    <cfRule type="cellIs" dxfId="94" priority="40" operator="between">
      <formula>$Z$12</formula>
      <formula>$AA$12</formula>
    </cfRule>
    <cfRule type="cellIs" dxfId="93" priority="39" operator="between">
      <formula>$Z$11</formula>
      <formula>$AA$11</formula>
    </cfRule>
    <cfRule type="cellIs" dxfId="92" priority="38" operator="between">
      <formula>$Z$10</formula>
      <formula>$AA$10</formula>
    </cfRule>
    <cfRule type="cellIs" dxfId="91" priority="37" operator="between">
      <formula>$Z$9</formula>
      <formula>$AA$9</formula>
    </cfRule>
    <cfRule type="cellIs" dxfId="90" priority="36" operator="between">
      <formula>$Z$8</formula>
      <formula>$AA$8</formula>
    </cfRule>
  </conditionalFormatting>
  <conditionalFormatting sqref="V142:W144">
    <cfRule type="cellIs" dxfId="89" priority="35" operator="between">
      <formula>$Z$12</formula>
      <formula>$AA$12</formula>
    </cfRule>
    <cfRule type="cellIs" dxfId="88" priority="34" operator="between">
      <formula>$Z$11</formula>
      <formula>$AA$11</formula>
    </cfRule>
    <cfRule type="cellIs" dxfId="87" priority="33" operator="between">
      <formula>$Z$10</formula>
      <formula>$AA$10</formula>
    </cfRule>
    <cfRule type="cellIs" dxfId="86" priority="32" operator="between">
      <formula>$Z$9</formula>
      <formula>$AA$9</formula>
    </cfRule>
    <cfRule type="cellIs" dxfId="85" priority="31" operator="between">
      <formula>$Z$8</formula>
      <formula>$AA$8</formula>
    </cfRule>
  </conditionalFormatting>
  <conditionalFormatting sqref="V148:W150">
    <cfRule type="cellIs" dxfId="84" priority="27" operator="between">
      <formula>$Z$9</formula>
      <formula>$AA$9</formula>
    </cfRule>
    <cfRule type="cellIs" dxfId="83" priority="29" operator="between">
      <formula>$Z$11</formula>
      <formula>$AA$11</formula>
    </cfRule>
    <cfRule type="cellIs" dxfId="82" priority="28" operator="between">
      <formula>$Z$10</formula>
      <formula>$AA$10</formula>
    </cfRule>
    <cfRule type="cellIs" dxfId="81" priority="30" operator="between">
      <formula>$Z$12</formula>
      <formula>$AA$12</formula>
    </cfRule>
    <cfRule type="cellIs" dxfId="80" priority="26" operator="between">
      <formula>$Z$8</formula>
      <formula>$AA$8</formula>
    </cfRule>
  </conditionalFormatting>
  <conditionalFormatting sqref="V154:W156">
    <cfRule type="cellIs" dxfId="79" priority="25" operator="between">
      <formula>$Z$12</formula>
      <formula>$AA$12</formula>
    </cfRule>
    <cfRule type="cellIs" dxfId="78" priority="24" operator="between">
      <formula>$Z$11</formula>
      <formula>$AA$11</formula>
    </cfRule>
    <cfRule type="cellIs" dxfId="77" priority="23" operator="between">
      <formula>$Z$10</formula>
      <formula>$AA$10</formula>
    </cfRule>
    <cfRule type="cellIs" dxfId="76" priority="22" operator="between">
      <formula>$Z$9</formula>
      <formula>$AA$9</formula>
    </cfRule>
    <cfRule type="cellIs" dxfId="75" priority="21" operator="between">
      <formula>$Z$8</formula>
      <formula>$AA$8</formula>
    </cfRule>
  </conditionalFormatting>
  <conditionalFormatting sqref="V160:W162">
    <cfRule type="cellIs" dxfId="74" priority="20" operator="between">
      <formula>$Z$12</formula>
      <formula>$AA$12</formula>
    </cfRule>
    <cfRule type="cellIs" dxfId="73" priority="19" operator="between">
      <formula>$Z$11</formula>
      <formula>$AA$11</formula>
    </cfRule>
    <cfRule type="cellIs" dxfId="72" priority="18" operator="between">
      <formula>$Z$10</formula>
      <formula>$AA$10</formula>
    </cfRule>
    <cfRule type="cellIs" dxfId="71" priority="17" operator="between">
      <formula>$Z$9</formula>
      <formula>$AA$9</formula>
    </cfRule>
    <cfRule type="cellIs" dxfId="70" priority="16" operator="between">
      <formula>$Z$8</formula>
      <formula>$AA$8</formula>
    </cfRule>
  </conditionalFormatting>
  <conditionalFormatting sqref="V166:W168">
    <cfRule type="cellIs" dxfId="69" priority="15" operator="between">
      <formula>$Z$12</formula>
      <formula>$AA$12</formula>
    </cfRule>
    <cfRule type="cellIs" dxfId="68" priority="14" operator="between">
      <formula>$Z$11</formula>
      <formula>$AA$11</formula>
    </cfRule>
    <cfRule type="cellIs" dxfId="67" priority="13" operator="between">
      <formula>$Z$10</formula>
      <formula>$AA$10</formula>
    </cfRule>
    <cfRule type="cellIs" dxfId="66" priority="12" operator="between">
      <formula>$Z$9</formula>
      <formula>$AA$9</formula>
    </cfRule>
    <cfRule type="cellIs" dxfId="65" priority="11" operator="between">
      <formula>$Z$8</formula>
      <formula>$AA$8</formula>
    </cfRule>
  </conditionalFormatting>
  <conditionalFormatting sqref="V172:W174">
    <cfRule type="cellIs" dxfId="64" priority="10" operator="between">
      <formula>$Z$12</formula>
      <formula>$AA$12</formula>
    </cfRule>
    <cfRule type="cellIs" dxfId="63" priority="9" operator="between">
      <formula>$Z$11</formula>
      <formula>$AA$11</formula>
    </cfRule>
    <cfRule type="cellIs" dxfId="62" priority="8" operator="between">
      <formula>$Z$10</formula>
      <formula>$AA$10</formula>
    </cfRule>
    <cfRule type="cellIs" dxfId="61" priority="7" operator="between">
      <formula>$Z$9</formula>
      <formula>$AA$9</formula>
    </cfRule>
    <cfRule type="cellIs" dxfId="60" priority="6" operator="between">
      <formula>$Z$8</formula>
      <formula>$AA$8</formula>
    </cfRule>
  </conditionalFormatting>
  <conditionalFormatting sqref="V178:W180">
    <cfRule type="cellIs" dxfId="59" priority="5" operator="between">
      <formula>$Z$12</formula>
      <formula>$AA$12</formula>
    </cfRule>
    <cfRule type="cellIs" dxfId="58" priority="4" operator="between">
      <formula>$Z$11</formula>
      <formula>$AA$11</formula>
    </cfRule>
    <cfRule type="cellIs" dxfId="57" priority="3" operator="between">
      <formula>$Z$10</formula>
      <formula>$AA$10</formula>
    </cfRule>
    <cfRule type="cellIs" dxfId="56" priority="2" operator="between">
      <formula>$Z$9</formula>
      <formula>$AA$9</formula>
    </cfRule>
    <cfRule type="cellIs" dxfId="55" priority="1" operator="between">
      <formula>$Z$8</formula>
      <formula>$AA$8</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9" max="16383" man="1"/>
    <brk id="77" max="26" man="1"/>
  </rowBreaks>
  <colBreaks count="1" manualBreakCount="1">
    <brk id="9" max="92" man="1"/>
  </colBreaks>
  <drawing r:id="rId2"/>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'11 FORMULAS'!$B$51:$B$53</xm:f>
          </x14:formula1>
          <xm:sqref>J10:J189</xm:sqref>
        </x14:dataValidation>
        <x14:dataValidation type="list" allowBlank="1" showInputMessage="1" showErrorMessage="1" xr:uid="{00000000-0002-0000-0500-000001000000}">
          <x14:formula1>
            <xm:f>'11 FORMULAS'!$B$54:$B$55</xm:f>
          </x14:formula1>
          <xm:sqref>M10:M189</xm:sqref>
        </x14:dataValidation>
        <x14:dataValidation type="list" allowBlank="1" showInputMessage="1" showErrorMessage="1" xr:uid="{00000000-0002-0000-0500-000002000000}">
          <x14:formula1>
            <xm:f>'11 FORMULAS'!$B$60:$B$62</xm:f>
          </x14:formula1>
          <xm:sqref>O10:O189</xm:sqref>
        </x14:dataValidation>
        <x14:dataValidation type="list" allowBlank="1" showInputMessage="1" showErrorMessage="1" xr:uid="{00000000-0002-0000-0500-000003000000}">
          <x14:formula1>
            <xm:f>'11 FORMULAS'!$B$70:$B$71</xm:f>
          </x14:formula1>
          <xm:sqref>Q10:Q189</xm:sqref>
        </x14:dataValidation>
        <x14:dataValidation type="list" allowBlank="1" showInputMessage="1" showErrorMessage="1" xr:uid="{00000000-0002-0000-0500-000004000000}">
          <x14:formula1>
            <xm:f>'11 FORMULAS'!$B$72:$B$74</xm:f>
          </x14:formula1>
          <xm:sqref>R10:R189</xm:sqref>
        </x14:dataValidation>
        <x14:dataValidation type="list" allowBlank="1" showInputMessage="1" showErrorMessage="1" xr:uid="{00000000-0002-0000-0500-000005000000}">
          <x14:formula1>
            <xm:f>'11 FORMULAS'!$B$63:$B$69</xm:f>
          </x14:formula1>
          <xm:sqref>P10:P189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74"/>
  <sheetViews>
    <sheetView zoomScale="70" zoomScaleNormal="70" workbookViewId="0">
      <selection activeCell="A6" sqref="A6"/>
    </sheetView>
  </sheetViews>
  <sheetFormatPr baseColWidth="10" defaultColWidth="10.83203125" defaultRowHeight="13" x14ac:dyDescent="0.15"/>
  <cols>
    <col min="1" max="1" width="35.5" style="99" customWidth="1"/>
    <col min="2" max="2" width="47.1640625" style="99" customWidth="1"/>
    <col min="3" max="3" width="42.5" style="99" customWidth="1"/>
    <col min="4" max="4" width="34.5" style="99" customWidth="1"/>
    <col min="5" max="5" width="27.1640625" style="99" customWidth="1"/>
    <col min="6" max="6" width="45.5" style="99" customWidth="1"/>
    <col min="7" max="7" width="22.1640625" style="99" customWidth="1"/>
    <col min="8" max="8" width="20.83203125" style="99" customWidth="1"/>
    <col min="9" max="9" width="46.33203125" style="99" customWidth="1"/>
    <col min="10" max="10" width="10.83203125" style="99"/>
    <col min="11" max="11" width="20.83203125" style="99" customWidth="1"/>
    <col min="12" max="12" width="14.5" style="99" customWidth="1"/>
    <col min="13" max="14" width="21" style="99" customWidth="1"/>
    <col min="15" max="16" width="10.83203125" style="99"/>
    <col min="17" max="17" width="14.83203125" style="99" customWidth="1"/>
    <col min="18" max="18" width="10.83203125" style="99"/>
    <col min="19" max="19" width="16.5" style="99" customWidth="1"/>
    <col min="20" max="20" width="10.83203125" style="99"/>
    <col min="21" max="21" width="30.1640625" style="99" customWidth="1"/>
    <col min="22" max="16384" width="10.83203125" style="99"/>
  </cols>
  <sheetData>
    <row r="1" spans="1:23" ht="25.5" customHeight="1" x14ac:dyDescent="0.15">
      <c r="A1" s="613" t="s">
        <v>117</v>
      </c>
      <c r="B1" s="613"/>
      <c r="E1" s="612" t="s">
        <v>118</v>
      </c>
      <c r="F1" s="612"/>
      <c r="G1" s="612"/>
      <c r="H1" s="612"/>
    </row>
    <row r="2" spans="1:23" ht="49" customHeight="1" x14ac:dyDescent="0.15">
      <c r="B2" s="110" t="s">
        <v>84</v>
      </c>
      <c r="C2" s="110"/>
      <c r="E2" s="611" t="s">
        <v>119</v>
      </c>
      <c r="F2" s="611"/>
      <c r="G2" s="611"/>
      <c r="H2" s="611"/>
      <c r="I2" s="611"/>
      <c r="K2" s="611" t="s">
        <v>120</v>
      </c>
      <c r="L2" s="611"/>
      <c r="M2" s="611"/>
      <c r="N2" s="611"/>
      <c r="P2" s="611" t="s">
        <v>50</v>
      </c>
      <c r="Q2" s="611"/>
      <c r="S2" s="100" t="s">
        <v>68</v>
      </c>
      <c r="U2" s="100" t="s">
        <v>121</v>
      </c>
      <c r="W2" s="52" t="s">
        <v>72</v>
      </c>
    </row>
    <row r="3" spans="1:23" ht="29" thickBot="1" x14ac:dyDescent="0.2">
      <c r="A3" s="101" t="s">
        <v>122</v>
      </c>
      <c r="B3" s="110" t="s">
        <v>122</v>
      </c>
      <c r="C3" s="110" t="s">
        <v>84</v>
      </c>
      <c r="E3" s="102" t="s">
        <v>46</v>
      </c>
      <c r="F3" s="102" t="s">
        <v>48</v>
      </c>
      <c r="H3" s="102" t="s">
        <v>51</v>
      </c>
      <c r="I3" s="102" t="s">
        <v>53</v>
      </c>
      <c r="K3" s="100" t="s">
        <v>123</v>
      </c>
      <c r="L3" s="100" t="s">
        <v>124</v>
      </c>
      <c r="M3" s="100" t="s">
        <v>125</v>
      </c>
      <c r="N3" s="100" t="s">
        <v>126</v>
      </c>
      <c r="P3" s="106" t="s">
        <v>46</v>
      </c>
      <c r="Q3" s="106" t="s">
        <v>127</v>
      </c>
      <c r="S3" s="101" t="s">
        <v>128</v>
      </c>
      <c r="U3" s="10" t="s">
        <v>129</v>
      </c>
      <c r="W3" s="35" t="s">
        <v>130</v>
      </c>
    </row>
    <row r="4" spans="1:23" ht="42" x14ac:dyDescent="0.15">
      <c r="A4" s="109" t="s">
        <v>131</v>
      </c>
      <c r="B4" s="112" t="s">
        <v>131</v>
      </c>
      <c r="C4" s="123" t="s">
        <v>132</v>
      </c>
      <c r="E4" s="101" t="s">
        <v>133</v>
      </c>
      <c r="F4" s="103">
        <v>0.25</v>
      </c>
      <c r="H4" s="101" t="s">
        <v>134</v>
      </c>
      <c r="I4" s="103">
        <v>0.25</v>
      </c>
      <c r="K4" s="217" t="s">
        <v>135</v>
      </c>
      <c r="L4" s="101" t="s">
        <v>136</v>
      </c>
      <c r="M4" s="101" t="s">
        <v>137</v>
      </c>
      <c r="N4" s="101" t="s">
        <v>138</v>
      </c>
      <c r="P4" s="101" t="s">
        <v>133</v>
      </c>
      <c r="Q4" s="140" t="s">
        <v>139</v>
      </c>
      <c r="S4" s="101" t="s">
        <v>140</v>
      </c>
      <c r="U4" s="10" t="s">
        <v>141</v>
      </c>
      <c r="W4" s="35" t="s">
        <v>142</v>
      </c>
    </row>
    <row r="5" spans="1:23" ht="71" thickBot="1" x14ac:dyDescent="0.2">
      <c r="A5" s="109" t="s">
        <v>143</v>
      </c>
      <c r="B5" s="116"/>
      <c r="C5" s="124"/>
      <c r="E5" s="101" t="s">
        <v>144</v>
      </c>
      <c r="F5" s="103">
        <v>0.15</v>
      </c>
      <c r="H5" s="101" t="s">
        <v>145</v>
      </c>
      <c r="I5" s="103">
        <v>0.15</v>
      </c>
      <c r="K5" s="217" t="s">
        <v>146</v>
      </c>
      <c r="L5" s="101" t="s">
        <v>147</v>
      </c>
      <c r="M5" s="101" t="s">
        <v>148</v>
      </c>
      <c r="N5" s="101" t="s">
        <v>149</v>
      </c>
      <c r="P5" s="101" t="s">
        <v>144</v>
      </c>
      <c r="Q5" s="140" t="s">
        <v>139</v>
      </c>
      <c r="S5" s="101" t="s">
        <v>150</v>
      </c>
      <c r="U5" s="10" t="s">
        <v>151</v>
      </c>
      <c r="W5" s="35" t="s">
        <v>152</v>
      </c>
    </row>
    <row r="6" spans="1:23" ht="30" x14ac:dyDescent="0.15">
      <c r="A6" s="109" t="s">
        <v>153</v>
      </c>
      <c r="B6" s="118" t="s">
        <v>143</v>
      </c>
      <c r="C6" s="125" t="s">
        <v>154</v>
      </c>
      <c r="E6" s="101" t="s">
        <v>155</v>
      </c>
      <c r="F6" s="103">
        <v>0.1</v>
      </c>
      <c r="H6" s="101"/>
      <c r="I6" s="101"/>
      <c r="K6" s="217" t="s">
        <v>156</v>
      </c>
      <c r="L6" s="101"/>
      <c r="M6" s="101"/>
      <c r="N6" s="101" t="s">
        <v>157</v>
      </c>
      <c r="P6" s="101" t="s">
        <v>155</v>
      </c>
      <c r="Q6" s="140" t="s">
        <v>158</v>
      </c>
      <c r="S6" s="101" t="s">
        <v>159</v>
      </c>
      <c r="U6" s="10" t="s">
        <v>160</v>
      </c>
      <c r="W6" s="101"/>
    </row>
    <row r="7" spans="1:23" ht="15" thickBot="1" x14ac:dyDescent="0.2">
      <c r="A7" s="109" t="s">
        <v>161</v>
      </c>
      <c r="B7" s="116"/>
      <c r="C7" s="124"/>
      <c r="E7" s="101"/>
      <c r="F7" s="103"/>
      <c r="P7" s="104"/>
      <c r="S7" s="101" t="s">
        <v>162</v>
      </c>
    </row>
    <row r="8" spans="1:23" ht="14" x14ac:dyDescent="0.15">
      <c r="A8" s="109" t="s">
        <v>163</v>
      </c>
      <c r="B8" s="118" t="s">
        <v>153</v>
      </c>
      <c r="C8" s="125" t="s">
        <v>164</v>
      </c>
      <c r="S8" s="101"/>
    </row>
    <row r="9" spans="1:23" ht="29" thickBot="1" x14ac:dyDescent="0.2">
      <c r="A9" s="109" t="s">
        <v>165</v>
      </c>
      <c r="B9" s="120"/>
      <c r="C9" s="124"/>
    </row>
    <row r="10" spans="1:23" ht="14" x14ac:dyDescent="0.15">
      <c r="A10" s="109" t="s">
        <v>166</v>
      </c>
      <c r="B10" s="118" t="s">
        <v>161</v>
      </c>
      <c r="C10" s="125" t="s">
        <v>167</v>
      </c>
    </row>
    <row r="11" spans="1:23" ht="14.25" customHeight="1" thickBot="1" x14ac:dyDescent="0.2">
      <c r="A11" s="111"/>
      <c r="B11" s="116"/>
      <c r="C11" s="124"/>
    </row>
    <row r="12" spans="1:23" ht="14.25" customHeight="1" x14ac:dyDescent="0.15">
      <c r="B12" s="118" t="s">
        <v>163</v>
      </c>
      <c r="C12" s="119" t="s">
        <v>132</v>
      </c>
    </row>
    <row r="13" spans="1:23" ht="14.25" customHeight="1" x14ac:dyDescent="0.15">
      <c r="A13" s="215" t="s">
        <v>89</v>
      </c>
      <c r="B13" s="115"/>
      <c r="C13" s="114" t="s">
        <v>154</v>
      </c>
    </row>
    <row r="14" spans="1:23" ht="14.25" customHeight="1" x14ac:dyDescent="0.15">
      <c r="A14" s="216" t="s">
        <v>168</v>
      </c>
      <c r="B14" s="113"/>
      <c r="C14" s="114" t="s">
        <v>164</v>
      </c>
    </row>
    <row r="15" spans="1:23" ht="14.25" customHeight="1" x14ac:dyDescent="0.15">
      <c r="A15" s="216" t="s">
        <v>96</v>
      </c>
      <c r="B15" s="113"/>
      <c r="C15" s="114" t="s">
        <v>167</v>
      </c>
    </row>
    <row r="16" spans="1:23" ht="14.25" customHeight="1" x14ac:dyDescent="0.15">
      <c r="A16" s="216" t="s">
        <v>169</v>
      </c>
      <c r="B16" s="113"/>
      <c r="C16" s="114" t="s">
        <v>170</v>
      </c>
    </row>
    <row r="17" spans="1:5" ht="14.25" customHeight="1" thickBot="1" x14ac:dyDescent="0.2">
      <c r="A17" s="216" t="s">
        <v>171</v>
      </c>
      <c r="B17" s="116"/>
      <c r="C17" s="117"/>
    </row>
    <row r="18" spans="1:5" ht="14" x14ac:dyDescent="0.15">
      <c r="A18" s="216" t="s">
        <v>172</v>
      </c>
      <c r="B18" s="118" t="s">
        <v>165</v>
      </c>
      <c r="C18" s="119" t="s">
        <v>132</v>
      </c>
    </row>
    <row r="19" spans="1:5" ht="14.25" customHeight="1" x14ac:dyDescent="0.15">
      <c r="B19" s="113"/>
      <c r="C19" s="114" t="s">
        <v>154</v>
      </c>
    </row>
    <row r="20" spans="1:5" ht="14.25" customHeight="1" x14ac:dyDescent="0.15">
      <c r="B20" s="113"/>
      <c r="C20" s="114" t="s">
        <v>164</v>
      </c>
    </row>
    <row r="21" spans="1:5" ht="14.25" customHeight="1" x14ac:dyDescent="0.15">
      <c r="B21" s="113"/>
      <c r="C21" s="114" t="s">
        <v>167</v>
      </c>
    </row>
    <row r="22" spans="1:5" ht="14.25" customHeight="1" x14ac:dyDescent="0.15">
      <c r="B22" s="113"/>
      <c r="C22" s="114" t="s">
        <v>170</v>
      </c>
    </row>
    <row r="23" spans="1:5" ht="14.25" customHeight="1" thickBot="1" x14ac:dyDescent="0.2">
      <c r="B23" s="120"/>
      <c r="C23" s="121"/>
    </row>
    <row r="24" spans="1:5" ht="14.25" customHeight="1" x14ac:dyDescent="0.15">
      <c r="B24" s="118" t="s">
        <v>166</v>
      </c>
      <c r="C24" s="119" t="s">
        <v>170</v>
      </c>
    </row>
    <row r="25" spans="1:5" ht="14.25" customHeight="1" x14ac:dyDescent="0.15">
      <c r="B25" s="113"/>
      <c r="C25" s="114" t="s">
        <v>154</v>
      </c>
    </row>
    <row r="26" spans="1:5" ht="14.25" customHeight="1" thickBot="1" x14ac:dyDescent="0.2">
      <c r="B26" s="116"/>
      <c r="C26" s="117"/>
    </row>
    <row r="30" spans="1:5" x14ac:dyDescent="0.15">
      <c r="A30" s="215"/>
      <c r="B30" s="215"/>
      <c r="C30" s="215"/>
      <c r="D30" s="215"/>
      <c r="E30" s="215"/>
    </row>
    <row r="31" spans="1:5" ht="14" x14ac:dyDescent="0.15">
      <c r="A31" s="99" t="s">
        <v>168</v>
      </c>
      <c r="B31" s="99" t="s">
        <v>96</v>
      </c>
      <c r="C31" s="99" t="s">
        <v>173</v>
      </c>
      <c r="D31" s="99" t="s">
        <v>174</v>
      </c>
      <c r="E31" s="99" t="s">
        <v>175</v>
      </c>
    </row>
    <row r="32" spans="1:5" ht="28" x14ac:dyDescent="0.15">
      <c r="A32" s="224" t="s">
        <v>176</v>
      </c>
      <c r="B32" s="99" t="s">
        <v>177</v>
      </c>
      <c r="C32" s="99" t="s">
        <v>178</v>
      </c>
      <c r="D32" s="99" t="s">
        <v>179</v>
      </c>
      <c r="E32" s="99" t="s">
        <v>179</v>
      </c>
    </row>
    <row r="33" spans="1:9" ht="28" x14ac:dyDescent="0.15">
      <c r="A33" s="224" t="s">
        <v>180</v>
      </c>
      <c r="B33" s="99" t="s">
        <v>97</v>
      </c>
      <c r="C33" s="99" t="s">
        <v>181</v>
      </c>
      <c r="D33" s="99" t="s">
        <v>182</v>
      </c>
      <c r="E33" s="99" t="s">
        <v>182</v>
      </c>
    </row>
    <row r="34" spans="1:9" ht="28" x14ac:dyDescent="0.15">
      <c r="A34" s="224" t="s">
        <v>183</v>
      </c>
      <c r="B34" s="99" t="s">
        <v>184</v>
      </c>
      <c r="C34" s="99" t="s">
        <v>185</v>
      </c>
      <c r="D34" s="99" t="s">
        <v>186</v>
      </c>
      <c r="E34" s="99" t="s">
        <v>186</v>
      </c>
    </row>
    <row r="35" spans="1:9" ht="14" x14ac:dyDescent="0.15">
      <c r="B35" s="99" t="s">
        <v>187</v>
      </c>
    </row>
    <row r="37" spans="1:9" ht="14" x14ac:dyDescent="0.15">
      <c r="H37" s="99" t="s">
        <v>85</v>
      </c>
      <c r="I37" s="99" t="s">
        <v>188</v>
      </c>
    </row>
    <row r="38" spans="1:9" ht="112" x14ac:dyDescent="0.15">
      <c r="A38" s="230" t="s">
        <v>189</v>
      </c>
      <c r="B38" s="230" t="s">
        <v>94</v>
      </c>
      <c r="C38" s="230" t="s">
        <v>164</v>
      </c>
      <c r="D38" s="230" t="s">
        <v>190</v>
      </c>
      <c r="E38" s="230" t="s">
        <v>170</v>
      </c>
      <c r="F38" s="230" t="s">
        <v>191</v>
      </c>
      <c r="H38" s="99" t="s">
        <v>189</v>
      </c>
      <c r="I38" s="99" t="s">
        <v>192</v>
      </c>
    </row>
    <row r="39" spans="1:9" ht="56" x14ac:dyDescent="0.15">
      <c r="A39" s="226" t="s">
        <v>193</v>
      </c>
      <c r="B39" s="227" t="s">
        <v>194</v>
      </c>
      <c r="C39" s="227" t="s">
        <v>195</v>
      </c>
      <c r="D39" s="226" t="s">
        <v>196</v>
      </c>
      <c r="E39" s="226" t="s">
        <v>197</v>
      </c>
      <c r="F39" s="228" t="s">
        <v>198</v>
      </c>
      <c r="H39" s="99" t="s">
        <v>94</v>
      </c>
      <c r="I39" s="99" t="s">
        <v>199</v>
      </c>
    </row>
    <row r="40" spans="1:9" ht="42" x14ac:dyDescent="0.15">
      <c r="A40" s="226" t="s">
        <v>200</v>
      </c>
      <c r="B40" s="227" t="s">
        <v>95</v>
      </c>
      <c r="C40" s="227" t="s">
        <v>201</v>
      </c>
      <c r="D40" s="229" t="s">
        <v>202</v>
      </c>
      <c r="E40" s="229" t="s">
        <v>203</v>
      </c>
      <c r="F40" s="226" t="s">
        <v>204</v>
      </c>
      <c r="H40" s="99" t="s">
        <v>164</v>
      </c>
      <c r="I40" s="99" t="s">
        <v>205</v>
      </c>
    </row>
    <row r="41" spans="1:9" ht="28" x14ac:dyDescent="0.15">
      <c r="A41" s="226" t="s">
        <v>206</v>
      </c>
      <c r="B41" s="227" t="s">
        <v>207</v>
      </c>
      <c r="C41" s="227" t="s">
        <v>208</v>
      </c>
      <c r="D41" s="229" t="s">
        <v>209</v>
      </c>
      <c r="E41" s="229" t="s">
        <v>210</v>
      </c>
      <c r="F41" s="229" t="s">
        <v>211</v>
      </c>
      <c r="H41" s="99" t="s">
        <v>190</v>
      </c>
      <c r="I41" s="99" t="s">
        <v>212</v>
      </c>
    </row>
    <row r="42" spans="1:9" ht="32" x14ac:dyDescent="0.15">
      <c r="A42" s="226" t="s">
        <v>213</v>
      </c>
      <c r="B42" s="227" t="s">
        <v>214</v>
      </c>
      <c r="C42" s="227" t="s">
        <v>215</v>
      </c>
      <c r="D42" s="229" t="s">
        <v>216</v>
      </c>
      <c r="E42" s="229" t="s">
        <v>217</v>
      </c>
      <c r="F42" s="229" t="s">
        <v>218</v>
      </c>
      <c r="H42" s="99" t="s">
        <v>170</v>
      </c>
      <c r="I42" s="99" t="s">
        <v>219</v>
      </c>
    </row>
    <row r="43" spans="1:9" ht="29" x14ac:dyDescent="0.2">
      <c r="A43" s="226" t="s">
        <v>220</v>
      </c>
      <c r="B43" s="225"/>
      <c r="C43" s="225"/>
      <c r="D43" s="229" t="s">
        <v>221</v>
      </c>
      <c r="E43" s="225"/>
      <c r="F43" s="225"/>
      <c r="H43" s="99" t="s">
        <v>191</v>
      </c>
      <c r="I43" s="99" t="s">
        <v>222</v>
      </c>
    </row>
    <row r="44" spans="1:9" ht="16" x14ac:dyDescent="0.2">
      <c r="A44" s="226" t="s">
        <v>223</v>
      </c>
      <c r="B44" s="225"/>
      <c r="C44" s="225"/>
      <c r="D44" s="225"/>
      <c r="E44" s="225"/>
      <c r="F44" s="225"/>
    </row>
    <row r="45" spans="1:9" ht="48" x14ac:dyDescent="0.2">
      <c r="A45" s="226" t="s">
        <v>224</v>
      </c>
      <c r="B45" s="225"/>
      <c r="C45" s="225"/>
      <c r="D45" s="225"/>
      <c r="E45" s="225"/>
      <c r="F45" s="225"/>
    </row>
    <row r="46" spans="1:9" ht="32" x14ac:dyDescent="0.2">
      <c r="A46" s="226" t="s">
        <v>225</v>
      </c>
      <c r="B46" s="225"/>
      <c r="C46" s="225"/>
      <c r="D46" s="225"/>
      <c r="E46" s="225"/>
      <c r="F46" s="225"/>
    </row>
    <row r="47" spans="1:9" ht="32" x14ac:dyDescent="0.2">
      <c r="A47" s="226" t="s">
        <v>226</v>
      </c>
      <c r="B47" s="225"/>
      <c r="C47" s="225"/>
      <c r="D47" s="225"/>
      <c r="E47" s="225"/>
      <c r="F47" s="225"/>
    </row>
    <row r="50" spans="1:4" x14ac:dyDescent="0.15">
      <c r="A50" s="606" t="s">
        <v>227</v>
      </c>
      <c r="B50" s="607"/>
      <c r="C50" s="232" t="s">
        <v>228</v>
      </c>
      <c r="D50" s="232" t="s">
        <v>229</v>
      </c>
    </row>
    <row r="51" spans="1:4" ht="16" x14ac:dyDescent="0.15">
      <c r="A51" s="614" t="s">
        <v>230</v>
      </c>
      <c r="B51" s="231" t="s">
        <v>133</v>
      </c>
      <c r="C51" s="233">
        <v>0.25</v>
      </c>
      <c r="D51" s="233" t="s">
        <v>139</v>
      </c>
    </row>
    <row r="52" spans="1:4" ht="16" x14ac:dyDescent="0.15">
      <c r="A52" s="615"/>
      <c r="B52" s="231" t="s">
        <v>144</v>
      </c>
      <c r="C52" s="233">
        <v>0.15</v>
      </c>
      <c r="D52" s="233" t="s">
        <v>139</v>
      </c>
    </row>
    <row r="53" spans="1:4" ht="16" x14ac:dyDescent="0.15">
      <c r="A53" s="616"/>
      <c r="B53" s="231" t="s">
        <v>155</v>
      </c>
      <c r="C53" s="233">
        <v>0.1</v>
      </c>
      <c r="D53" s="233" t="s">
        <v>158</v>
      </c>
    </row>
    <row r="54" spans="1:4" ht="16" x14ac:dyDescent="0.15">
      <c r="A54" s="231" t="s">
        <v>231</v>
      </c>
      <c r="B54" s="231" t="s">
        <v>134</v>
      </c>
      <c r="C54" s="233">
        <v>0.25</v>
      </c>
    </row>
    <row r="55" spans="1:4" ht="28" x14ac:dyDescent="0.15">
      <c r="A55" s="231" t="s">
        <v>232</v>
      </c>
      <c r="B55" s="231" t="s">
        <v>145</v>
      </c>
      <c r="C55" s="233">
        <v>0.15</v>
      </c>
    </row>
    <row r="58" spans="1:4" ht="15" x14ac:dyDescent="0.2">
      <c r="A58" t="s">
        <v>233</v>
      </c>
      <c r="B58"/>
      <c r="C58"/>
    </row>
    <row r="59" spans="1:4" x14ac:dyDescent="0.15">
      <c r="A59" s="606" t="s">
        <v>227</v>
      </c>
      <c r="B59" s="607"/>
      <c r="C59" s="235" t="s">
        <v>188</v>
      </c>
    </row>
    <row r="60" spans="1:4" ht="80.5" customHeight="1" x14ac:dyDescent="0.15">
      <c r="A60" s="608" t="s">
        <v>123</v>
      </c>
      <c r="B60" s="226" t="s">
        <v>135</v>
      </c>
      <c r="C60" s="226" t="s">
        <v>234</v>
      </c>
    </row>
    <row r="61" spans="1:4" ht="34.5" customHeight="1" x14ac:dyDescent="0.15">
      <c r="A61" s="609"/>
      <c r="B61" s="226" t="s">
        <v>146</v>
      </c>
      <c r="C61" s="226" t="s">
        <v>235</v>
      </c>
    </row>
    <row r="62" spans="1:4" ht="34.5" customHeight="1" x14ac:dyDescent="0.15">
      <c r="A62" s="610"/>
      <c r="B62" s="226" t="s">
        <v>156</v>
      </c>
      <c r="C62" s="226" t="s">
        <v>236</v>
      </c>
    </row>
    <row r="63" spans="1:4" ht="12.75" customHeight="1" x14ac:dyDescent="0.15">
      <c r="A63" s="226" t="s">
        <v>124</v>
      </c>
      <c r="B63" s="226" t="s">
        <v>237</v>
      </c>
      <c r="C63" s="226" t="s">
        <v>238</v>
      </c>
    </row>
    <row r="64" spans="1:4" ht="16" x14ac:dyDescent="0.15">
      <c r="A64" s="226"/>
      <c r="B64" s="226" t="s">
        <v>239</v>
      </c>
      <c r="C64" s="226"/>
    </row>
    <row r="65" spans="1:3" ht="16" x14ac:dyDescent="0.15">
      <c r="A65" s="226"/>
      <c r="B65" s="226" t="s">
        <v>240</v>
      </c>
      <c r="C65" s="226"/>
    </row>
    <row r="66" spans="1:3" ht="16" x14ac:dyDescent="0.15">
      <c r="A66" s="226"/>
      <c r="B66" s="226" t="s">
        <v>241</v>
      </c>
      <c r="C66" s="226"/>
    </row>
    <row r="67" spans="1:3" ht="16" x14ac:dyDescent="0.15">
      <c r="A67" s="226"/>
      <c r="B67" s="226" t="s">
        <v>370</v>
      </c>
      <c r="C67" s="226"/>
    </row>
    <row r="68" spans="1:3" ht="16" x14ac:dyDescent="0.15">
      <c r="A68" s="226"/>
      <c r="B68" s="226" t="s">
        <v>242</v>
      </c>
      <c r="C68" s="226"/>
    </row>
    <row r="69" spans="1:3" ht="16" x14ac:dyDescent="0.15">
      <c r="A69" s="226"/>
      <c r="B69" s="226" t="s">
        <v>371</v>
      </c>
      <c r="C69" s="226"/>
    </row>
    <row r="70" spans="1:3" ht="12.75" customHeight="1" x14ac:dyDescent="0.15">
      <c r="A70" s="226" t="s">
        <v>243</v>
      </c>
      <c r="B70" s="226" t="s">
        <v>137</v>
      </c>
      <c r="C70" s="226" t="s">
        <v>244</v>
      </c>
    </row>
    <row r="71" spans="1:3" ht="16" x14ac:dyDescent="0.15">
      <c r="A71" s="226"/>
      <c r="B71" s="226" t="s">
        <v>148</v>
      </c>
      <c r="C71" s="226"/>
    </row>
    <row r="72" spans="1:3" ht="29" x14ac:dyDescent="0.15">
      <c r="A72" s="226" t="s">
        <v>245</v>
      </c>
      <c r="B72" s="226" t="s">
        <v>138</v>
      </c>
      <c r="C72" s="226" t="s">
        <v>246</v>
      </c>
    </row>
    <row r="73" spans="1:3" ht="69" customHeight="1" x14ac:dyDescent="0.15">
      <c r="A73" s="226"/>
      <c r="B73" s="226" t="s">
        <v>247</v>
      </c>
      <c r="C73" s="226" t="s">
        <v>248</v>
      </c>
    </row>
    <row r="74" spans="1:3" ht="34.5" customHeight="1" x14ac:dyDescent="0.15">
      <c r="A74" s="226"/>
      <c r="B74" s="226" t="s">
        <v>157</v>
      </c>
      <c r="C74" s="226" t="s">
        <v>249</v>
      </c>
    </row>
  </sheetData>
  <sheetProtection formatCells="0" formatColumns="0" formatRows="0"/>
  <mergeCells count="9">
    <mergeCell ref="A59:B59"/>
    <mergeCell ref="A60:A62"/>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H49"/>
  <sheetViews>
    <sheetView showGridLines="0" zoomScale="85" zoomScaleNormal="85" workbookViewId="0">
      <selection sqref="A1:A3"/>
    </sheetView>
  </sheetViews>
  <sheetFormatPr baseColWidth="10" defaultColWidth="0" defaultRowHeight="13" zeroHeight="1" x14ac:dyDescent="0.2"/>
  <cols>
    <col min="1" max="1" width="11.5" style="50" customWidth="1"/>
    <col min="2" max="2" width="36.5" style="50" customWidth="1"/>
    <col min="3" max="3" width="13.5" style="50" customWidth="1"/>
    <col min="4" max="4" width="13" style="50" customWidth="1"/>
    <col min="5" max="5" width="16.5" style="50" customWidth="1"/>
    <col min="6" max="6" width="13.5" style="50" customWidth="1"/>
    <col min="7" max="7" width="29.83203125" style="50" bestFit="1" customWidth="1"/>
    <col min="8" max="8" width="10.1640625" style="50" bestFit="1" customWidth="1"/>
    <col min="9" max="9" width="11.5" style="50" customWidth="1"/>
    <col min="10" max="10" width="29" style="50" bestFit="1" customWidth="1"/>
    <col min="11" max="11" width="15.5" style="50" customWidth="1"/>
    <col min="12" max="15" width="12.5" style="50" customWidth="1"/>
    <col min="16" max="16" width="3.83203125" style="50" customWidth="1"/>
    <col min="17" max="17" width="4.83203125" style="50" customWidth="1"/>
    <col min="18" max="18" width="5.83203125" style="50" bestFit="1" customWidth="1"/>
    <col min="19" max="24" width="14" style="50" customWidth="1"/>
    <col min="25" max="25" width="11.5" style="50" customWidth="1"/>
    <col min="26" max="29" width="11.5" style="50" hidden="1" customWidth="1"/>
    <col min="30" max="30" width="5.5" style="50" hidden="1" customWidth="1"/>
    <col min="31" max="31" width="26.83203125" style="50" hidden="1" customWidth="1"/>
    <col min="32" max="36" width="22.83203125" style="50" hidden="1" customWidth="1"/>
    <col min="37" max="37" width="23.5" style="50" hidden="1" customWidth="1"/>
    <col min="38" max="265" width="11.5" style="50" hidden="1" customWidth="1"/>
    <col min="266" max="266" width="12.5" style="50" hidden="1" customWidth="1"/>
    <col min="267" max="267" width="47" style="50" hidden="1" customWidth="1"/>
    <col min="268" max="268" width="35" style="50" hidden="1" customWidth="1"/>
    <col min="269" max="16384" width="14.5" style="50" hidden="1"/>
  </cols>
  <sheetData>
    <row r="1" spans="1:38" s="4" customFormat="1" ht="20" customHeight="1" thickTop="1" x14ac:dyDescent="0.2">
      <c r="A1" s="441"/>
      <c r="B1" s="444" t="s">
        <v>374</v>
      </c>
      <c r="C1" s="445"/>
      <c r="D1" s="445"/>
      <c r="E1" s="445"/>
      <c r="F1" s="445"/>
      <c r="G1" s="445"/>
      <c r="H1" s="445"/>
      <c r="I1" s="446"/>
      <c r="J1" s="304" t="s">
        <v>372</v>
      </c>
      <c r="K1" s="305"/>
      <c r="L1" s="252"/>
    </row>
    <row r="2" spans="1:38" s="4" customFormat="1" ht="20" customHeight="1" x14ac:dyDescent="0.2">
      <c r="A2" s="442"/>
      <c r="B2" s="447"/>
      <c r="C2" s="448"/>
      <c r="D2" s="448"/>
      <c r="E2" s="448"/>
      <c r="F2" s="448"/>
      <c r="G2" s="448"/>
      <c r="H2" s="448"/>
      <c r="I2" s="449"/>
      <c r="J2" s="306" t="s">
        <v>375</v>
      </c>
      <c r="K2" s="307"/>
      <c r="L2" s="252"/>
    </row>
    <row r="3" spans="1:38" s="3" customFormat="1" ht="17" thickBot="1" x14ac:dyDescent="0.2">
      <c r="A3" s="443"/>
      <c r="B3" s="450" t="s">
        <v>358</v>
      </c>
      <c r="C3" s="451"/>
      <c r="D3" s="451"/>
      <c r="E3" s="451"/>
      <c r="F3" s="451"/>
      <c r="G3" s="451"/>
      <c r="H3" s="451"/>
      <c r="I3" s="452"/>
      <c r="J3" s="308" t="s">
        <v>373</v>
      </c>
      <c r="K3" s="309"/>
      <c r="L3" s="253"/>
    </row>
    <row r="4" spans="1:38" s="3" customFormat="1" ht="17" customHeight="1" thickTop="1" x14ac:dyDescent="0.15">
      <c r="A4" s="453"/>
      <c r="B4" s="454"/>
      <c r="C4" s="454"/>
      <c r="D4" s="454"/>
      <c r="E4" s="454"/>
      <c r="F4" s="454"/>
      <c r="G4" s="454"/>
      <c r="H4" s="454"/>
      <c r="I4" s="454"/>
      <c r="J4" s="454"/>
      <c r="K4" s="455"/>
    </row>
    <row r="5" spans="1:38" s="27" customFormat="1" ht="27" customHeight="1" x14ac:dyDescent="0.2">
      <c r="A5" s="105" t="s">
        <v>80</v>
      </c>
      <c r="B5" s="264" t="str">
        <f>'2 IDENTIFICACIÓN'!B5</f>
        <v>ALCALDÍA DE BUCARAMANGA</v>
      </c>
      <c r="C5" s="285"/>
      <c r="D5" s="285"/>
      <c r="E5" s="282"/>
      <c r="F5" s="243" t="s">
        <v>81</v>
      </c>
      <c r="G5" s="264" t="str">
        <f>'2 IDENTIFICACIÓN'!G5</f>
        <v>GESTIÓN DE SERVICIOS DE LA EDUCACIÓN PÚBLICA</v>
      </c>
      <c r="H5" s="282"/>
      <c r="I5" s="243" t="s">
        <v>352</v>
      </c>
      <c r="J5" s="280">
        <f>'2 IDENTIFICACIÓN'!J5</f>
        <v>2026</v>
      </c>
      <c r="K5" s="286"/>
    </row>
    <row r="6" spans="1:38" s="27" customFormat="1" ht="15" thickBot="1" x14ac:dyDescent="0.2">
      <c r="A6" s="255"/>
      <c r="B6" s="7"/>
      <c r="C6" s="7"/>
      <c r="D6" s="7"/>
      <c r="E6" s="7"/>
      <c r="F6" s="255"/>
      <c r="G6" s="166"/>
      <c r="H6" s="166"/>
      <c r="I6" s="166"/>
      <c r="J6" s="166"/>
      <c r="K6" s="166"/>
      <c r="S6" s="287"/>
      <c r="T6" s="287"/>
      <c r="U6" s="287"/>
    </row>
    <row r="7" spans="1:38" s="287" customFormat="1" ht="14" thickBot="1" x14ac:dyDescent="0.2">
      <c r="D7" s="38"/>
      <c r="E7" s="283"/>
      <c r="F7" s="38"/>
      <c r="I7" s="552" t="s">
        <v>320</v>
      </c>
      <c r="J7" s="553"/>
      <c r="K7" s="553"/>
      <c r="L7" s="553"/>
      <c r="M7" s="553"/>
      <c r="N7" s="553"/>
      <c r="O7" s="554"/>
      <c r="R7" s="288"/>
      <c r="S7" s="289"/>
      <c r="T7" s="548" t="s">
        <v>158</v>
      </c>
      <c r="U7" s="548"/>
      <c r="V7" s="548"/>
      <c r="W7" s="548"/>
      <c r="X7" s="549"/>
      <c r="AF7" s="37"/>
      <c r="AG7" s="37"/>
      <c r="AH7" s="37"/>
      <c r="AI7" s="37"/>
      <c r="AJ7" s="37"/>
    </row>
    <row r="8" spans="1:38" x14ac:dyDescent="0.2">
      <c r="A8" s="42"/>
      <c r="B8" s="42"/>
      <c r="C8" s="42"/>
      <c r="D8" s="42"/>
      <c r="E8" s="406" t="s">
        <v>321</v>
      </c>
      <c r="F8" s="406"/>
      <c r="G8" s="406"/>
      <c r="H8" s="42"/>
      <c r="I8" s="290"/>
      <c r="J8" s="291"/>
      <c r="K8" s="548" t="s">
        <v>158</v>
      </c>
      <c r="L8" s="548"/>
      <c r="M8" s="548"/>
      <c r="N8" s="548"/>
      <c r="O8" s="549"/>
      <c r="P8" s="42"/>
      <c r="R8" s="292"/>
      <c r="T8" s="47">
        <v>0.2</v>
      </c>
      <c r="U8" s="47">
        <v>0.4</v>
      </c>
      <c r="V8" s="47">
        <v>0.6</v>
      </c>
      <c r="W8" s="47">
        <v>0.8</v>
      </c>
      <c r="X8" s="48">
        <v>1</v>
      </c>
      <c r="Y8" s="293"/>
      <c r="Z8" s="293"/>
      <c r="AA8" s="293"/>
      <c r="AB8" s="293"/>
      <c r="AC8" s="293"/>
      <c r="AD8" s="293"/>
      <c r="AE8" s="293"/>
    </row>
    <row r="9" spans="1:38" ht="40" customHeight="1" x14ac:dyDescent="0.15">
      <c r="A9" s="52" t="s">
        <v>255</v>
      </c>
      <c r="B9" s="52" t="s">
        <v>297</v>
      </c>
      <c r="C9" s="52" t="s">
        <v>322</v>
      </c>
      <c r="D9" s="52" t="s">
        <v>322</v>
      </c>
      <c r="E9" s="52" t="s">
        <v>139</v>
      </c>
      <c r="F9" s="52" t="s">
        <v>158</v>
      </c>
      <c r="G9" s="52" t="s">
        <v>323</v>
      </c>
      <c r="H9" s="42"/>
      <c r="I9" s="292"/>
      <c r="J9" s="52"/>
      <c r="K9" s="54" t="s">
        <v>272</v>
      </c>
      <c r="L9" s="54" t="s">
        <v>276</v>
      </c>
      <c r="M9" s="54" t="s">
        <v>280</v>
      </c>
      <c r="N9" s="54" t="s">
        <v>285</v>
      </c>
      <c r="O9" s="55" t="s">
        <v>290</v>
      </c>
      <c r="P9" s="42"/>
      <c r="R9" s="292"/>
      <c r="S9" s="250"/>
      <c r="T9" s="57" t="s">
        <v>272</v>
      </c>
      <c r="U9" s="57" t="s">
        <v>276</v>
      </c>
      <c r="V9" s="57" t="s">
        <v>280</v>
      </c>
      <c r="W9" s="57" t="s">
        <v>285</v>
      </c>
      <c r="X9" s="58" t="s">
        <v>290</v>
      </c>
      <c r="AA9" s="293"/>
      <c r="AB9" s="293"/>
      <c r="AC9" s="294"/>
      <c r="AD9" s="294"/>
      <c r="AE9" s="294"/>
      <c r="AF9" s="294"/>
      <c r="AG9" s="294"/>
      <c r="AH9" s="294"/>
      <c r="AI9" s="294"/>
      <c r="AJ9" s="294"/>
      <c r="AK9" s="294"/>
      <c r="AL9" s="294"/>
    </row>
    <row r="10" spans="1:38" ht="140" x14ac:dyDescent="0.15">
      <c r="A10" s="60" t="str">
        <f>'2 IDENTIFICACIÓN'!A10</f>
        <v>R1</v>
      </c>
      <c r="B10" s="250" t="str">
        <f>+'2 IDENTIFICACIÓN'!J10</f>
        <v>Posibilidad de afectación económica y reputacional por inconsistencias en la caracterización y registro de la información de los estudiantes en el SIMAT, debido a deficiencias en el suministro, actualización y validación de la información reportada por las Instituciones Educativas, generando disminución en la asignación de recursos del Sistema General de Participaciones para la prestación del servicio educativo.</v>
      </c>
      <c r="C10" s="87">
        <f>+'5 VALORACIÓN DEL CONTROL'!T15</f>
        <v>1</v>
      </c>
      <c r="D10" s="62">
        <f>+'5 VALORACIÓN DEL CONTROL'!U15</f>
        <v>0.8</v>
      </c>
      <c r="E10" s="62" t="str">
        <f>+IF(C10=0,"",IF(C10&lt;=$R$14,$S$14,IF(C10&lt;=$R$13,$S$13,IF(C10&lt;=$R$12,$S$12,IF(C10&lt;=$R$11,$S$11,IF(C10&lt;=$R$10,$S$10,""))))))</f>
        <v>Muy Alta</v>
      </c>
      <c r="F10" s="62" t="str">
        <f>+IF(D10=0,"",IF(D10&lt;=$T$8,$T$9,IF(D10&lt;=$U$8,$U$9,IF(D10&lt;=$V$8,$V$9,IF(D10&lt;=$W$8,$W$9,IF(D10&lt;=$X$8,$X$9,""))))))</f>
        <v>Mayor</v>
      </c>
      <c r="G10" s="250" t="str">
        <f>+IF(E10=$S$10,IF(F10=$T$9,$T$10,IF(F10=$U$9,$U$10,IF(F10=$V$9,$V$10,IF(F10=$W$9,$W$10,IF(F10=$X$9,$X$10))))),IF(E10=$S$11,IF(F10=$T$9,$T$11,IF(F10=$U$9,$U$11,IF(F10=$V$9,$V$11,IF(F10=$W$9,$W$11,IF(F10=$X$9,$X$11))))),IF(E10=$S$12,IF(F10=$T$9,$T$12,IF(F10=$U$9,$U$12,IF(F10=$V$9,$V$12,IF(F10=$W$9,$W$12,IF(F10=$X$9,$X$12))))),IF(E10=$S$13,IF(F10=$T$9,$T$13,IF(F10=$U$9,$U$13,IF(F10=$V$9,$V$13,IF(F10=$W$9,$W$13,IF(F10=$X$9,$X$13))))),IF(E10=$S$14,IF(F10=$T$9,$T$14,IF(F10=$U$9,$U$14,IF(F10=$V$9,$V$14,IF(F10=$W$9,$W$14,IF(F10=$X$9,$X$14))))),"")))))</f>
        <v>Alto</v>
      </c>
      <c r="I10" s="550" t="s">
        <v>139</v>
      </c>
      <c r="J10" s="54" t="s">
        <v>288</v>
      </c>
      <c r="K10" s="64" t="str">
        <f>+IF(AND(E10=$S$10,F10=$T$9),A10,"")&amp;" "&amp;IF(AND(E11=$S$10,F11=$T$9),A11,"")&amp;" "&amp;IF(AND(E12=$S$10,F12=$T$9),A12,"")&amp;" "&amp;IF(AND(E13=$S$10,F13=$T$9),A13,"")&amp;" "&amp;IF(AND(E14=$S$10,F14=$T$9),A14,"")&amp;" "&amp;IF(AND(E15=$S$10,F15=$T$9),A15,"")&amp;" "&amp;IF(AND(E16=$S$10,F16=$T$9),A16,"")&amp;" "&amp;IF(AND(E17=$S$10,F17=$T$9),A17,"")&amp;" "&amp;IF(AND(E18=$S$10,F18=$T$9),A18,"")&amp;" "&amp;IF(AND(E19=$S$10,F19=$T$9),A19,"")&amp;" "&amp;IF(AND(E20=$S$10,F20=$T$9),A20,"")&amp;" "&amp;IF(AND(E21=$S$10,F21=$T$9),A21,"")&amp;" "&amp;IF(AND(E22=$S$10,F22=$T$9),A22,"")&amp;" "&amp;IF(AND(E23=$S$10,F23=$T$9),A23,"")&amp;" "&amp;IF(AND(E24=$S$10,F24=$T$9),A24,"")&amp;" "&amp;IF(AND(E25=$S$10,F25=$T$9),A25,"")&amp;" "&amp;IF(AND(E26=$S$10,F26=$T$9),A26,"")&amp;" "&amp;IF(AND(E27=$S$10,F27=$T$9),A27,"")&amp;" "&amp;IF(AND(E28=$S$10,F28=$T$9),A28,"")&amp;" "&amp;IF(AND(E39=$S$10,F39=$T$9),A39,"")</f>
        <v xml:space="preserve">                   </v>
      </c>
      <c r="L10" s="64" t="str">
        <f>+IF(AND(E10=$S$10,F10=$U$9),A10,"")&amp;" "&amp;IF(AND(E11=$S$10,F11=$U$9),A11,"")&amp;" "&amp;IF(AND(E12=$S$10,F12=$U$9),A12,"")&amp;" "&amp;IF(AND(E13=$S$10,F13=$U$9),A13,"")&amp;" "&amp;IF(AND(E14=$S$10,F14=$U$9),A14,"")&amp;" "&amp;IF(AND(E15=$S$10,F15=$U$9),A15,"")&amp;" "&amp;IF(AND(E16=$S$10,F16=$U$9),A16,"")&amp;" "&amp;IF(AND(E17=$S$10,F17=$U$9),A17,"")&amp;" "&amp;IF(AND(E18=$S$10,F18=$U$9),A18,"")&amp;" "&amp;IF(AND(E19=$S$10,F19=$U$9),A19,"")&amp;" "&amp;IF(AND(E20=$S$10,F20=$U$9),A20,"")&amp;" "&amp;IF(AND(E21=$S$10,F21=$U$9),A21,"")&amp;" "&amp;IF(AND(E22=$S$10,F22=$U$9),A22,"")&amp;" "&amp;IF(AND(E23=$S$10,F23=$U$9),A23,"")&amp;" "&amp;IF(AND(E24=$S$10,F24=$U$9),A24,"")&amp;" "&amp;IF(AND(E25=$S$10,F25=$U$9),A25,"")&amp;" "&amp;IF(AND(E26=$S$10,F26=$U$9),A26,"")&amp;" "&amp;IF(AND(E27=$S$10,F27=$U$9),A27,"")&amp;" "&amp;IF(AND(E28=$S$10,F28=$U$9),A28,"")&amp;" "&amp;IF(AND(E39=$S$10,F39=$U$9),A39,"")</f>
        <v xml:space="preserve">                   </v>
      </c>
      <c r="M10" s="64" t="str">
        <f>+IF(AND(E10=$S$10,F10=$V$9),A10,"")&amp;" "&amp;IF(AND(E11=$S$10,F11=$V$9),A11,"")&amp;" "&amp;IF(AND(E12=$S$10,F12=$V$9),A12,"")&amp;" "&amp;IF(AND(E13=$S$10,F13=$V$9),A13,"")&amp;" "&amp;IF(AND(E14=$S$10,F14=$V$9),A14,"")&amp;" "&amp;IF(AND(E15=$S$10,F15=$V$9),A15,"")&amp;" "&amp;IF(AND(E16=$S$10,F16=$V$9),A16,"")&amp;" "&amp;IF(AND(E17=$S$10,F17=$V$9),A17,"")&amp;" "&amp;IF(AND(E18=$S$10,F18=$V$9),A18,"")&amp;" "&amp;IF(AND(E19=$S$10,F19=$V$9),A19,"")&amp;" "&amp;IF(AND(E20=$S$10,F20=$V$9),A20,"")&amp;" "&amp;IF(AND(E21=$S$10,F21=$V$9),A21,"")&amp;" "&amp;IF(AND(E22=$S$10,F22=$V$9),A22,"")&amp;" "&amp;IF(AND(E23=$S$10,F23=$V$9),A23,"")&amp;" "&amp;IF(AND(E24=$S$10,F24=$V$9),A24,"")&amp;" "&amp;IF(AND(E25=$S$10,F25=$V$9),A25,"")&amp;" "&amp;IF(AND(E26=$S$10,F26=$V$9),A26,"")&amp;" "&amp;IF(AND(E27=$S$10,F27=$V$9),A27,"")&amp;" "&amp;IF(AND(E28=$S$10,F28=$V$9),A28,"")&amp;" "&amp;IF(AND(E39=$S$10,F39=$V$9),A39,"")</f>
        <v xml:space="preserve">                   </v>
      </c>
      <c r="N10" s="64" t="str">
        <f>+IF(AND(E10=$S$10,F10=$W$9),A10,"")&amp;" "&amp;IF(AND(E11=$S$10,F11=$W$9),A11,"")&amp;" "&amp;IF(AND(E12=$S$10,F12=$W$9),A12,"")&amp;" "&amp;IF(AND(E13=$S$10,F13=$W$9),A13,"")&amp;" "&amp;IF(AND(E14=$S$10,F14=$W$9),A14,"")&amp;" "&amp;IF(AND(E15=$S$10,F15=$W$9),A15,"")&amp;" "&amp;IF(AND(E16=$S$10,F16=$W$9),A16,"")&amp;" "&amp;IF(AND(E17=$S$10,F17=$W$9),A17,"")&amp;" "&amp;IF(AND(E18=$S$10,F18=$W$9),A18,"")&amp;" "&amp;IF(AND(E19=$S$10,F19=$W$9),A19,"")&amp;" "&amp;IF(AND(E20=$S$10,F20=$W$9),A20,"")&amp;" "&amp;IF(AND(E21=$S$10,F21=$W$9),A21,"")&amp;" "&amp;IF(AND(E22=$S$10,F22=$W$9),A22,"")&amp;" "&amp;IF(AND(E23=$S$10,F23=$W$9),A23,"")&amp;" "&amp;IF(AND(E24=$S$10,F24=$W$9),A24,"")&amp;" "&amp;IF(AND(E25=$S$10,F25=$W$9),A25,"")&amp;" "&amp;IF(AND(E26=$S$10,F26=$W$9),A26,"")&amp;" "&amp;IF(AND(E27=$S$10,F27=$W$9),A27,"")&amp;" "&amp;IF(AND(E28=$S$10,F28=$W$9),A28,"")&amp;" "&amp;IF(AND(E39=$S$10,F39=$W$9),A39,"")</f>
        <v xml:space="preserve">R1                   </v>
      </c>
      <c r="O10" s="65" t="str">
        <f>+IF(AND(E10=$S$10,F10=$X$9),A10,"")&amp;" "&amp;IF(AND(E11=$S$10,F11=$X$9),A11,"")&amp;" "&amp;IF(AND(E12=$S$10,F12=$X$9),A12,"")&amp;" "&amp;IF(AND(E13=$S$10,F13=$X$9),A13,"")&amp;" "&amp;IF(AND(E14=$S$10,F14=$X$9),A14,"")&amp;" "&amp;IF(AND(E15=$S$10,F15=$X$9),A15,"")&amp;" "&amp;IF(AND(E16=$S$10,F16=$X$9),A16,"")&amp;" "&amp;IF(AND(E17=$S$10,F17=$X$9),A17,"")&amp;" "&amp;IF(AND(E18=$S$10,F18=$X$9),A18,"")&amp;" "&amp;IF(AND(E19=$S$10,F19=$X$9),A19,"")&amp;" "&amp;IF(AND(E20=$S$10,F20=$X$9),A20,"")&amp;" "&amp;IF(AND(E21=$S$10,F21=$X$9),A21,"")&amp;" "&amp;IF(AND(E22=$S$10,F22=$X$9),A22,"")&amp;" "&amp;IF(AND(E23=$S$10,F23=$X$9),A23,"")&amp;" "&amp;IF(AND(E24=$S$10,F24=$X$9),A24,"")&amp;" "&amp;IF(AND(E25=$S$10,F25=$X$9),A25,"")&amp;" "&amp;IF(AND(E26=$S$10,F26=$X$9),A26,"")&amp;" "&amp;IF(AND(E27=$S$10,F27=$X$9),A27,"")&amp;" "&amp;IF(AND(E28=$S$10,F28=$X$9),A28,"")&amp;" "&amp;IF(AND(E39=$S$10,F39=$X$9),A39,"")</f>
        <v xml:space="preserve">                   </v>
      </c>
      <c r="Q10" s="617" t="s">
        <v>139</v>
      </c>
      <c r="R10" s="66">
        <v>1</v>
      </c>
      <c r="S10" s="57" t="s">
        <v>288</v>
      </c>
      <c r="T10" s="64" t="s">
        <v>298</v>
      </c>
      <c r="U10" s="64" t="s">
        <v>298</v>
      </c>
      <c r="V10" s="64" t="s">
        <v>298</v>
      </c>
      <c r="W10" s="64" t="s">
        <v>298</v>
      </c>
      <c r="X10" s="65" t="s">
        <v>299</v>
      </c>
      <c r="AA10" s="293"/>
      <c r="AB10" s="293"/>
      <c r="AC10" s="294"/>
      <c r="AD10" s="294"/>
      <c r="AE10" s="294"/>
      <c r="AF10" s="67"/>
      <c r="AG10" s="67"/>
      <c r="AH10" s="67"/>
      <c r="AI10" s="67"/>
      <c r="AJ10" s="67"/>
      <c r="AK10" s="294"/>
      <c r="AL10" s="294"/>
    </row>
    <row r="11" spans="1:38" ht="93" customHeight="1" x14ac:dyDescent="0.15">
      <c r="A11" s="60" t="str">
        <f>'2 IDENTIFICACIÓN'!A11</f>
        <v>R2</v>
      </c>
      <c r="B11" s="250" t="str">
        <f>+'2 IDENTIFICACIÓN'!J11</f>
        <v>Posibilidad de afectación reputacional por publicaciones extemporáneas en el SECOP, debido a demoras en la entrega y remisión de la información requerida para la gestión contractual.</v>
      </c>
      <c r="C11" s="87">
        <f>+'5 VALORACIÓN DEL CONTROL'!T21</f>
        <v>0.6</v>
      </c>
      <c r="D11" s="62">
        <f>+'5 VALORACIÓN DEL CONTROL'!U21</f>
        <v>0.2</v>
      </c>
      <c r="E11" s="62" t="str">
        <f t="shared" ref="E11:E39" si="0">+IF(C11=0,"",IF(C11&lt;=$R$14,$S$14,IF(C11&lt;=$R$13,$S$13,IF(C11&lt;=$R$12,$S$12,IF(C11&lt;=$R$11,$S$11,IF(C11&lt;=$R$10,$S$10,""))))))</f>
        <v>Media</v>
      </c>
      <c r="F11" s="62" t="str">
        <f t="shared" ref="F11:F39" si="1">+IF(D11=0,"",IF(D11&lt;=$T$8,$T$9,IF(D11&lt;=$U$8,$U$9,IF(D11&lt;=$V$8,$V$9,IF(D11&lt;=$W$8,$W$9,IF(D11&lt;=$X$8,$X$9,""))))))</f>
        <v>Leve</v>
      </c>
      <c r="G11" s="250" t="str">
        <f>+IF(E11=$S$10,IF(F11=$T$9,$T$10,IF(F11=$U$9,$U$10,IF(F11=$V$9,$V$10,IF(F11=$W$9,$W$10,IF(F11=$X$9,$X$10))))),IF(E11=$S$11,IF(F11=$T$9,$T$11,IF(F11=$U$9,$U$11,IF(F11=$V$9,$V$11,IF(F11=$W$9,$W$11,IF(F11=$X$9,$X$11))))),IF(E11=$S$12,IF(F11=$T$9,$T$12,IF(F11=$U$9,$U$12,IF(F11=$V$9,$V$12,IF(F11=$W$9,$W$12,IF(F11=$X$9,$X$12))))),IF(E11=$S$13,IF(F11=$T$9,$T$13,IF(F11=$U$9,$U$13,IF(F11=$V$9,$V$13,IF(F11=$W$9,$W$13,IF(F11=$X$9,$X$13))))),IF(E11=$S$14,IF(F11=$T$9,$T$14,IF(F11=$U$9,$U$14,IF(F11=$V$9,$V$14,IF(F11=$W$9,$W$14,IF(F11=$X$9,$X$14))))),"")))))</f>
        <v>Moderado</v>
      </c>
      <c r="I11" s="550"/>
      <c r="J11" s="54" t="s">
        <v>283</v>
      </c>
      <c r="K11" s="68" t="str">
        <f>+IF(AND(E10=$S$11,F10=$T$9),A10,"")&amp;" "&amp;IF(AND(E11=$S$11,F11=$T$9),A11,"")&amp;" "&amp;IF(AND(E12=$S$11,F12=$T$9),A12,"")&amp;" "&amp;IF(AND(E13=$S$11,F13=$T$9),A13,"")&amp;" "&amp;IF(AND(E14=$S$11,F14=$T$9),A14,"")&amp;" "&amp;IF(AND(E15=$S$11,F15=$T$9),A15,"")&amp;" "&amp;IF(AND(E16=$S$11,F16=$T$9),A16,"")&amp;" "&amp;IF(AND(E17=$S$11,F17=$T$9),A17,"")&amp;" "&amp;IF(AND(E18=$S$11,F18=$T$9),A18,"")&amp;" "&amp;IF(AND(E19=$S$11,F19=$T$9),A19,"")&amp;" "&amp;IF(AND(E20=$S$11,F20=$T$9),A20,"")&amp;" "&amp;IF(AND(E21=$S$11,F21=$T$9),A21,"")&amp;" "&amp;IF(AND(E22=$S$11,F22=$T$9),A22,"")&amp;" "&amp;IF(AND(E23=$S$11,F23=$T$9),A23,"")&amp;" "&amp;IF(AND(E24=$S$11,F24=$T$9),A24,"")&amp;" "&amp;IF(AND(E25=$S$11,F25=$T$9),A25,"")&amp;" "&amp;IF(AND(E26=$S$11,F26=$T$9),A26,"")&amp;" "&amp;IF(AND(E27=$S$11,F27=$T$9),A27,"")&amp;" "&amp;IF(AND(E28=$S$11,F28=$T$9),A28,"")&amp;" "&amp;IF(AND(E39=$S$11,F39=$T$9),A39,"")</f>
        <v xml:space="preserve">           R12        </v>
      </c>
      <c r="L11" s="68" t="str">
        <f>+IF(AND(E10=$S$11,F10=$U$9),A10,"")&amp;" "&amp;IF(AND(E11=$S$11,F11=$U$9),A11,"")&amp;" "&amp;IF(AND(E12=$S$11,F12=$U$9),A12,"")&amp;" "&amp;IF(AND(E13=$S$11,F13=$U$9),A13,"")&amp;" "&amp;IF(AND(E14=$S$11,F14=$U$9),A14,"")&amp;" "&amp;IF(AND(E15=$S$11,F15=$U$9),A15,"")&amp;" "&amp;IF(AND(E16=$S$11,F16=$U$9),A16,"")&amp;" "&amp;IF(AND(E17=$S$11,F17=$U$9),A17,"")&amp;" "&amp;IF(AND(E18=$S$11,F18=$U$9),A18,"")&amp;" "&amp;IF(AND(E19=$S$11,F19=$U$9),A19,"")&amp;" "&amp;IF(AND(E20=$S$11,F20=$U$9),A20,"")&amp;" "&amp;IF(AND(E21=$S$11,F21=$U$9),A21,"")&amp;" "&amp;IF(AND(E22=$S$11,F22=$U$9),A22,"")&amp;" "&amp;IF(AND(E23=$S$11,F23=$U$9),A23,"")&amp;" "&amp;IF(AND(E24=$S$11,F24=$U$9),A24,"")&amp;" "&amp;IF(AND(E25=$S$11,F25=$U$9),A25,"")&amp;" "&amp;IF(AND(E26=$S$11,F26=$U$9),A26,"")&amp;" "&amp;IF(AND(E27=$S$11,F27=$U$9),A27,"")&amp;" "&amp;IF(AND(E28=$S$11,F28=$U$9),A28,"")&amp;" "&amp;IF(AND(E39=$S$11,F39=$U$9),A39,"")</f>
        <v xml:space="preserve">                   </v>
      </c>
      <c r="M11" s="64" t="str">
        <f>+IF(AND(E10=$S$11,F10=$V$9),A10,"")&amp;" "&amp;IF(AND(E11=$S$11,F11=$V$9),A11,"")&amp;" "&amp;IF(AND(E12=$S$11,F12=$V$9),A12,"")&amp;" "&amp;IF(AND(E13=$S$11,F13=$V$9),A13,"")&amp;" "&amp;IF(AND(E14=$S$11,F14=$V$9),A14,"")&amp;" "&amp;IF(AND(E15=$S$11,F15=$V$9),A15,"")&amp;" "&amp;IF(AND(E16=$S$11,F16=$V$9),A16,"")&amp;" "&amp;IF(AND(E17=$S$11,F17=$V$9),A17,"")&amp;" "&amp;IF(AND(E18=$S$11,F18=$V$9),A18,"")&amp;" "&amp;IF(AND(E19=$S$11,F19=$V$9),A19,"")&amp;" "&amp;IF(AND(E20=$S$11,F20=$V$9),A20,"")&amp;" "&amp;IF(AND(E21=$S$11,F21=$V$9),A21,"")&amp;" "&amp;IF(AND(E22=$S$11,F22=$V$9),A22,"")&amp;" "&amp;IF(AND(E23=$S$11,F23=$V$9),A23,"")&amp;" "&amp;IF(AND(E24=$S$11,F24=$V$9),A24,"")&amp;" "&amp;IF(AND(E25=$S$11,F25=$V$9),A25,"")&amp;" "&amp;IF(AND(E26=$S$11,F26=$V$9),A26,"")&amp;" "&amp;IF(AND(E27=$S$11,F27=$V$9),A27,"")&amp;" "&amp;IF(AND(E28=$S$11,F28=$V$9),A28,"")&amp;" "&amp;IF(AND(E39=$S$11,F39=$V$9),A39,"")</f>
        <v xml:space="preserve">             R14      </v>
      </c>
      <c r="N11" s="64" t="str">
        <f>+IF(AND(E10=$S$11,F10=$W$9),A10,"")&amp;" "&amp;IF(AND(E11=$S$11,F11=$W$9),A11,"")&amp;" "&amp;IF(AND(E12=$S$11,F12=$W$9),A12,"")&amp;" "&amp;IF(AND(E13=$S$11,F13=$W$9),A13,"")&amp;" "&amp;IF(AND(E14=$S$11,F14=$W$9),A14,"")&amp;" "&amp;IF(AND(E15=$S$11,F15=$W$9),A15,"")&amp;" "&amp;IF(AND(E16=$S$11,F16=$W$9),A16,"")&amp;" "&amp;IF(AND(E17=$S$11,F17=$W$9),A17,"")&amp;" "&amp;IF(AND(E18=$S$11,F18=$W$9),A18,"")&amp;" "&amp;IF(AND(E19=$S$11,F19=$W$9),A19,"")&amp;" "&amp;IF(AND(E20=$S$11,F20=$W$9),A20,"")&amp;" "&amp;IF(AND(E21=$S$11,F21=$W$9),A21,"")&amp;" "&amp;IF(AND(E22=$S$11,F22=$W$9),A22,"")&amp;" "&amp;IF(AND(E23=$S$11,F23=$W$9),A23,"")&amp;" "&amp;IF(AND(E24=$S$11,F24=$W$9),A24,"")&amp;" "&amp;IF(AND(E25=$S$11,F25=$W$9),A25,"")&amp;" "&amp;IF(AND(E26=$S$11,F26=$W$9),A26,"")&amp;" "&amp;IF(AND(E27=$S$11,F27=$W$9),A27,"")&amp;" "&amp;IF(AND(E28=$S$11,F28=$W$9),A28,"")&amp;" "&amp;IF(AND(E39=$S$11,F39=$W$9),A39,"")</f>
        <v xml:space="preserve">            R13       </v>
      </c>
      <c r="O11" s="65" t="str">
        <f>+IF(AND(E10=$S$11,F10=$X$9),A10,"")&amp;" "&amp;IF(AND(E11=$S$11,F11=$X$9),A11,"")&amp;" "&amp;IF(AND(E12=$S$11,F12=$X$9),A12,"")&amp;" "&amp;IF(AND(E13=$S$11,F13=$X$9),A13,"")&amp;" "&amp;IF(AND(E14=$S$11,F14=$X$9),A14,"")&amp;" "&amp;IF(AND(E15=$S$11,F15=$X$9),A15,"")&amp;" "&amp;IF(AND(E16=$S$11,F16=$X$9),A16,"")&amp;" "&amp;IF(AND(E17=$S$11,F17=$X$9),A17,"")&amp;" "&amp;IF(AND(E18=$S$11,F18=$X$9),A18,"")&amp;" "&amp;IF(AND(E19=$S$11,F19=$X$9),A19,"")&amp;" "&amp;IF(AND(E20=$S$11,F20=$X$9),A20,"")&amp;" "&amp;IF(AND(E21=$S$11,F21=$X$9),A21,"")&amp;" "&amp;IF(AND(E22=$S$11,F22=$X$9),A22,"")&amp;" "&amp;IF(AND(E23=$S$11,F23=$X$9),A23,"")&amp;" "&amp;IF(AND(E24=$S$11,F24=$X$9),A24,"")&amp;" "&amp;IF(AND(E25=$S$11,F25=$X$9),A25,"")&amp;" "&amp;IF(AND(E26=$S$11,F26=$X$9),A26,"")&amp;" "&amp;IF(AND(E27=$S$11,F27=$X$9),A27,"")&amp;" "&amp;IF(AND(E28=$S$11,F28=$X$9),A28,"")&amp;" "&amp;IF(AND(E39=$S$11,F39=$X$9),A39,"")</f>
        <v xml:space="preserve">                   </v>
      </c>
      <c r="Q11" s="617"/>
      <c r="R11" s="66">
        <v>0.8</v>
      </c>
      <c r="S11" s="57" t="s">
        <v>283</v>
      </c>
      <c r="T11" s="68" t="s">
        <v>280</v>
      </c>
      <c r="U11" s="68" t="s">
        <v>280</v>
      </c>
      <c r="V11" s="64" t="s">
        <v>298</v>
      </c>
      <c r="W11" s="64" t="s">
        <v>298</v>
      </c>
      <c r="X11" s="65" t="s">
        <v>299</v>
      </c>
      <c r="AA11" s="293"/>
      <c r="AB11" s="293"/>
      <c r="AC11" s="294"/>
      <c r="AD11" s="295"/>
      <c r="AE11" s="70"/>
      <c r="AF11" s="67"/>
      <c r="AG11" s="67"/>
      <c r="AH11" s="67"/>
      <c r="AI11" s="67"/>
      <c r="AJ11" s="67"/>
      <c r="AK11" s="294"/>
      <c r="AL11" s="294"/>
    </row>
    <row r="12" spans="1:38" ht="93" customHeight="1" x14ac:dyDescent="0.15">
      <c r="A12" s="60" t="str">
        <f>'2 IDENTIFICACIÓN'!A12</f>
        <v>R3</v>
      </c>
      <c r="B12" s="250" t="str">
        <f>+'2 IDENTIFICACIÓN'!J12</f>
        <v>Posibilidad de afectación reputacional por posibles investigaciones y sanciones disciplinarias por entes de control, debido a incumplimiento de la Ley 594 del 2000 en los documentos generados por la Secretaría de Educación.</v>
      </c>
      <c r="C12" s="87">
        <f>+'5 VALORACIÓN DEL CONTROL'!T27</f>
        <v>0.6</v>
      </c>
      <c r="D12" s="62">
        <f>+'5 VALORACIÓN DEL CONTROL'!U27</f>
        <v>0.6</v>
      </c>
      <c r="E12" s="62" t="str">
        <f t="shared" si="0"/>
        <v>Media</v>
      </c>
      <c r="F12" s="62" t="str">
        <f t="shared" si="1"/>
        <v>Moderado</v>
      </c>
      <c r="G12" s="250" t="str">
        <f>+IF(E12=$S$10,IF(F12=$T$9,$T$10,IF(F12=$U$9,$U$10,IF(F12=$V$9,$V$10,IF(F12=$W$9,$W$10,IF(F12=$X$9,$X$10))))),IF(E12=$S$11,IF(F12=$T$9,$T$11,IF(F12=$U$9,$U$11,IF(F12=$V$9,$V$11,IF(F12=$W$9,$W$11,IF(F12=$X$9,$X$11))))),IF(E12=$S$12,IF(F12=$T$9,$T$12,IF(F12=$U$9,$U$12,IF(F12=$V$9,$V$12,IF(F12=$W$9,$W$12,IF(F12=$X$9,$X$12))))),IF(E12=$S$13,IF(F12=$T$9,$T$13,IF(F12=$U$9,$U$13,IF(F12=$V$9,$V$13,IF(F12=$W$9,$W$13,IF(F12=$X$9,$X$13))))),IF(E12=$S$14,IF(F12=$T$9,$T$14,IF(F12=$U$9,$U$14,IF(F12=$V$9,$V$14,IF(F12=$W$9,$W$14,IF(F12=$X$9,$X$14))))),"")))))</f>
        <v>Moderado</v>
      </c>
      <c r="I12" s="550"/>
      <c r="J12" s="54" t="s">
        <v>278</v>
      </c>
      <c r="K12" s="68" t="str">
        <f>+IF(AND(E10=$S$12,F10=$T$9),A10,"")&amp;" "&amp;IF(AND(E11=$S$12,F11=$T$9),A11,"")&amp;" "&amp;IF(AND(E12=$S$12,F12=$T$9),A12,"")&amp;" "&amp;IF(AND(E13=$S$12,F13=$T$9),A13,"")&amp;" "&amp;IF(AND(E14=$S$12,F14=$T$9),A14,"")&amp;" "&amp;IF(AND(E15=$S$12,F15=$T$9),A15,"")&amp;" "&amp;IF(AND(E16=$S$12,F16=$T$9),A16,"")&amp;" "&amp;IF(AND(E17=$S$12,F17=$T$9),A17,"")&amp;" "&amp;IF(AND(E18=$S$12,F18=$T$9),A18,"")&amp;" "&amp;IF(AND(E19=$S$12,F19=$T$9),A19,"")&amp;" "&amp;IF(AND(E20=$S$12,F20=$T$9),A20,"")&amp;" "&amp;IF(AND(E21=$S$12,F21=$T$9),A21,"")&amp;" "&amp;IF(AND(E22=$S$12,F22=$T$9),A22,"")&amp;" "&amp;IF(AND(E23=$S$12,F23=$T$9),A23,"")&amp;" "&amp;IF(AND(E24=$S$12,F24=$T$9),A24,"")&amp;" "&amp;IF(AND(E25=$S$12,F25=$T$9),A25,"")&amp;" "&amp;IF(AND(E26=$S$12,F26=$T$9),A26,"")&amp;" "&amp;IF(AND(E27=$S$12,F27=$T$9),A27,"")&amp;" "&amp;IF(AND(E28=$S$12,F28=$T$9),A28,"")&amp;" "&amp;IF(AND(E39=$S$12,F39=$T$9),A39,"")</f>
        <v xml:space="preserve"> R2                  </v>
      </c>
      <c r="L12" s="68" t="str">
        <f>+IF(AND(E10=$S$12,F10=$U$9),A10,"")&amp;" "&amp;IF(AND(E11=$S$12,F11=$U$9),A11,"")&amp;" "&amp;IF(AND(E12=$S$12,F12=$U$9),A12,"")&amp;" "&amp;IF(AND(E13=$S$12,F13=$U$9),A13,"")&amp;" "&amp;IF(AND(E14=$S$12,F14=$U$9),A14,"")&amp;" "&amp;IF(AND(E15=$S$12,F15=$U$9),A15,"")&amp;" "&amp;IF(AND(E16=$S$12,F16=$U$9),A16,"")&amp;" "&amp;IF(AND(E17=$S$12,F17=$U$9),A17,"")&amp;" "&amp;IF(AND(E18=$S$12,F18=$U$9),A18,"")&amp;" "&amp;IF(AND(E19=$S$12,F19=$U$9),A19,"")&amp;" "&amp;IF(AND(E20=$S$12,F20=$U$9),A20,"")&amp;" "&amp;IF(AND(E21=$S$12,F21=$U$9),A21,"")&amp;" "&amp;IF(AND(E22=$S$12,F22=$U$9),A22,"")&amp;" "&amp;IF(AND(E23=$S$12,F23=$U$9),A23,"")&amp;" "&amp;IF(AND(E24=$S$12,F24=$U$9),A24,"")&amp;" "&amp;IF(AND(E25=$S$12,F25=$U$9),A25,"")&amp;" "&amp;IF(AND(E26=$S$12,F26=$U$9),A26,"")&amp;" "&amp;IF(AND(E27=$S$12,F27=$U$9),A27,"")&amp;" "&amp;IF(AND(E28=$S$12,F28=$U$9),A28,"")&amp;" "&amp;IF(AND(E39=$S$12,F39=$U$9),A39,"")</f>
        <v xml:space="preserve">        R9           </v>
      </c>
      <c r="M12" s="68" t="str">
        <f>+IF(AND(E10=$S$12,F10=$V$9),A10,"")&amp;" "&amp;IF(AND(E11=$S$12,F11=$V$9),A11,"")&amp;" "&amp;IF(AND(E12=$S$12,F12=$V$9),A12,"")&amp;" "&amp;IF(AND(E13=$S$12,F13=$V$9),A13,"")&amp;" "&amp;IF(AND(E14=$S$12,F14=$V$9),A14,"")&amp;" "&amp;IF(AND(E15=$S$12,F15=$V$9),A15,"")&amp;" "&amp;IF(AND(E16=$S$12,F16=$V$9),A16,"")&amp;" "&amp;IF(AND(E17=$S$12,F17=$V$9),A17,"")&amp;" "&amp;IF(AND(E18=$S$12,F18=$V$9),A18,"")&amp;" "&amp;IF(AND(E19=$S$12,F19=$V$9),A19,"")&amp;" "&amp;IF(AND(E20=$S$12,F20=$V$9),A20,"")&amp;" "&amp;IF(AND(E21=$S$12,F21=$V$9),A21,"")&amp;" "&amp;IF(AND(E22=$S$12,F22=$V$9),A22,"")&amp;" "&amp;IF(AND(E23=$S$12,F23=$V$9),A23,"")&amp;" "&amp;IF(AND(E24=$S$12,F24=$V$9),A24,"")&amp;" "&amp;IF(AND(E25=$S$12,F25=$V$9),A25,"")&amp;" "&amp;IF(AND(E26=$S$12,F26=$V$9),A26,"")&amp;" "&amp;IF(AND(E27=$S$12,F27=$V$9),A27,"")&amp;" "&amp;IF(AND(E28=$S$12,F28=$V$9),A28,"")&amp;" "&amp;IF(AND(E39=$S$12,F39=$V$9),A39,"")</f>
        <v xml:space="preserve">  R3  R5           R16    </v>
      </c>
      <c r="N12" s="64" t="str">
        <f>+IF(AND(E10=$S$12,F10=$W$9),A10,"")&amp;" "&amp;IF(AND(E11=$S$12,F11=$W$9),A11,"")&amp;" "&amp;IF(AND(E12=$S$12,F12=$W$9),A12,"")&amp;" "&amp;IF(AND(E13=$S$12,F13=$W$9),A13,"")&amp;" "&amp;IF(AND(E14=$S$12,F14=$W$9),A14,"")&amp;" "&amp;IF(AND(E15=$S$12,F15=$W$9),A15,"")&amp;" "&amp;IF(AND(E16=$S$12,F16=$W$9),A16,"")&amp;" "&amp;IF(AND(E17=$S$12,F17=$W$9),A17,"")&amp;" "&amp;IF(AND(E18=$S$12,F18=$W$9),A18,"")&amp;" "&amp;IF(AND(E19=$S$12,F19=$W$9),A19,"")&amp;" "&amp;IF(AND(E20=$S$12,F20=$W$9),A20,"")&amp;" "&amp;IF(AND(E21=$S$12,F21=$W$9),A21,"")&amp;" "&amp;IF(AND(E22=$S$12,F22=$W$9),A22,"")&amp;" "&amp;IF(AND(E23=$S$12,F23=$W$9),A23,"")&amp;" "&amp;IF(AND(E24=$S$12,F24=$W$9),A24,"")&amp;" "&amp;IF(AND(E25=$S$12,F25=$W$9),A25,"")&amp;" "&amp;IF(AND(E26=$S$12,F26=$W$9),A26,"")&amp;" "&amp;IF(AND(E27=$S$12,F27=$W$9),A27,"")&amp;" "&amp;IF(AND(E28=$S$12,F28=$W$9),A28,"")&amp;" "&amp;IF(AND(E39=$S$12,F39=$W$9),A39,"")</f>
        <v xml:space="preserve">                   </v>
      </c>
      <c r="O12" s="65" t="str">
        <f>+IF(AND(E10=$S$12,F10=$X$9),A10,"")&amp;" "&amp;IF(AND(E11=$S$12,F11=$X$9),A11,"")&amp;" "&amp;IF(AND(E12=$S$12,F12=$X$9),A12,"")&amp;" "&amp;IF(AND(E13=$S$12,F13=$X$9),A13,"")&amp;" "&amp;IF(AND(E14=$S$12,F14=$X$9),A14,"")&amp;" "&amp;IF(AND(E15=$S$12,F15=$X$9),A15,"")&amp;" "&amp;IF(AND(E16=$S$12,F16=$X$9),A16,"")&amp;" "&amp;IF(AND(E17=$S$12,F17=$X$9),A17,"")&amp;" "&amp;IF(AND(E18=$S$12,F18=$X$9),A18,"")&amp;" "&amp;IF(AND(E19=$S$12,F19=$X$9),A19,"")&amp;" "&amp;IF(AND(E20=$S$12,F20=$X$9),A20,"")&amp;" "&amp;IF(AND(E21=$S$12,F21=$X$9),A21,"")&amp;" "&amp;IF(AND(E22=$S$12,F22=$X$9),A22,"")&amp;" "&amp;IF(AND(E23=$S$12,F23=$X$9),A23,"")&amp;" "&amp;IF(AND(E24=$S$12,F24=$X$9),A24,"")&amp;" "&amp;IF(AND(E25=$S$12,F25=$X$9),A25,"")&amp;" "&amp;IF(AND(E26=$S$12,F26=$X$9),A26,"")&amp;" "&amp;IF(AND(E27=$S$12,F27=$X$9),A27,"")&amp;" "&amp;IF(AND(E28=$S$12,F28=$X$9),A28,"")&amp;" "&amp;IF(AND(E39=$S$12,F39=$X$9),A39,"")</f>
        <v xml:space="preserve">      R7 R8            </v>
      </c>
      <c r="Q12" s="617"/>
      <c r="R12" s="66">
        <v>0.6</v>
      </c>
      <c r="S12" s="57" t="s">
        <v>278</v>
      </c>
      <c r="T12" s="68" t="s">
        <v>280</v>
      </c>
      <c r="U12" s="68" t="s">
        <v>280</v>
      </c>
      <c r="V12" s="68" t="s">
        <v>280</v>
      </c>
      <c r="W12" s="64" t="s">
        <v>298</v>
      </c>
      <c r="X12" s="65" t="s">
        <v>299</v>
      </c>
      <c r="AA12" s="293"/>
      <c r="AB12" s="293"/>
      <c r="AC12" s="294"/>
      <c r="AD12" s="295"/>
      <c r="AE12" s="70"/>
      <c r="AF12" s="67"/>
      <c r="AG12" s="67"/>
      <c r="AH12" s="67"/>
      <c r="AI12" s="67"/>
      <c r="AJ12" s="71"/>
      <c r="AK12" s="294"/>
      <c r="AL12" s="294"/>
    </row>
    <row r="13" spans="1:38" ht="93" customHeight="1" x14ac:dyDescent="0.15">
      <c r="A13" s="60" t="str">
        <f>'2 IDENTIFICACIÓN'!A13</f>
        <v>R4</v>
      </c>
      <c r="B13" s="250" t="str">
        <f>+'2 IDENTIFICACIÓN'!J13</f>
        <v>Posibilidad de afectación reputacional por incumplimiento de las acciones establecidas en los planes de mejoramiento derivados de auditorías internas y externas, debido a debilidades en el seguimiento y cumplimiento de los tiempos definidos para su ejecución.</v>
      </c>
      <c r="C13" s="87">
        <f>+'5 VALORACIÓN DEL CONTROL'!T33</f>
        <v>0.2</v>
      </c>
      <c r="D13" s="62">
        <f>+'5 VALORACIÓN DEL CONTROL'!U33</f>
        <v>0.6</v>
      </c>
      <c r="E13" s="62" t="str">
        <f t="shared" si="0"/>
        <v>Muy Baja</v>
      </c>
      <c r="F13" s="62" t="str">
        <f t="shared" si="1"/>
        <v>Moderado</v>
      </c>
      <c r="G13" s="250" t="str">
        <f t="shared" ref="G13:G39" si="2">+IF(E13=$S$10,IF(F13=$T$9,$T$10,IF(F13=$U$9,$U$10,IF(F13=$V$9,$V$10,IF(F13=$W$9,$W$10,IF(F13=$X$9,$X$10))))),IF(E13=$S$11,IF(F13=$T$9,$T$11,IF(F13=$U$9,$U$11,IF(F13=$V$9,$V$11,IF(F13=$W$9,$W$11,IF(F13=$X$9,$X$11))))),IF(E13=$S$12,IF(F13=$T$9,$T$12,IF(F13=$U$9,$U$12,IF(F13=$V$9,$V$12,IF(F13=$W$9,$W$12,IF(F13=$X$9,$X$12))))),IF(E13=$S$13,IF(F13=$T$9,$T$13,IF(F13=$U$9,$U$13,IF(F13=$V$9,$V$13,IF(F13=$W$9,$W$13,IF(F13=$X$9,$X$13))))),IF(E13=$S$14,IF(F13=$T$9,$T$14,IF(F13=$U$9,$U$14,IF(F13=$V$9,$V$14,IF(F13=$W$9,$W$14,IF(F13=$X$9,$X$14))))),"")))))</f>
        <v>Moderado</v>
      </c>
      <c r="I13" s="550"/>
      <c r="J13" s="54" t="s">
        <v>274</v>
      </c>
      <c r="K13" s="72" t="str">
        <f>+IF(AND(E10=$S$13,F10=$T$9),A10,"")&amp;" "&amp;IF(AND(E11=$S$13,F11=$T$9),A11,"")&amp;" "&amp;IF(AND(E12=$S$13,F12=$T$9),A12,"")&amp;" "&amp;IF(AND(E13=$S$13,F13=$T$9),A13,"")&amp;" "&amp;IF(AND(E14=$S$13,F14=$T$9),A14,"")&amp;" "&amp;IF(AND(E15=$S$13,F15=$T$9),A15,"")&amp;" "&amp;IF(AND(E16=$S$13,F16=$T$9),A16,"")&amp;" "&amp;IF(AND(E17=$S$13,F17=$T$9),A17,"")&amp;" "&amp;IF(AND(E18=$S$13,F18=$T$9),A18,"")&amp;" "&amp;IF(AND(E19=$S$13,F19=$T$9),A19,"")&amp;" "&amp;IF(AND(E20=$S$13,F20=$T$9),A20,"")&amp;" "&amp;IF(AND(E21=$S$13,F21=$T$9),A21,"")&amp;" "&amp;IF(AND(E22=$S$13,F22=$T$9),A22,"")&amp;" "&amp;IF(AND(E23=$S$13,F23=$T$9),A23,"")&amp;" "&amp;IF(AND(E24=$S$13,F24=$T$9),A24,"")&amp;" "&amp;IF(AND(E25=$S$13,F25=$T$9),A25,"")&amp;" "&amp;IF(AND(E26=$S$13,F26=$T$9),A26,"")&amp;" "&amp;IF(AND(E27=$S$13,F27=$T$9),A27,"")&amp;" "&amp;IF(AND(E28=$S$13,F28=$T$9),A28,"")&amp;" "&amp;IF(AND(E39=$S$13,F39=$T$9),A39,"")</f>
        <v xml:space="preserve">                   </v>
      </c>
      <c r="L13" s="68" t="str">
        <f>+IF(AND(E10=$S$13,F10=$U$9),A10,"")&amp;" "&amp;IF(AND(E11=$S$13,F11=$U$9),A11,"")&amp;" "&amp;IF(AND(E12=$S$13,F12=$U$9),A12,"")&amp;" "&amp;IF(AND(E13=$S$13,F13=$U$9),A13,"")&amp;" "&amp;IF(AND(E14=$S$13,F14=$U$9),A14,"")&amp;" "&amp;IF(AND(E15=$S$13,F15=$U$9),A15,"")&amp;" "&amp;IF(AND(E16=$S$13,F16=$U$9),A16,"")&amp;" "&amp;IF(AND(E17=$S$13,F17=$U$9),A17,"")&amp;" "&amp;IF(AND(E18=$S$13,F18=$U$9),A18,"")&amp;" "&amp;IF(AND(E19=$S$13,F19=$U$9),A19,"")&amp;" "&amp;IF(AND(E20=$S$13,F20=$U$9),A20,"")&amp;" "&amp;IF(AND(E21=$S$13,F21=$U$9),A21,"")&amp;" "&amp;IF(AND(E22=$S$13,F22=$U$9),A22,"")&amp;" "&amp;IF(AND(E23=$S$13,F23=$U$9),A23,"")&amp;" "&amp;IF(AND(E24=$S$13,F24=$U$9),A24,"")&amp;" "&amp;IF(AND(E25=$S$13,F25=$U$9),A25,"")&amp;" "&amp;IF(AND(E26=$S$13,F26=$U$9),A26,"")&amp;" "&amp;IF(AND(E27=$S$13,F27=$U$9),A27,"")&amp;" "&amp;IF(AND(E28=$S$13,F28=$U$9),A28,"")&amp;" "&amp;IF(AND(E39=$S$13,F39=$U$9),A39,"")</f>
        <v xml:space="preserve">                   </v>
      </c>
      <c r="M13" s="68" t="str">
        <f>+IF(AND(E10=$S$13,F10=$V$9),A10,"")&amp;" "&amp;IF(AND(E11=$S$13,F11=$V$9),A11,"")&amp;" "&amp;IF(AND(E12=$S$13,F12=$V$9),A12,"")&amp;" "&amp;IF(AND(E13=$S$13,F13=$V$9),A13,"")&amp;" "&amp;IF(AND(E14=$S$13,F14=$V$9),A14,"")&amp;" "&amp;IF(AND(E15=$S$13,F15=$V$9),A15,"")&amp;" "&amp;IF(AND(E16=$S$13,F16=$V$9),A16,"")&amp;" "&amp;IF(AND(E17=$S$13,F17=$V$9),A17,"")&amp;" "&amp;IF(AND(E18=$S$13,F18=$V$9),A18,"")&amp;" "&amp;IF(AND(E19=$S$13,F19=$V$9),A19,"")&amp;" "&amp;IF(AND(E20=$S$13,F20=$V$9),A20,"")&amp;" "&amp;IF(AND(E21=$S$13,F21=$V$9),A21,"")&amp;" "&amp;IF(AND(E22=$S$13,F22=$V$9),A22,"")&amp;" "&amp;IF(AND(E23=$S$13,F23=$V$9),A23,"")&amp;" "&amp;IF(AND(E24=$S$13,F24=$V$9),A24,"")&amp;" "&amp;IF(AND(E25=$S$13,F25=$V$9),A25,"")&amp;" "&amp;IF(AND(E26=$S$13,F26=$V$9),A26,"")&amp;" "&amp;IF(AND(E27=$S$13,F27=$V$9),A27,"")&amp;" "&amp;IF(AND(E28=$S$13,F28=$V$9),A28,"")&amp;" "&amp;IF(AND(E39=$S$13,F39=$V$9),A39,"")</f>
        <v xml:space="preserve">     R6              </v>
      </c>
      <c r="N13" s="64" t="str">
        <f>+IF(AND(E10=$S$13,F10=$W$9),A10,"")&amp;" "&amp;IF(AND(E11=$S$13,F11=$W$9),A11,"")&amp;" "&amp;IF(AND(E12=$S$13,F12=$W$9),A12,"")&amp;" "&amp;IF(AND(E13=$S$13,F13=$W$9),A13,"")&amp;" "&amp;IF(AND(E14=$S$13,F14=$W$9),A14,"")&amp;" "&amp;IF(AND(E15=$S$13,F15=$W$9),A15,"")&amp;" "&amp;IF(AND(E16=$S$13,F16=$W$9),A16,"")&amp;" "&amp;IF(AND(E17=$S$13,F17=$W$9),A17,"")&amp;" "&amp;IF(AND(E18=$S$13,F18=$W$9),A18,"")&amp;" "&amp;IF(AND(E19=$S$13,F19=$W$9),A19,"")&amp;" "&amp;IF(AND(E20=$S$13,F20=$W$9),A20,"")&amp;" "&amp;IF(AND(E21=$S$13,F21=$W$9),A21,"")&amp;" "&amp;IF(AND(E22=$S$13,F22=$W$9),A22,"")&amp;" "&amp;IF(AND(E23=$S$13,F23=$W$9),A23,"")&amp;" "&amp;IF(AND(E24=$S$13,F24=$W$9),A24,"")&amp;" "&amp;IF(AND(E25=$S$13,F25=$W$9),A25,"")&amp;" "&amp;IF(AND(E26=$S$13,F26=$W$9),A26,"")&amp;" "&amp;IF(AND(E27=$S$13,F27=$W$9),A27,"")&amp;" "&amp;IF(AND(E28=$S$13,F28=$W$9),A28,"")&amp;" "&amp;IF(AND(E39=$S$13,F39=$W$9),A39,"")</f>
        <v xml:space="preserve">              R15     </v>
      </c>
      <c r="O13" s="65" t="str">
        <f>+IF(AND(E10=$S$13,F10=$X$9),A10,"")&amp;" "&amp;IF(AND(E11=$S$13,F11=$X$9),A11,"")&amp;" "&amp;IF(AND(E12=$S$13,F12=$X$9),A12,"")&amp;" "&amp;IF(AND(E13=$S$13,F13=$X$9),A13,"")&amp;" "&amp;IF(AND(E14=$S$13,F14=$X$9),A14,"")&amp;" "&amp;IF(AND(E15=$S$13,F15=$X$9),A15,"")&amp;" "&amp;IF(AND(E16=$S$13,F16=$X$9),A16,"")&amp;" "&amp;IF(AND(E17=$S$13,F17=$X$9),A17,"")&amp;" "&amp;IF(AND(E18=$S$13,F18=$X$9),A18,"")&amp;" "&amp;IF(AND(E19=$S$13,F19=$X$9),A19,"")&amp;" "&amp;IF(AND(E20=$S$13,F20=$X$9),A20,"")&amp;" "&amp;IF(AND(E21=$S$13,F21=$X$9),A21,"")&amp;" "&amp;IF(AND(E22=$S$13,F22=$X$9),A22,"")&amp;" "&amp;IF(AND(E23=$S$13,F23=$X$9),A23,"")&amp;" "&amp;IF(AND(E24=$S$13,F24=$X$9),A24,"")&amp;" "&amp;IF(AND(E25=$S$13,F25=$X$9),A25,"")&amp;" "&amp;IF(AND(E26=$S$13,F26=$X$9),A26,"")&amp;" "&amp;IF(AND(E27=$S$13,F27=$X$9),A27,"")&amp;" "&amp;IF(AND(E28=$S$13,F28=$X$9),A28,"")&amp;" "&amp;IF(AND(E39=$S$13,F39=$X$9),A39,"")</f>
        <v xml:space="preserve">         R10          </v>
      </c>
      <c r="Q13" s="617"/>
      <c r="R13" s="66">
        <v>0.4</v>
      </c>
      <c r="S13" s="57" t="s">
        <v>274</v>
      </c>
      <c r="T13" s="72" t="s">
        <v>300</v>
      </c>
      <c r="U13" s="68" t="s">
        <v>280</v>
      </c>
      <c r="V13" s="68" t="s">
        <v>280</v>
      </c>
      <c r="W13" s="64" t="s">
        <v>298</v>
      </c>
      <c r="X13" s="65" t="s">
        <v>299</v>
      </c>
      <c r="AA13" s="293"/>
      <c r="AB13" s="293"/>
      <c r="AC13" s="294"/>
      <c r="AD13" s="295"/>
      <c r="AE13" s="70"/>
      <c r="AF13" s="67"/>
      <c r="AG13" s="67"/>
      <c r="AH13" s="67"/>
      <c r="AI13" s="71"/>
      <c r="AJ13" s="67"/>
      <c r="AK13" s="294"/>
      <c r="AL13" s="294"/>
    </row>
    <row r="14" spans="1:38" ht="93" customHeight="1" thickBot="1" x14ac:dyDescent="0.2">
      <c r="A14" s="60" t="str">
        <f>'2 IDENTIFICACIÓN'!A14</f>
        <v>R5</v>
      </c>
      <c r="B14" s="250" t="str">
        <f>+'2 IDENTIFICACIÓN'!J14</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4" s="87">
        <f>+'5 VALORACIÓN DEL CONTROL'!T39</f>
        <v>0.6</v>
      </c>
      <c r="D14" s="62">
        <f>+'5 VALORACIÓN DEL CONTROL'!U39</f>
        <v>0.6</v>
      </c>
      <c r="E14" s="62" t="str">
        <f t="shared" si="0"/>
        <v>Media</v>
      </c>
      <c r="F14" s="62" t="str">
        <f t="shared" si="1"/>
        <v>Moderado</v>
      </c>
      <c r="G14" s="250" t="str">
        <f t="shared" si="2"/>
        <v>Moderado</v>
      </c>
      <c r="I14" s="551"/>
      <c r="J14" s="73" t="s">
        <v>270</v>
      </c>
      <c r="K14" s="74" t="str">
        <f>+IF(AND(E10=$S$14,F10=$T$9),A10,"")&amp;" "&amp;IF(AND(E11=$S$14,F11=$T$9),A11,"")&amp;" "&amp;IF(AND(E12=$S$14,F12=$T$9),A12,"")&amp;" "&amp;IF(AND(E13=$S$14,F13=$T$9),A13,"")&amp;" "&amp;IF(AND(E14=$S$14,F14=$T$9),A14,"")&amp;" "&amp;IF(AND(E15=$S$14,F15=$T$9),A15,"")&amp;" "&amp;IF(AND(E16=$S$14,F16=$T$9),A16,"")&amp;" "&amp;IF(AND(E17=$S$14,F17=$T$9),A17,"")&amp;" "&amp;IF(AND(E18=$S$14,F18=$T$9),A18,"")&amp;" "&amp;IF(AND(E19=$S$14,F19=$T$9),A19,"")&amp;" "&amp;IF(AND(E20=$S$14,F20=$T$9),A20,"")&amp;" "&amp;IF(AND(E21=$S$14,F21=$T$9),A21,"")&amp;" "&amp;IF(AND(E22=$S$14,F22=$T$9),A22,"")&amp;" "&amp;IF(AND(E23=$S$14,F23=$T$9),A23,"")&amp;" "&amp;IF(AND(E24=$S$14,F24=$T$9),A24,"")&amp;" "&amp;IF(AND(E25=$S$14,F25=$T$9),A25,"")&amp;" "&amp;IF(AND(E26=$S$14,F26=$T$9),A26,"")&amp;" "&amp;IF(AND(E27=$S$14,F27=$T$9),A27,"")&amp;" "&amp;IF(AND(E28=$S$14,F28=$T$9),A28,"")&amp;" "&amp;IF(AND(E39=$S$14,F39=$T$9),A39,"")</f>
        <v xml:space="preserve">          R11         </v>
      </c>
      <c r="L14" s="74" t="str">
        <f>+IF(AND(E10=$S$14,F10=$U$9),A10,"")&amp;" "&amp;IF(AND(E11=$S$14,F11=$U$9),A11,"")&amp;" "&amp;IF(AND(E12=$S$14,F12=$U$9),A12,"")&amp;" "&amp;IF(AND(E13=$S$14,F13=$U$9),A13,"")&amp;" "&amp;IF(AND(E14=$S$14,F14=$U$9),A14,"")&amp;" "&amp;IF(AND(E15=$S$14,F15=$U$9),A15,"")&amp;" "&amp;IF(AND(E16=$S$14,F16=$U$9),A16,"")&amp;" "&amp;IF(AND(E17=$S$14,F17=$U$9),A17,"")&amp;" "&amp;IF(AND(E18=$S$14,F18=$U$9),A18,"")&amp;" "&amp;IF(AND(E19=$S$14,F19=$U$9),A19,"")&amp;" "&amp;IF(AND(E20=$S$14,F20=$U$9),A20,"")&amp;" "&amp;IF(AND(E21=$S$14,F21=$U$9),A21,"")&amp;" "&amp;IF(AND(E22=$S$14,F22=$U$9),A22,"")&amp;" "&amp;IF(AND(E23=$S$14,F23=$U$9),A23,"")&amp;" "&amp;IF(AND(E24=$S$14,F24=$U$9),A24,"")&amp;" "&amp;IF(AND(E25=$S$14,F25=$U$9),A25,"")&amp;" "&amp;IF(AND(E26=$S$14,F26=$U$9),A26,"")&amp;" "&amp;IF(AND(E27=$S$14,F27=$U$9),A27,"")&amp;" "&amp;IF(AND(E28=$S$14,F28=$U$9),A28,"")&amp;" "&amp;IF(AND(E39=$S$14,F39=$U$9),A39,"")</f>
        <v xml:space="preserve">                   </v>
      </c>
      <c r="M14" s="75" t="str">
        <f>+IF(AND(E10=$S$14,F10=$V$9),A10,"")&amp;" "&amp;IF(AND(E11=$S$14,F11=$V$9),A11,"")&amp;" "&amp;IF(AND(E12=$S$14,F12=$V$9),A12,"")&amp;" "&amp;IF(AND(E13=$S$14,F13=$V$9),A13,"")&amp;" "&amp;IF(AND(E14=$S$14,F14=$V$9),A14,"")&amp;" "&amp;IF(AND(E15=$S$14,F15=$V$9),A15,"")&amp;" "&amp;IF(AND(E16=$S$14,F16=$V$9),A16,"")&amp;" "&amp;IF(AND(E17=$S$14,F17=$V$9),A17,"")&amp;" "&amp;IF(AND(E18=$S$14,F18=$V$9),A18,"")&amp;" "&amp;IF(AND(E19=$S$14,F19=$V$9),A19,"")&amp;" "&amp;IF(AND(E20=$S$14,F20=$V$9),A20,"")&amp;" "&amp;IF(AND(E21=$S$14,F21=$V$9),A21,"")&amp;" "&amp;IF(AND(E22=$S$14,F22=$V$9),A22,"")&amp;" "&amp;IF(AND(E23=$S$14,F23=$V$9),A23,"")&amp;" "&amp;IF(AND(E24=$S$14,F24=$V$9),A24,"")&amp;" "&amp;IF(AND(E25=$S$14,F25=$V$9),A25,"")&amp;" "&amp;IF(AND(E26=$S$14,F26=$V$9),A26,"")&amp;" "&amp;IF(AND(E27=$S$14,F27=$V$9),A27,"")&amp;" "&amp;IF(AND(E28=$S$14,F28=$V$9),A28,"")&amp;" "&amp;IF(AND(E39=$S$14,F39=$V$9),A39,"")</f>
        <v xml:space="preserve">   R4                </v>
      </c>
      <c r="N14" s="76" t="str">
        <f>+IF(AND(E10=$S$14,F10=$W$9),A10,"")&amp;" "&amp;IF(AND(E11=$S$14,F11=$W$9),A11,"")&amp;" "&amp;IF(AND(E12=$S$14,F12=$W$9),A12,"")&amp;" "&amp;IF(AND(E13=$S$14,F13=$W$9),A13,"")&amp;" "&amp;IF(AND(E14=$S$14,F14=$W$9),A14,"")&amp;" "&amp;IF(AND(E15=$S$14,F15=$W$9),A15,"")&amp;" "&amp;IF(AND(E16=$S$14,F16=$W$9),A16,"")&amp;" "&amp;IF(AND(E17=$S$14,F17=$W$9),A17,"")&amp;" "&amp;IF(AND(E18=$S$14,F18=$W$9),A18,"")&amp;" "&amp;IF(AND(E19=$S$14,F19=$W$9),A19,"")&amp;" "&amp;IF(AND(E20=$S$14,F20=$W$9),A20,"")&amp;" "&amp;IF(AND(E21=$S$14,F21=$W$9),A21,"")&amp;" "&amp;IF(AND(E22=$S$14,F22=$W$9),A22,"")&amp;" "&amp;IF(AND(E23=$S$14,F23=$W$9),A23,"")&amp;" "&amp;IF(AND(E24=$S$14,F24=$W$9),A24,"")&amp;" "&amp;IF(AND(E25=$S$14,F25=$W$9),A25,"")&amp;" "&amp;IF(AND(E26=$S$14,F26=$W$9),A26,"")&amp;" "&amp;IF(AND(E27=$S$14,F27=$W$9),A27,"")&amp;" "&amp;IF(AND(E28=$S$14,F28=$W$9),A28,"")&amp;" "&amp;IF(AND(E39=$S$14,F39=$W$9),A39,"")</f>
        <v xml:space="preserve">                   </v>
      </c>
      <c r="O14" s="77" t="str">
        <f>+IF(AND(E10=$S$14,F10=$X$9),A10,"")&amp;" "&amp;IF(AND(E11=$S$14,F11=$X$9),A11,"")&amp;" "&amp;IF(AND(E12=$S$14,F12=$X$9),A12,"")&amp;" "&amp;IF(AND(E13=$S$14,F13=$X$9),A13,"")&amp;" "&amp;IF(AND(E14=$S$14,F14=$X$9),A14,"")&amp;" "&amp;IF(AND(E15=$S$14,F15=$X$9),A15,"")&amp;" "&amp;IF(AND(E16=$S$14,F16=$X$9),A16,"")&amp;" "&amp;IF(AND(E17=$S$14,F17=$X$9),A17,"")&amp;" "&amp;IF(AND(E18=$S$14,F18=$X$9),A18,"")&amp;" "&amp;IF(AND(E19=$S$14,F19=$X$9),A19,"")&amp;" "&amp;IF(AND(E20=$S$14,F20=$X$9),A20,"")&amp;" "&amp;IF(AND(E21=$S$14,F21=$X$9),A21,"")&amp;" "&amp;IF(AND(E22=$S$14,F22=$X$9),A22,"")&amp;" "&amp;IF(AND(E23=$S$14,F23=$X$9),A23,"")&amp;" "&amp;IF(AND(E24=$S$14,F24=$X$9),A24,"")&amp;" "&amp;IF(AND(E25=$S$14,F25=$X$9),A25,"")&amp;" "&amp;IF(AND(E26=$S$14,F26=$X$9),A26,"")&amp;" "&amp;IF(AND(E27=$S$14,F27=$X$9),A27,"")&amp;" "&amp;IF(AND(E28=$S$14,F28=$X$9),A28,"")&amp;" "&amp;IF(AND(E39=$S$14,F39=$X$9),A39,"")</f>
        <v xml:space="preserve">                   </v>
      </c>
      <c r="Q14" s="617"/>
      <c r="R14" s="78">
        <v>0.2</v>
      </c>
      <c r="S14" s="79" t="s">
        <v>270</v>
      </c>
      <c r="T14" s="74" t="s">
        <v>300</v>
      </c>
      <c r="U14" s="74" t="s">
        <v>300</v>
      </c>
      <c r="V14" s="75" t="s">
        <v>280</v>
      </c>
      <c r="W14" s="76" t="s">
        <v>298</v>
      </c>
      <c r="X14" s="77" t="s">
        <v>299</v>
      </c>
      <c r="AA14" s="293"/>
      <c r="AB14" s="293"/>
      <c r="AC14" s="294"/>
      <c r="AD14" s="295"/>
      <c r="AE14" s="70"/>
      <c r="AF14" s="67"/>
      <c r="AG14" s="67"/>
      <c r="AH14" s="67"/>
      <c r="AI14" s="67"/>
      <c r="AJ14" s="67"/>
      <c r="AK14" s="294"/>
      <c r="AL14" s="294"/>
    </row>
    <row r="15" spans="1:38" ht="93" customHeight="1" x14ac:dyDescent="0.15">
      <c r="A15" s="60" t="str">
        <f>'2 IDENTIFICACIÓN'!A15</f>
        <v>R6</v>
      </c>
      <c r="B15" s="250" t="str">
        <f>+'2 IDENTIFICACIÓN'!J15</f>
        <v>Posibilidad de afectación reputacional por investigaciones y sanciones disciplinarias por entes de control, debido a la falta de seguimiento al cumplimiento de metas del Plan de Desarrollo Municipal programadas para la vigencia.</v>
      </c>
      <c r="C15" s="87">
        <f>+'5 VALORACIÓN DEL CONTROL'!T45</f>
        <v>0.4</v>
      </c>
      <c r="D15" s="62">
        <f>+'5 VALORACIÓN DEL CONTROL'!U45</f>
        <v>0.6</v>
      </c>
      <c r="E15" s="62" t="str">
        <f t="shared" si="0"/>
        <v>Baja</v>
      </c>
      <c r="F15" s="62" t="str">
        <f t="shared" si="1"/>
        <v>Moderado</v>
      </c>
      <c r="G15" s="250" t="str">
        <f t="shared" si="2"/>
        <v>Moderado</v>
      </c>
      <c r="AA15" s="293"/>
      <c r="AB15" s="293"/>
      <c r="AC15" s="294"/>
      <c r="AD15" s="295"/>
      <c r="AE15" s="70"/>
      <c r="AF15" s="67"/>
      <c r="AG15" s="67"/>
      <c r="AH15" s="67"/>
      <c r="AI15" s="67"/>
      <c r="AJ15" s="67"/>
      <c r="AK15" s="294"/>
      <c r="AL15" s="294"/>
    </row>
    <row r="16" spans="1:38" ht="93" customHeight="1" x14ac:dyDescent="0.15">
      <c r="A16" s="60" t="str">
        <f>'2 IDENTIFICACIÓN'!A16</f>
        <v>R7</v>
      </c>
      <c r="B16" s="250" t="str">
        <f>+'2 IDENTIFICACIÓN'!J16</f>
        <v>Posibilidad  de efecto dañoso sobre bienes de uso público por pérdida, extravío, hurto o faltantes en inventario de bienes muebles de la entidad, debido a deficiencias en la actualización, verificación y control del inventario de bienes muebles.</v>
      </c>
      <c r="C16" s="87">
        <f>+'5 VALORACIÓN DEL CONTROL'!T51</f>
        <v>0.6</v>
      </c>
      <c r="D16" s="62">
        <f>+'5 VALORACIÓN DEL CONTROL'!U51</f>
        <v>1</v>
      </c>
      <c r="E16" s="62" t="str">
        <f t="shared" si="0"/>
        <v>Media</v>
      </c>
      <c r="F16" s="62" t="str">
        <f t="shared" si="1"/>
        <v>Catastrófico</v>
      </c>
      <c r="G16" s="250" t="str">
        <f t="shared" si="2"/>
        <v>Extremo</v>
      </c>
      <c r="T16" s="52" t="s">
        <v>301</v>
      </c>
      <c r="V16" s="293"/>
      <c r="W16" s="293"/>
      <c r="X16" s="293"/>
      <c r="Y16" s="293"/>
      <c r="Z16" s="293"/>
      <c r="AA16" s="293"/>
      <c r="AB16" s="293"/>
      <c r="AC16" s="294"/>
      <c r="AD16" s="295"/>
      <c r="AE16" s="294"/>
      <c r="AF16" s="70"/>
      <c r="AG16" s="70"/>
      <c r="AH16" s="70"/>
      <c r="AI16" s="70"/>
      <c r="AJ16" s="70"/>
      <c r="AK16" s="294"/>
      <c r="AL16" s="294"/>
    </row>
    <row r="17" spans="1:38" ht="93" customHeight="1" x14ac:dyDescent="0.15">
      <c r="A17" s="60" t="str">
        <f>'2 IDENTIFICACIÓN'!A17</f>
        <v>R8</v>
      </c>
      <c r="B17" s="250" t="str">
        <f>+'2 IDENTIFICACIÓN'!J17</f>
        <v>Posibilidad  de efecto dañoso sobre el recurso público por deficiencias en la gestión de las etapas precontractual, contractual y postcontractual, debido a incumplimiento de los lineamientos, requisitos y obligaciones establecidos en la normatividad vigente y en los documentos contractuales, generando pagos sobre obligaciones parcialmente ejecutadas o no cumplidas.</v>
      </c>
      <c r="C17" s="87">
        <f>+'5 VALORACIÓN DEL CONTROL'!T57</f>
        <v>0.6</v>
      </c>
      <c r="D17" s="62">
        <f>+'5 VALORACIÓN DEL CONTROL'!U57</f>
        <v>1</v>
      </c>
      <c r="E17" s="62" t="str">
        <f t="shared" si="0"/>
        <v>Media</v>
      </c>
      <c r="F17" s="62" t="str">
        <f t="shared" si="1"/>
        <v>Catastrófico</v>
      </c>
      <c r="G17" s="250" t="str">
        <f t="shared" si="2"/>
        <v>Extremo</v>
      </c>
      <c r="T17" s="81" t="s">
        <v>299</v>
      </c>
      <c r="V17" s="293"/>
      <c r="W17" s="293"/>
      <c r="X17" s="293"/>
      <c r="Y17" s="293"/>
      <c r="Z17" s="293"/>
      <c r="AA17" s="293"/>
      <c r="AB17" s="293"/>
      <c r="AC17" s="294"/>
      <c r="AD17" s="294"/>
      <c r="AE17" s="294"/>
      <c r="AF17" s="67"/>
      <c r="AG17" s="67"/>
      <c r="AH17" s="67"/>
      <c r="AI17" s="67"/>
      <c r="AJ17" s="67"/>
      <c r="AK17" s="294"/>
      <c r="AL17" s="294"/>
    </row>
    <row r="18" spans="1:38" ht="93" customHeight="1" x14ac:dyDescent="0.15">
      <c r="A18" s="60" t="str">
        <f>'2 IDENTIFICACIÓN'!A18</f>
        <v>R9</v>
      </c>
      <c r="B18" s="250" t="str">
        <f>+'2 IDENTIFICACIÓN'!J18</f>
        <v>Posibilidad  de efecto dañoso sobre el recurso público por pago de sanción e intereses moratorios, debido a  trámite inoportuno a los requerimientos de los entes de control y vigilancia, de acuerdo con sus lineamientos y términos de ley.</v>
      </c>
      <c r="C18" s="87">
        <f>+'5 VALORACIÓN DEL CONTROL'!T63</f>
        <v>0.6</v>
      </c>
      <c r="D18" s="62">
        <f>+'5 VALORACIÓN DEL CONTROL'!U63</f>
        <v>0.4</v>
      </c>
      <c r="E18" s="62" t="str">
        <f t="shared" si="0"/>
        <v>Media</v>
      </c>
      <c r="F18" s="62" t="str">
        <f t="shared" si="1"/>
        <v>Menor</v>
      </c>
      <c r="G18" s="250" t="str">
        <f t="shared" si="2"/>
        <v>Moderado</v>
      </c>
      <c r="T18" s="64" t="s">
        <v>298</v>
      </c>
      <c r="U18" s="293"/>
      <c r="V18" s="293"/>
      <c r="W18" s="293"/>
      <c r="X18" s="293"/>
      <c r="Y18" s="293"/>
      <c r="Z18" s="293"/>
      <c r="AA18" s="293"/>
      <c r="AB18" s="293"/>
      <c r="AC18" s="294"/>
      <c r="AD18" s="294"/>
      <c r="AE18" s="294"/>
      <c r="AF18" s="67"/>
      <c r="AG18" s="67"/>
      <c r="AH18" s="67"/>
      <c r="AI18" s="67"/>
      <c r="AJ18" s="67"/>
      <c r="AK18" s="294"/>
      <c r="AL18" s="294"/>
    </row>
    <row r="19" spans="1:38" ht="93" customHeight="1" x14ac:dyDescent="0.15">
      <c r="A19" s="60" t="str">
        <f>'2 IDENTIFICACIÓN'!A19</f>
        <v>R10</v>
      </c>
      <c r="B19" s="250" t="str">
        <f>+'2 IDENTIFICACIÓN'!J19</f>
        <v>Posibilidad de afectación económica y reputacional por afectaciones en la disponibilidad y ejecución de los recursos del Sistema General de Participaciones (SGP) administrados por la Secretaría de Educación, debido a inconsistencias en los procesos financieros y de tesorería relacionados con el manejo de pagos y descuentos efectuados sobre dichos recursos.</v>
      </c>
      <c r="C19" s="87">
        <f>+'5 VALORACIÓN DEL CONTROL'!T69</f>
        <v>0.4</v>
      </c>
      <c r="D19" s="62">
        <f>+'5 VALORACIÓN DEL CONTROL'!U69</f>
        <v>1</v>
      </c>
      <c r="E19" s="62" t="str">
        <f t="shared" si="0"/>
        <v>Baja</v>
      </c>
      <c r="F19" s="62" t="str">
        <f t="shared" si="1"/>
        <v>Catastrófico</v>
      </c>
      <c r="G19" s="250" t="str">
        <f t="shared" si="2"/>
        <v>Extremo</v>
      </c>
      <c r="S19" s="296"/>
      <c r="T19" s="68" t="s">
        <v>280</v>
      </c>
      <c r="U19" s="296"/>
      <c r="V19" s="296"/>
      <c r="W19" s="296"/>
      <c r="X19" s="296"/>
      <c r="Y19" s="296"/>
      <c r="Z19" s="296"/>
      <c r="AA19" s="296"/>
      <c r="AB19" s="296"/>
      <c r="AC19" s="294"/>
      <c r="AD19" s="294"/>
      <c r="AE19" s="297"/>
      <c r="AF19" s="297"/>
      <c r="AG19" s="297"/>
      <c r="AH19" s="297"/>
      <c r="AI19" s="297"/>
      <c r="AJ19" s="297"/>
      <c r="AK19" s="294"/>
      <c r="AL19" s="294"/>
    </row>
    <row r="20" spans="1:38" ht="93" customHeight="1" x14ac:dyDescent="0.15">
      <c r="A20" s="60" t="str">
        <f>'2 IDENTIFICACIÓN'!A20</f>
        <v>R11</v>
      </c>
      <c r="B20" s="250" t="str">
        <f>+'2 IDENTIFICACIÓN'!J20</f>
        <v>Posibilidad de afectación reputacional por demoras en el trámite de novedades de retiro y liquidación derivadas del fallecimiento del personal docente, directivo docente y administrativo de las Instituciones Educativas Oficiales, debido a falencias en los procesos de gestión y actualización de la información administrativa y de nómina.</v>
      </c>
      <c r="C20" s="87">
        <f>+'5 VALORACIÓN DEL CONTROL'!T75</f>
        <v>0.2</v>
      </c>
      <c r="D20" s="62">
        <f>+'5 VALORACIÓN DEL CONTROL'!U75</f>
        <v>0.2</v>
      </c>
      <c r="E20" s="62" t="str">
        <f t="shared" si="0"/>
        <v>Muy Baja</v>
      </c>
      <c r="F20" s="62" t="str">
        <f t="shared" si="1"/>
        <v>Leve</v>
      </c>
      <c r="G20" s="250" t="str">
        <f t="shared" si="2"/>
        <v>Bajo</v>
      </c>
      <c r="S20" s="296"/>
      <c r="T20" s="72" t="s">
        <v>300</v>
      </c>
      <c r="AA20" s="296"/>
      <c r="AB20" s="296"/>
      <c r="AC20" s="294"/>
      <c r="AD20" s="294"/>
      <c r="AE20" s="294"/>
      <c r="AF20" s="67"/>
      <c r="AG20" s="67"/>
      <c r="AH20" s="67"/>
      <c r="AI20" s="67"/>
      <c r="AJ20" s="67"/>
      <c r="AK20" s="294"/>
      <c r="AL20" s="294"/>
    </row>
    <row r="21" spans="1:38" ht="140" x14ac:dyDescent="0.15">
      <c r="A21" s="60" t="str">
        <f>'2 IDENTIFICACIÓN'!A21</f>
        <v>R12</v>
      </c>
      <c r="B21" s="250" t="str">
        <f>+'2 IDENTIFICACIÓN'!J21</f>
        <v>Posibilidad de pérdida reputacional por soborno entrante en los trámites administrativos del personal docente, directivo docente y administrativo, al recibir o solicitar ventajas indebidas en actuaciones relacionadas con traslados, permutas, nombramientos en vacancias temporales, ascensos o mejoramientos salariales, debido a al incumplimiento de los requisitos y lineamientos establecidos.</v>
      </c>
      <c r="C21" s="87">
        <f>+'5 VALORACIÓN DEL CONTROL'!T81</f>
        <v>0.8</v>
      </c>
      <c r="D21" s="62">
        <f>+'5 VALORACIÓN DEL CONTROL'!U81</f>
        <v>0.2</v>
      </c>
      <c r="E21" s="62" t="str">
        <f t="shared" si="0"/>
        <v>Alta</v>
      </c>
      <c r="F21" s="62" t="str">
        <f t="shared" si="1"/>
        <v>Leve</v>
      </c>
      <c r="G21" s="250" t="str">
        <f t="shared" si="2"/>
        <v>Moderado</v>
      </c>
      <c r="Q21" s="298"/>
      <c r="R21" s="298"/>
      <c r="S21" s="296"/>
      <c r="AA21" s="296"/>
      <c r="AB21" s="296"/>
      <c r="AC21" s="294"/>
      <c r="AD21" s="294"/>
      <c r="AE21" s="294"/>
      <c r="AF21" s="67"/>
      <c r="AG21" s="67"/>
      <c r="AH21" s="67"/>
      <c r="AI21" s="67"/>
      <c r="AJ21" s="67"/>
      <c r="AK21" s="294"/>
      <c r="AL21" s="294"/>
    </row>
    <row r="22" spans="1:38" ht="126" x14ac:dyDescent="0.15">
      <c r="A22" s="60" t="str">
        <f>'2 IDENTIFICACIÓN'!A22</f>
        <v>R13</v>
      </c>
      <c r="B22" s="250" t="str">
        <f>+'2 IDENTIFICACIÓN'!J22</f>
        <v>Posibilidad de pérdida reputacional por soborno entrante en la asignación de cupos a Instituciones Educativas, al recibir o solicitar ventajas indebidas para favorecer el acceso al servicio educativo, debido a incumplimiento de los criterios de priorización establecidos en la resolución expedida por el Área de Cobertura de la Secretaría de Educación de Bucaramanga.</v>
      </c>
      <c r="C22" s="87">
        <f>+'5 VALORACIÓN DEL CONTROL'!T87</f>
        <v>0.8</v>
      </c>
      <c r="D22" s="62">
        <f>+'5 VALORACIÓN DEL CONTROL'!U87</f>
        <v>0.8</v>
      </c>
      <c r="E22" s="62" t="str">
        <f t="shared" si="0"/>
        <v>Alta</v>
      </c>
      <c r="F22" s="62" t="str">
        <f t="shared" si="1"/>
        <v>Mayor</v>
      </c>
      <c r="G22" s="250" t="str">
        <f t="shared" si="2"/>
        <v>Alto</v>
      </c>
      <c r="Q22" s="298"/>
      <c r="R22" s="298"/>
      <c r="S22" s="299"/>
      <c r="AA22" s="296"/>
      <c r="AB22" s="296"/>
      <c r="AC22" s="294"/>
      <c r="AD22" s="67"/>
      <c r="AE22" s="67"/>
      <c r="AF22" s="67"/>
      <c r="AG22" s="67"/>
      <c r="AH22" s="67"/>
      <c r="AI22" s="67"/>
      <c r="AJ22" s="67"/>
      <c r="AK22" s="294"/>
      <c r="AL22" s="294"/>
    </row>
    <row r="23" spans="1:38" ht="126" x14ac:dyDescent="0.15">
      <c r="A23" s="60" t="str">
        <f>'2 IDENTIFICACIÓN'!A23</f>
        <v>R14</v>
      </c>
      <c r="B23" s="250" t="str">
        <f>+'2 IDENTIFICACIÓN'!J23</f>
        <v>Posibilidad de pérdida reputacional por soborno entrante en los procesos de liquidación y pago de nómina del personal docente, directivo docente y administrativo, al aceptar o solicitar ventajas indebidas para autorizar pagos de salarios u horas extras diferentes a las aprobadas, debido a deficiencias en la validación de requisitos, novedades y soportes establecidos.</v>
      </c>
      <c r="C23" s="87">
        <f>+'5 VALORACIÓN DEL CONTROL'!T93</f>
        <v>0.8</v>
      </c>
      <c r="D23" s="62">
        <f>+'5 VALORACIÓN DEL CONTROL'!U93</f>
        <v>0.6</v>
      </c>
      <c r="E23" s="62" t="str">
        <f t="shared" si="0"/>
        <v>Alta</v>
      </c>
      <c r="F23" s="62" t="str">
        <f t="shared" si="1"/>
        <v>Moderado</v>
      </c>
      <c r="G23" s="250" t="str">
        <f t="shared" si="2"/>
        <v>Alto</v>
      </c>
      <c r="Q23" s="298"/>
      <c r="R23" s="298"/>
      <c r="AC23" s="294"/>
      <c r="AD23" s="300"/>
      <c r="AE23" s="300"/>
      <c r="AF23" s="300"/>
      <c r="AG23" s="300"/>
      <c r="AH23" s="300"/>
      <c r="AI23" s="300"/>
      <c r="AJ23" s="67"/>
      <c r="AK23" s="294"/>
      <c r="AL23" s="294"/>
    </row>
    <row r="24" spans="1:38" ht="140" x14ac:dyDescent="0.15">
      <c r="A24" s="60" t="str">
        <f>'2 IDENTIFICACIÓN'!A24</f>
        <v>R15</v>
      </c>
      <c r="B24" s="250" t="str">
        <f>+'2 IDENTIFICACIÓN'!J24</f>
        <v>Posibilidad de pérdida reputacional por corrupción en el trámite de licencias, registros y autorizaciones de funcionamiento de Instituciones Educativas y programas de Educación para el Trabajo y Desarrollo Humano (EDTH), debido a favorecimientos, priorización, agilización o aprobación indebida de solicitudes sin el cumplimiento de los requisitos, términos y criterios establecidos.</v>
      </c>
      <c r="C24" s="87">
        <f>+'5 VALORACIÓN DEL CONTROL'!T99</f>
        <v>0.4</v>
      </c>
      <c r="D24" s="62">
        <f>+'5 VALORACIÓN DEL CONTROL'!U99</f>
        <v>0.8</v>
      </c>
      <c r="E24" s="62" t="str">
        <f t="shared" si="0"/>
        <v>Baja</v>
      </c>
      <c r="F24" s="62" t="str">
        <f t="shared" si="1"/>
        <v>Mayor</v>
      </c>
      <c r="G24" s="250" t="str">
        <f t="shared" si="2"/>
        <v>Alto</v>
      </c>
      <c r="Q24" s="298"/>
      <c r="R24" s="298"/>
      <c r="AC24" s="294"/>
      <c r="AD24" s="67"/>
      <c r="AE24" s="67"/>
      <c r="AF24" s="67"/>
      <c r="AG24" s="67"/>
      <c r="AH24" s="67"/>
      <c r="AI24" s="67"/>
      <c r="AJ24" s="67"/>
      <c r="AK24" s="294"/>
      <c r="AL24" s="294"/>
    </row>
    <row r="25" spans="1:38" ht="98" x14ac:dyDescent="0.15">
      <c r="A25" s="60" t="str">
        <f>'2 IDENTIFICACIÓN'!A25</f>
        <v>R16</v>
      </c>
      <c r="B25" s="250" t="str">
        <f>+'2 IDENTIFICACIÓN'!J25</f>
        <v>Posibilidad de pérdida reputacional por soborno entrante en los procesos de contratación, al recibir o solicitar ventajas indebidas para favorecer la adjudicación de contratos, debido a incumplimiento de los principios y requisitos establecidos en la normatividad vigente.</v>
      </c>
      <c r="C25" s="87">
        <f>+'5 VALORACIÓN DEL CONTROL'!T105</f>
        <v>0.6</v>
      </c>
      <c r="D25" s="62">
        <f>+'5 VALORACIÓN DEL CONTROL'!U105</f>
        <v>0.6</v>
      </c>
      <c r="E25" s="62" t="str">
        <f t="shared" si="0"/>
        <v>Media</v>
      </c>
      <c r="F25" s="62" t="str">
        <f t="shared" si="1"/>
        <v>Moderado</v>
      </c>
      <c r="G25" s="250" t="str">
        <f t="shared" si="2"/>
        <v>Moderado</v>
      </c>
      <c r="AC25" s="294"/>
      <c r="AD25" s="67"/>
      <c r="AE25" s="67"/>
      <c r="AF25" s="67"/>
      <c r="AG25" s="67"/>
      <c r="AH25" s="67"/>
      <c r="AI25" s="67"/>
      <c r="AJ25" s="67"/>
      <c r="AK25" s="294"/>
      <c r="AL25" s="294"/>
    </row>
    <row r="26" spans="1:38" ht="117" hidden="1" customHeight="1" x14ac:dyDescent="0.2">
      <c r="A26" s="60" t="str">
        <f>'2 IDENTIFICACIÓN'!A26</f>
        <v>R17</v>
      </c>
      <c r="B26" s="250" t="str">
        <f>+'2 IDENTIFICACIÓN'!J26</f>
        <v xml:space="preserve"> por  debido a </v>
      </c>
      <c r="C26" s="87">
        <f>+'5 VALORACIÓN DEL CONTROL'!T111</f>
        <v>0.6</v>
      </c>
      <c r="D26" s="62">
        <f>+'5 VALORACIÓN DEL CONTROL'!U111</f>
        <v>0</v>
      </c>
      <c r="E26" s="62" t="str">
        <f t="shared" si="0"/>
        <v>Media</v>
      </c>
      <c r="F26" s="62" t="str">
        <f t="shared" si="1"/>
        <v/>
      </c>
      <c r="G26" s="250" t="b">
        <f t="shared" si="2"/>
        <v>0</v>
      </c>
    </row>
    <row r="27" spans="1:38" ht="117" hidden="1" customHeight="1" x14ac:dyDescent="0.2">
      <c r="A27" s="60" t="str">
        <f>'2 IDENTIFICACIÓN'!A27</f>
        <v>R18</v>
      </c>
      <c r="B27" s="250" t="str">
        <f>+'2 IDENTIFICACIÓN'!J27</f>
        <v xml:space="preserve"> por  debido a </v>
      </c>
      <c r="C27" s="87">
        <f>+'5 VALORACIÓN DEL CONTROL'!T117</f>
        <v>0.6</v>
      </c>
      <c r="D27" s="62">
        <f>+'5 VALORACIÓN DEL CONTROL'!U117</f>
        <v>0</v>
      </c>
      <c r="E27" s="62" t="str">
        <f t="shared" si="0"/>
        <v>Media</v>
      </c>
      <c r="F27" s="62" t="str">
        <f t="shared" si="1"/>
        <v/>
      </c>
      <c r="G27" s="250" t="b">
        <f t="shared" si="2"/>
        <v>0</v>
      </c>
    </row>
    <row r="28" spans="1:38" ht="117" hidden="1" customHeight="1" x14ac:dyDescent="0.2">
      <c r="A28" s="60" t="str">
        <f>'2 IDENTIFICACIÓN'!A28</f>
        <v>R19</v>
      </c>
      <c r="B28" s="250" t="str">
        <f>+'2 IDENTIFICACIÓN'!J28</f>
        <v xml:space="preserve"> por  debido a </v>
      </c>
      <c r="C28" s="87">
        <f>+'5 VALORACIÓN DEL CONTROL'!T123</f>
        <v>0.6</v>
      </c>
      <c r="D28" s="62">
        <f>+'5 VALORACIÓN DEL CONTROL'!U123</f>
        <v>0</v>
      </c>
      <c r="E28" s="62" t="str">
        <f t="shared" si="0"/>
        <v>Media</v>
      </c>
      <c r="F28" s="62" t="str">
        <f t="shared" si="1"/>
        <v/>
      </c>
      <c r="G28" s="250" t="b">
        <f t="shared" si="2"/>
        <v>0</v>
      </c>
    </row>
    <row r="29" spans="1:38" ht="117" hidden="1" customHeight="1" x14ac:dyDescent="0.2">
      <c r="A29" s="60" t="str">
        <f>'2 IDENTIFICACIÓN'!A29</f>
        <v>R20</v>
      </c>
      <c r="B29" s="250" t="str">
        <f>+'2 IDENTIFICACIÓN'!J29</f>
        <v xml:space="preserve"> por  debido a </v>
      </c>
      <c r="C29" s="87">
        <f>+'5 VALORACIÓN DEL CONTROL'!T129</f>
        <v>0.6</v>
      </c>
      <c r="D29" s="62">
        <f>+'5 VALORACIÓN DEL CONTROL'!U129</f>
        <v>0</v>
      </c>
      <c r="E29" s="62" t="str">
        <f t="shared" si="0"/>
        <v>Media</v>
      </c>
      <c r="F29" s="62" t="str">
        <f t="shared" si="1"/>
        <v/>
      </c>
      <c r="G29" s="250" t="b">
        <f t="shared" si="2"/>
        <v>0</v>
      </c>
    </row>
    <row r="30" spans="1:38" ht="117" hidden="1" customHeight="1" x14ac:dyDescent="0.2">
      <c r="A30" s="60" t="str">
        <f>'2 IDENTIFICACIÓN'!A30</f>
        <v>R21</v>
      </c>
      <c r="B30" s="250" t="str">
        <f>+'2 IDENTIFICACIÓN'!J30</f>
        <v xml:space="preserve"> por  debido a </v>
      </c>
      <c r="C30" s="87">
        <f>+'5 VALORACIÓN DEL CONTROL'!T135</f>
        <v>0.6</v>
      </c>
      <c r="D30" s="62">
        <f>+'5 VALORACIÓN DEL CONTROL'!U135</f>
        <v>0</v>
      </c>
      <c r="E30" s="62" t="str">
        <f t="shared" si="0"/>
        <v>Media</v>
      </c>
      <c r="F30" s="62" t="str">
        <f t="shared" si="1"/>
        <v/>
      </c>
      <c r="G30" s="250" t="b">
        <f t="shared" si="2"/>
        <v>0</v>
      </c>
    </row>
    <row r="31" spans="1:38" ht="117" hidden="1" customHeight="1" x14ac:dyDescent="0.2">
      <c r="A31" s="60" t="str">
        <f>'2 IDENTIFICACIÓN'!A31</f>
        <v>R22</v>
      </c>
      <c r="B31" s="250" t="str">
        <f>+'2 IDENTIFICACIÓN'!J31</f>
        <v xml:space="preserve"> por  debido a </v>
      </c>
      <c r="C31" s="87">
        <f>+'5 VALORACIÓN DEL CONTROL'!T141</f>
        <v>0.6</v>
      </c>
      <c r="D31" s="62">
        <f>+'5 VALORACIÓN DEL CONTROL'!U141</f>
        <v>0</v>
      </c>
      <c r="E31" s="62" t="str">
        <f t="shared" si="0"/>
        <v>Media</v>
      </c>
      <c r="F31" s="62" t="str">
        <f t="shared" si="1"/>
        <v/>
      </c>
      <c r="G31" s="250" t="b">
        <f t="shared" si="2"/>
        <v>0</v>
      </c>
    </row>
    <row r="32" spans="1:38" ht="117" hidden="1" customHeight="1" x14ac:dyDescent="0.2">
      <c r="A32" s="60" t="str">
        <f>'2 IDENTIFICACIÓN'!A32</f>
        <v>R23</v>
      </c>
      <c r="B32" s="250" t="str">
        <f>+'2 IDENTIFICACIÓN'!J32</f>
        <v xml:space="preserve"> por  debido a </v>
      </c>
      <c r="C32" s="87">
        <f>+'5 VALORACIÓN DEL CONTROL'!T147</f>
        <v>0.6</v>
      </c>
      <c r="D32" s="62">
        <f>+'5 VALORACIÓN DEL CONTROL'!U147</f>
        <v>0</v>
      </c>
      <c r="E32" s="62" t="str">
        <f t="shared" si="0"/>
        <v>Media</v>
      </c>
      <c r="F32" s="62" t="str">
        <f t="shared" si="1"/>
        <v/>
      </c>
      <c r="G32" s="250" t="b">
        <f t="shared" si="2"/>
        <v>0</v>
      </c>
    </row>
    <row r="33" spans="1:7" ht="117" hidden="1" customHeight="1" x14ac:dyDescent="0.2">
      <c r="A33" s="60" t="str">
        <f>'2 IDENTIFICACIÓN'!A33</f>
        <v>R24</v>
      </c>
      <c r="B33" s="250" t="str">
        <f>+'2 IDENTIFICACIÓN'!J33</f>
        <v xml:space="preserve"> por  debido a </v>
      </c>
      <c r="C33" s="87">
        <f>+'5 VALORACIÓN DEL CONTROL'!T153</f>
        <v>0.6</v>
      </c>
      <c r="D33" s="62">
        <f>+'5 VALORACIÓN DEL CONTROL'!U153</f>
        <v>0</v>
      </c>
      <c r="E33" s="62" t="str">
        <f t="shared" si="0"/>
        <v>Media</v>
      </c>
      <c r="F33" s="62" t="str">
        <f t="shared" si="1"/>
        <v/>
      </c>
      <c r="G33" s="250" t="b">
        <f t="shared" si="2"/>
        <v>0</v>
      </c>
    </row>
    <row r="34" spans="1:7" ht="117" hidden="1" customHeight="1" x14ac:dyDescent="0.2">
      <c r="A34" s="60" t="str">
        <f>'2 IDENTIFICACIÓN'!A34</f>
        <v>R25</v>
      </c>
      <c r="B34" s="250" t="str">
        <f>+'2 IDENTIFICACIÓN'!J34</f>
        <v xml:space="preserve"> por  debido a </v>
      </c>
      <c r="C34" s="87">
        <f>+'5 VALORACIÓN DEL CONTROL'!T159</f>
        <v>0.6</v>
      </c>
      <c r="D34" s="62">
        <f>+'5 VALORACIÓN DEL CONTROL'!U159</f>
        <v>0</v>
      </c>
      <c r="E34" s="62" t="str">
        <f t="shared" si="0"/>
        <v>Media</v>
      </c>
      <c r="F34" s="62" t="str">
        <f t="shared" si="1"/>
        <v/>
      </c>
      <c r="G34" s="250" t="b">
        <f t="shared" si="2"/>
        <v>0</v>
      </c>
    </row>
    <row r="35" spans="1:7" ht="117" hidden="1" customHeight="1" x14ac:dyDescent="0.2">
      <c r="A35" s="60" t="str">
        <f>'2 IDENTIFICACIÓN'!A35</f>
        <v>R26</v>
      </c>
      <c r="B35" s="250" t="str">
        <f>+'2 IDENTIFICACIÓN'!J35</f>
        <v xml:space="preserve"> por  debido a </v>
      </c>
      <c r="C35" s="87">
        <f>+'5 VALORACIÓN DEL CONTROL'!T165</f>
        <v>0.6</v>
      </c>
      <c r="D35" s="62">
        <f>+'5 VALORACIÓN DEL CONTROL'!U165</f>
        <v>0</v>
      </c>
      <c r="E35" s="62" t="str">
        <f t="shared" si="0"/>
        <v>Media</v>
      </c>
      <c r="F35" s="62" t="str">
        <f t="shared" si="1"/>
        <v/>
      </c>
      <c r="G35" s="250" t="b">
        <f t="shared" si="2"/>
        <v>0</v>
      </c>
    </row>
    <row r="36" spans="1:7" ht="117" hidden="1" customHeight="1" x14ac:dyDescent="0.2">
      <c r="A36" s="60" t="str">
        <f>'2 IDENTIFICACIÓN'!A36</f>
        <v>R27</v>
      </c>
      <c r="B36" s="250" t="str">
        <f>+'2 IDENTIFICACIÓN'!J36</f>
        <v xml:space="preserve"> por  debido a </v>
      </c>
      <c r="C36" s="87">
        <f>+'5 VALORACIÓN DEL CONTROL'!T171</f>
        <v>0.6</v>
      </c>
      <c r="D36" s="62">
        <f>+'5 VALORACIÓN DEL CONTROL'!U171</f>
        <v>0</v>
      </c>
      <c r="E36" s="62" t="str">
        <f t="shared" si="0"/>
        <v>Media</v>
      </c>
      <c r="F36" s="62" t="str">
        <f t="shared" si="1"/>
        <v/>
      </c>
      <c r="G36" s="250" t="b">
        <f t="shared" si="2"/>
        <v>0</v>
      </c>
    </row>
    <row r="37" spans="1:7" ht="117" hidden="1" customHeight="1" x14ac:dyDescent="0.2">
      <c r="A37" s="60" t="str">
        <f>'2 IDENTIFICACIÓN'!A37</f>
        <v>R28</v>
      </c>
      <c r="B37" s="250" t="str">
        <f>+'2 IDENTIFICACIÓN'!J37</f>
        <v xml:space="preserve"> por  debido a </v>
      </c>
      <c r="C37" s="87">
        <f>+'5 VALORACIÓN DEL CONTROL'!T177</f>
        <v>0.6</v>
      </c>
      <c r="D37" s="62">
        <f>+'5 VALORACIÓN DEL CONTROL'!U177</f>
        <v>0</v>
      </c>
      <c r="E37" s="62" t="str">
        <f t="shared" si="0"/>
        <v>Media</v>
      </c>
      <c r="F37" s="62" t="str">
        <f t="shared" si="1"/>
        <v/>
      </c>
      <c r="G37" s="250" t="b">
        <f t="shared" si="2"/>
        <v>0</v>
      </c>
    </row>
    <row r="38" spans="1:7" ht="117" hidden="1" customHeight="1" x14ac:dyDescent="0.2">
      <c r="A38" s="60" t="str">
        <f>'2 IDENTIFICACIÓN'!A38</f>
        <v>R29</v>
      </c>
      <c r="B38" s="250" t="str">
        <f>+'2 IDENTIFICACIÓN'!J38</f>
        <v xml:space="preserve"> por  debido a </v>
      </c>
      <c r="C38" s="87">
        <f>+'5 VALORACIÓN DEL CONTROL'!T183</f>
        <v>0.6</v>
      </c>
      <c r="D38" s="62">
        <f>+'5 VALORACIÓN DEL CONTROL'!U183</f>
        <v>0</v>
      </c>
      <c r="E38" s="62" t="str">
        <f t="shared" si="0"/>
        <v>Media</v>
      </c>
      <c r="F38" s="62" t="str">
        <f t="shared" si="1"/>
        <v/>
      </c>
      <c r="G38" s="250" t="b">
        <f t="shared" si="2"/>
        <v>0</v>
      </c>
    </row>
    <row r="39" spans="1:7" ht="117" hidden="1" customHeight="1" x14ac:dyDescent="0.2">
      <c r="A39" s="60" t="str">
        <f>'2 IDENTIFICACIÓN'!A39</f>
        <v>R30</v>
      </c>
      <c r="B39" s="250" t="str">
        <f>+'2 IDENTIFICACIÓN'!J39</f>
        <v xml:space="preserve"> por  debido a </v>
      </c>
      <c r="C39" s="87">
        <f>+'5 VALORACIÓN DEL CONTROL'!T189</f>
        <v>0.6</v>
      </c>
      <c r="D39" s="62">
        <f>+'5 VALORACIÓN DEL CONTROL'!U189</f>
        <v>0</v>
      </c>
      <c r="E39" s="62" t="str">
        <f t="shared" si="0"/>
        <v>Media</v>
      </c>
      <c r="F39" s="62" t="str">
        <f t="shared" si="1"/>
        <v/>
      </c>
      <c r="G39" s="250" t="b">
        <f t="shared" si="2"/>
        <v>0</v>
      </c>
    </row>
    <row r="40" spans="1:7" ht="14" thickBot="1" x14ac:dyDescent="0.25">
      <c r="C40" s="142"/>
      <c r="D40" s="143"/>
      <c r="E40" s="143"/>
      <c r="F40" s="143"/>
    </row>
    <row r="41" spans="1:7" ht="15" thickTop="1" thickBot="1" x14ac:dyDescent="0.25">
      <c r="A41" s="425" t="s">
        <v>376</v>
      </c>
      <c r="B41" s="425"/>
      <c r="C41" s="425"/>
      <c r="D41" s="425"/>
      <c r="E41" s="425"/>
      <c r="F41" s="425"/>
      <c r="G41" s="425"/>
    </row>
    <row r="42" spans="1:7" ht="15" thickTop="1" thickBot="1" x14ac:dyDescent="0.25">
      <c r="A42" s="312" t="s">
        <v>377</v>
      </c>
      <c r="B42" s="425" t="s">
        <v>378</v>
      </c>
      <c r="C42" s="425"/>
      <c r="D42" s="425" t="s">
        <v>379</v>
      </c>
      <c r="E42" s="425"/>
      <c r="F42" s="425" t="s">
        <v>380</v>
      </c>
      <c r="G42" s="425"/>
    </row>
    <row r="43" spans="1:7" ht="78.5" customHeight="1" thickTop="1" thickBot="1" x14ac:dyDescent="0.25">
      <c r="A43" s="313" t="s">
        <v>381</v>
      </c>
      <c r="B43" s="400">
        <v>46163</v>
      </c>
      <c r="C43" s="400"/>
      <c r="D43" s="401" t="s">
        <v>382</v>
      </c>
      <c r="E43" s="401"/>
      <c r="F43" s="402" t="s">
        <v>383</v>
      </c>
      <c r="G43" s="402"/>
    </row>
    <row r="44" spans="1:7" ht="39" hidden="1" customHeight="1" x14ac:dyDescent="0.2"/>
    <row r="45" spans="1:7" ht="19.5" hidden="1" customHeight="1" x14ac:dyDescent="0.2"/>
    <row r="46" spans="1:7" ht="19.5" hidden="1" customHeight="1" x14ac:dyDescent="0.2"/>
    <row r="47" spans="1:7" ht="19.5" hidden="1" customHeight="1" x14ac:dyDescent="0.2"/>
    <row r="48" spans="1:7" ht="19.5" hidden="1" customHeight="1" x14ac:dyDescent="0.2"/>
    <row r="49" ht="19.5" hidden="1" customHeight="1" x14ac:dyDescent="0.2"/>
  </sheetData>
  <sheetProtection formatCells="0" formatColumns="0" formatRows="0" sort="0" autoFilter="0" pivotTables="0"/>
  <dataConsolidate/>
  <mergeCells count="17">
    <mergeCell ref="T7:X7"/>
    <mergeCell ref="E8:G8"/>
    <mergeCell ref="K8:O8"/>
    <mergeCell ref="I10:I14"/>
    <mergeCell ref="Q10:Q14"/>
    <mergeCell ref="I7:O7"/>
    <mergeCell ref="A41:G41"/>
    <mergeCell ref="A4:K4"/>
    <mergeCell ref="A1:A3"/>
    <mergeCell ref="B1:I2"/>
    <mergeCell ref="B3:I3"/>
    <mergeCell ref="B43:C43"/>
    <mergeCell ref="D43:E43"/>
    <mergeCell ref="F43:G43"/>
    <mergeCell ref="B42:C42"/>
    <mergeCell ref="D42:E42"/>
    <mergeCell ref="F42:G42"/>
  </mergeCells>
  <conditionalFormatting sqref="D10:E40">
    <cfRule type="cellIs" dxfId="54" priority="1" operator="equal">
      <formula>$S$14</formula>
    </cfRule>
    <cfRule type="cellIs" dxfId="53" priority="2" operator="equal">
      <formula>$S$13</formula>
    </cfRule>
    <cfRule type="cellIs" dxfId="52" priority="3" operator="equal">
      <formula>$S$12</formula>
    </cfRule>
    <cfRule type="cellIs" dxfId="51" priority="4" operator="equal">
      <formula>$S$11</formula>
    </cfRule>
    <cfRule type="cellIs" dxfId="50" priority="5" operator="equal">
      <formula>$S$10</formula>
    </cfRule>
  </conditionalFormatting>
  <conditionalFormatting sqref="F10:F40">
    <cfRule type="cellIs" dxfId="49" priority="6" operator="equal">
      <formula>$T$9</formula>
    </cfRule>
    <cfRule type="cellIs" dxfId="48" priority="7" operator="equal">
      <formula>$U$9</formula>
    </cfRule>
    <cfRule type="cellIs" dxfId="47" priority="8" operator="equal">
      <formula>$V$9</formula>
    </cfRule>
    <cfRule type="cellIs" dxfId="46" priority="9" operator="equal">
      <formula>$W$9</formula>
    </cfRule>
    <cfRule type="cellIs" dxfId="45" priority="10" operator="equal">
      <formula>$X$9</formula>
    </cfRule>
  </conditionalFormatting>
  <conditionalFormatting sqref="G10:G40">
    <cfRule type="cellIs" dxfId="44" priority="16" operator="equal">
      <formula>$T$17</formula>
    </cfRule>
    <cfRule type="cellIs" dxfId="43" priority="17" operator="equal">
      <formula>$T$18</formula>
    </cfRule>
    <cfRule type="cellIs" dxfId="42" priority="18" operator="equal">
      <formula>$T$19</formula>
    </cfRule>
    <cfRule type="cellIs" dxfId="41" priority="19" operator="equal">
      <formula>$T$20</formula>
    </cfRule>
  </conditionalFormatting>
  <dataValidations disablePrompts="1" count="3">
    <dataValidation allowBlank="1" showInputMessage="1" showErrorMessage="1" prompt="Es la materialización del riesgo y las consecuencias de su aparición. Su escala es: 5 bajo impacto, 10 medio, 20 alto impacto._x000a_" sqref="JD9:JJ9" xr:uid="{00000000-0002-0000-0600-000000000000}"/>
    <dataValidation allowBlank="1" showInputMessage="1" showErrorMessage="1" prompt="La probabilidad se encuentra determinada por una escala de 1 a 3, siendo 1 la menor probabilidad de ocurrencia del riesgo y 3 la mayor probabilidad de  ocurrencia." sqref="JC9" xr:uid="{00000000-0002-0000-0600-000001000000}"/>
    <dataValidation type="list" allowBlank="1" showInputMessage="1" showErrorMessage="1" sqref="JD10:JJ17"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H72"/>
  <sheetViews>
    <sheetView showGridLines="0" zoomScale="59" zoomScaleNormal="70" workbookViewId="0">
      <selection activeCell="B3" sqref="B3:I3"/>
    </sheetView>
  </sheetViews>
  <sheetFormatPr baseColWidth="10" defaultColWidth="0" defaultRowHeight="13" zeroHeight="1" x14ac:dyDescent="0.2"/>
  <cols>
    <col min="1" max="1" width="11.5" style="45" customWidth="1"/>
    <col min="2" max="2" width="30.6640625" style="50" bestFit="1" customWidth="1"/>
    <col min="3" max="4" width="15.5" style="50" customWidth="1"/>
    <col min="5" max="6" width="15.5" style="88" customWidth="1"/>
    <col min="7" max="7" width="29" style="50" bestFit="1" customWidth="1"/>
    <col min="8" max="8" width="3.83203125" style="50" customWidth="1"/>
    <col min="9" max="9" width="11.1640625" style="50" bestFit="1" customWidth="1"/>
    <col min="10" max="10" width="30.6640625" style="50" bestFit="1" customWidth="1"/>
    <col min="11" max="11" width="19.33203125" style="50" customWidth="1"/>
    <col min="12" max="15" width="12.5" style="50" customWidth="1"/>
    <col min="16" max="16" width="3.83203125" style="50" customWidth="1"/>
    <col min="17" max="17" width="4.83203125" style="45" hidden="1" customWidth="1"/>
    <col min="18" max="18" width="6.1640625" style="45" hidden="1" customWidth="1"/>
    <col min="19" max="24" width="14" style="45" hidden="1" customWidth="1"/>
    <col min="25" max="29" width="11.5" style="45" customWidth="1"/>
    <col min="30" max="30" width="5.5" style="45" bestFit="1" customWidth="1"/>
    <col min="31" max="31" width="26.83203125" style="45" customWidth="1"/>
    <col min="32" max="32" width="22.83203125" style="50" customWidth="1"/>
    <col min="33" max="36" width="22.83203125" style="50" hidden="1" customWidth="1"/>
    <col min="37" max="37" width="23.5" style="45" hidden="1" customWidth="1"/>
    <col min="38" max="265" width="11.5" style="45" hidden="1" customWidth="1"/>
    <col min="266" max="266" width="12.5" style="45" hidden="1" customWidth="1"/>
    <col min="267" max="267" width="47" style="45" hidden="1" customWidth="1"/>
    <col min="268" max="268" width="35" style="45" hidden="1" customWidth="1"/>
    <col min="269" max="16384" width="14.5" style="45" hidden="1"/>
  </cols>
  <sheetData>
    <row r="1" spans="1:38" s="4" customFormat="1" ht="20" customHeight="1" thickTop="1" x14ac:dyDescent="0.2">
      <c r="A1" s="441"/>
      <c r="B1" s="444" t="s">
        <v>374</v>
      </c>
      <c r="C1" s="445"/>
      <c r="D1" s="445"/>
      <c r="E1" s="445"/>
      <c r="F1" s="445"/>
      <c r="G1" s="445"/>
      <c r="H1" s="445"/>
      <c r="I1" s="446"/>
      <c r="J1" s="304" t="s">
        <v>372</v>
      </c>
      <c r="K1" s="305"/>
      <c r="L1" s="252"/>
    </row>
    <row r="2" spans="1:38" s="4" customFormat="1" ht="20" customHeight="1" x14ac:dyDescent="0.2">
      <c r="A2" s="442"/>
      <c r="B2" s="447"/>
      <c r="C2" s="448"/>
      <c r="D2" s="448"/>
      <c r="E2" s="448"/>
      <c r="F2" s="448"/>
      <c r="G2" s="448"/>
      <c r="H2" s="448"/>
      <c r="I2" s="449"/>
      <c r="J2" s="306" t="s">
        <v>375</v>
      </c>
      <c r="K2" s="307"/>
      <c r="L2" s="252"/>
    </row>
    <row r="3" spans="1:38" s="3" customFormat="1" ht="17" thickBot="1" x14ac:dyDescent="0.2">
      <c r="A3" s="443"/>
      <c r="B3" s="450" t="s">
        <v>358</v>
      </c>
      <c r="C3" s="451"/>
      <c r="D3" s="451"/>
      <c r="E3" s="451"/>
      <c r="F3" s="451"/>
      <c r="G3" s="451"/>
      <c r="H3" s="451"/>
      <c r="I3" s="452"/>
      <c r="J3" s="308" t="s">
        <v>373</v>
      </c>
      <c r="K3" s="309"/>
      <c r="L3" s="253"/>
    </row>
    <row r="4" spans="1:38" s="3" customFormat="1" ht="17" customHeight="1" thickTop="1" x14ac:dyDescent="0.15">
      <c r="A4" s="453"/>
      <c r="B4" s="454"/>
      <c r="C4" s="454"/>
      <c r="D4" s="454"/>
      <c r="E4" s="454"/>
      <c r="F4" s="454"/>
      <c r="G4" s="454"/>
      <c r="H4" s="454"/>
      <c r="I4" s="454"/>
      <c r="J4" s="454"/>
      <c r="K4" s="455"/>
    </row>
    <row r="5" spans="1:38" s="4" customFormat="1" ht="27" customHeight="1" x14ac:dyDescent="0.2">
      <c r="A5" s="11" t="s">
        <v>80</v>
      </c>
      <c r="B5" s="258" t="str">
        <f>'2 IDENTIFICACIÓN'!B5</f>
        <v>ALCALDÍA DE BUCARAMANGA</v>
      </c>
      <c r="C5" s="259"/>
      <c r="D5" s="259"/>
      <c r="E5" s="260"/>
      <c r="F5" s="243" t="s">
        <v>81</v>
      </c>
      <c r="G5" s="258" t="str">
        <f>'2 IDENTIFICACIÓN'!G5</f>
        <v>GESTIÓN DE SERVICIOS DE LA EDUCACIÓN PÚBLICA</v>
      </c>
      <c r="H5" s="260"/>
      <c r="I5" s="243" t="s">
        <v>352</v>
      </c>
      <c r="J5" s="261">
        <f>'2 IDENTIFICACIÓN'!J5</f>
        <v>2026</v>
      </c>
      <c r="K5" s="262"/>
    </row>
    <row r="6" spans="1:38" s="4" customFormat="1" ht="15" thickBot="1" x14ac:dyDescent="0.2">
      <c r="A6" s="163"/>
      <c r="B6" s="254"/>
      <c r="C6" s="254"/>
      <c r="D6" s="254"/>
      <c r="E6" s="254"/>
      <c r="F6" s="255"/>
      <c r="G6" s="256"/>
      <c r="H6" s="256"/>
      <c r="I6" s="256"/>
      <c r="J6" s="256"/>
      <c r="K6" s="256"/>
      <c r="S6" s="36"/>
      <c r="T6" s="36"/>
      <c r="U6" s="36"/>
    </row>
    <row r="7" spans="1:38" s="36" customFormat="1" ht="14" thickBot="1" x14ac:dyDescent="0.2">
      <c r="A7" s="618" t="s">
        <v>294</v>
      </c>
      <c r="B7" s="619"/>
      <c r="C7" s="619"/>
      <c r="D7" s="619"/>
      <c r="E7" s="619"/>
      <c r="F7" s="619"/>
      <c r="G7" s="620"/>
      <c r="I7" s="618" t="s">
        <v>320</v>
      </c>
      <c r="J7" s="619"/>
      <c r="K7" s="619"/>
      <c r="L7" s="619"/>
      <c r="M7" s="619"/>
      <c r="N7" s="619"/>
      <c r="O7" s="620"/>
      <c r="R7" s="40"/>
      <c r="S7" s="41"/>
      <c r="T7" s="548" t="s">
        <v>158</v>
      </c>
      <c r="U7" s="548"/>
      <c r="V7" s="548"/>
      <c r="W7" s="548"/>
      <c r="X7" s="549"/>
      <c r="AF7" s="37"/>
      <c r="AG7" s="37"/>
      <c r="AH7" s="37"/>
      <c r="AI7" s="37"/>
      <c r="AJ7" s="37"/>
    </row>
    <row r="8" spans="1:38" x14ac:dyDescent="0.2">
      <c r="A8" s="43"/>
      <c r="B8" s="44"/>
      <c r="C8" s="548" t="s">
        <v>158</v>
      </c>
      <c r="D8" s="548"/>
      <c r="E8" s="548"/>
      <c r="F8" s="548"/>
      <c r="G8" s="549"/>
      <c r="H8" s="42"/>
      <c r="I8" s="43"/>
      <c r="J8" s="44"/>
      <c r="K8" s="548" t="s">
        <v>158</v>
      </c>
      <c r="L8" s="548"/>
      <c r="M8" s="548"/>
      <c r="N8" s="548"/>
      <c r="O8" s="549"/>
      <c r="P8" s="42"/>
      <c r="R8" s="46"/>
      <c r="T8" s="47">
        <v>0.2</v>
      </c>
      <c r="U8" s="47">
        <v>0.4</v>
      </c>
      <c r="V8" s="47">
        <v>0.6</v>
      </c>
      <c r="W8" s="47">
        <v>0.8</v>
      </c>
      <c r="X8" s="48">
        <v>1</v>
      </c>
      <c r="Y8" s="49"/>
      <c r="Z8" s="49"/>
      <c r="AA8" s="49"/>
      <c r="AB8" s="49"/>
      <c r="AC8" s="49"/>
      <c r="AD8" s="49"/>
      <c r="AE8" s="49"/>
    </row>
    <row r="9" spans="1:38" ht="14" x14ac:dyDescent="0.15">
      <c r="A9" s="46"/>
      <c r="B9" s="53"/>
      <c r="C9" s="54" t="s">
        <v>272</v>
      </c>
      <c r="D9" s="54" t="s">
        <v>276</v>
      </c>
      <c r="E9" s="54" t="s">
        <v>280</v>
      </c>
      <c r="F9" s="54" t="s">
        <v>285</v>
      </c>
      <c r="G9" s="55" t="s">
        <v>290</v>
      </c>
      <c r="H9" s="42"/>
      <c r="I9" s="46"/>
      <c r="J9" s="53"/>
      <c r="K9" s="54" t="s">
        <v>272</v>
      </c>
      <c r="L9" s="54" t="s">
        <v>276</v>
      </c>
      <c r="M9" s="54" t="s">
        <v>280</v>
      </c>
      <c r="N9" s="54" t="s">
        <v>285</v>
      </c>
      <c r="O9" s="55" t="s">
        <v>290</v>
      </c>
      <c r="P9" s="42"/>
      <c r="R9" s="46"/>
      <c r="S9" s="56"/>
      <c r="T9" s="57" t="s">
        <v>272</v>
      </c>
      <c r="U9" s="57" t="s">
        <v>276</v>
      </c>
      <c r="V9" s="57" t="s">
        <v>280</v>
      </c>
      <c r="W9" s="57" t="s">
        <v>285</v>
      </c>
      <c r="X9" s="58" t="s">
        <v>290</v>
      </c>
      <c r="AA9" s="49"/>
      <c r="AB9" s="49"/>
      <c r="AC9" s="59"/>
      <c r="AD9" s="59"/>
      <c r="AE9" s="59"/>
      <c r="AF9" s="59"/>
      <c r="AG9" s="59"/>
      <c r="AH9" s="59"/>
      <c r="AI9" s="59"/>
      <c r="AJ9" s="59"/>
      <c r="AK9" s="59"/>
      <c r="AL9" s="59"/>
    </row>
    <row r="10" spans="1:38" ht="55.5" customHeight="1" x14ac:dyDescent="0.15">
      <c r="A10" s="550" t="s">
        <v>139</v>
      </c>
      <c r="B10" s="54" t="s">
        <v>288</v>
      </c>
      <c r="C10" s="64" t="str">
        <f>+'4 MAPA CALOR INHERENTE'!I10</f>
        <v xml:space="preserve">                   </v>
      </c>
      <c r="D10" s="64" t="str">
        <f>+'4 MAPA CALOR INHERENTE'!J10</f>
        <v xml:space="preserve">                   </v>
      </c>
      <c r="E10" s="64" t="str">
        <f>+'4 MAPA CALOR INHERENTE'!K10</f>
        <v xml:space="preserve">                   </v>
      </c>
      <c r="F10" s="64" t="str">
        <f>+'4 MAPA CALOR INHERENTE'!L10</f>
        <v xml:space="preserve">R1            R13       </v>
      </c>
      <c r="G10" s="65" t="str">
        <f>+'4 MAPA CALOR INHERENTE'!M10</f>
        <v xml:space="preserve">                   </v>
      </c>
      <c r="H10" s="63"/>
      <c r="I10" s="550" t="s">
        <v>139</v>
      </c>
      <c r="J10" s="54" t="s">
        <v>288</v>
      </c>
      <c r="K10" s="64" t="str">
        <f>+'6 MAPA CALOR RESIDUAL'!K10</f>
        <v xml:space="preserve">                   </v>
      </c>
      <c r="L10" s="64" t="str">
        <f>+'6 MAPA CALOR RESIDUAL'!L10</f>
        <v xml:space="preserve">                   </v>
      </c>
      <c r="M10" s="64" t="str">
        <f>+'6 MAPA CALOR RESIDUAL'!M10</f>
        <v xml:space="preserve">                   </v>
      </c>
      <c r="N10" s="64" t="str">
        <f>+'6 MAPA CALOR RESIDUAL'!N10</f>
        <v xml:space="preserve">R1                   </v>
      </c>
      <c r="O10" s="65" t="str">
        <f>+'6 MAPA CALOR RESIDUAL'!O10</f>
        <v xml:space="preserve">                   </v>
      </c>
      <c r="P10" s="63"/>
      <c r="Q10" s="617" t="s">
        <v>139</v>
      </c>
      <c r="R10" s="66">
        <v>1</v>
      </c>
      <c r="S10" s="57" t="s">
        <v>288</v>
      </c>
      <c r="T10" s="64" t="s">
        <v>298</v>
      </c>
      <c r="U10" s="64" t="s">
        <v>298</v>
      </c>
      <c r="V10" s="64" t="s">
        <v>298</v>
      </c>
      <c r="W10" s="64" t="s">
        <v>298</v>
      </c>
      <c r="X10" s="65" t="s">
        <v>299</v>
      </c>
      <c r="AA10" s="49"/>
      <c r="AB10" s="49"/>
      <c r="AC10" s="59"/>
      <c r="AD10" s="59"/>
      <c r="AE10" s="59"/>
      <c r="AF10" s="67"/>
      <c r="AG10" s="67"/>
      <c r="AH10" s="67"/>
      <c r="AI10" s="67"/>
      <c r="AJ10" s="67"/>
      <c r="AK10" s="59"/>
      <c r="AL10" s="59"/>
    </row>
    <row r="11" spans="1:38" ht="55.5" customHeight="1" x14ac:dyDescent="0.15">
      <c r="A11" s="550"/>
      <c r="B11" s="54" t="s">
        <v>283</v>
      </c>
      <c r="C11" s="68" t="str">
        <f>+'4 MAPA CALOR INHERENTE'!I11</f>
        <v xml:space="preserve">           R12        </v>
      </c>
      <c r="D11" s="68" t="str">
        <f>+'4 MAPA CALOR INHERENTE'!J11</f>
        <v xml:space="preserve">                   </v>
      </c>
      <c r="E11" s="64" t="str">
        <f>+'4 MAPA CALOR INHERENTE'!K11</f>
        <v xml:space="preserve">             R14      </v>
      </c>
      <c r="F11" s="64" t="str">
        <f>+'4 MAPA CALOR INHERENTE'!L11</f>
        <v xml:space="preserve">                   </v>
      </c>
      <c r="G11" s="65" t="str">
        <f>+'4 MAPA CALOR INHERENTE'!M11</f>
        <v xml:space="preserve">                   </v>
      </c>
      <c r="H11" s="63"/>
      <c r="I11" s="550"/>
      <c r="J11" s="54" t="s">
        <v>283</v>
      </c>
      <c r="K11" s="68" t="str">
        <f>+'6 MAPA CALOR RESIDUAL'!K11</f>
        <v xml:space="preserve">           R12        </v>
      </c>
      <c r="L11" s="68" t="str">
        <f>+'6 MAPA CALOR RESIDUAL'!L11</f>
        <v xml:space="preserve">                   </v>
      </c>
      <c r="M11" s="64" t="str">
        <f>+'6 MAPA CALOR RESIDUAL'!M11</f>
        <v xml:space="preserve">             R14      </v>
      </c>
      <c r="N11" s="64" t="str">
        <f>+'6 MAPA CALOR RESIDUAL'!N11</f>
        <v xml:space="preserve">            R13       </v>
      </c>
      <c r="O11" s="65" t="str">
        <f>+'6 MAPA CALOR RESIDUAL'!O11</f>
        <v xml:space="preserve">                   </v>
      </c>
      <c r="P11" s="63"/>
      <c r="Q11" s="617"/>
      <c r="R11" s="66">
        <v>0.8</v>
      </c>
      <c r="S11" s="57" t="s">
        <v>283</v>
      </c>
      <c r="T11" s="68" t="s">
        <v>280</v>
      </c>
      <c r="U11" s="68" t="s">
        <v>280</v>
      </c>
      <c r="V11" s="64" t="s">
        <v>298</v>
      </c>
      <c r="W11" s="64" t="s">
        <v>298</v>
      </c>
      <c r="X11" s="65" t="s">
        <v>299</v>
      </c>
      <c r="AA11" s="49"/>
      <c r="AB11" s="49"/>
      <c r="AC11" s="59"/>
      <c r="AD11" s="69"/>
      <c r="AE11" s="70"/>
      <c r="AF11" s="67"/>
      <c r="AG11" s="67"/>
      <c r="AH11" s="67"/>
      <c r="AI11" s="67"/>
      <c r="AJ11" s="67"/>
      <c r="AK11" s="59"/>
      <c r="AL11" s="59"/>
    </row>
    <row r="12" spans="1:38" ht="55.5" customHeight="1" x14ac:dyDescent="0.15">
      <c r="A12" s="550"/>
      <c r="B12" s="54" t="s">
        <v>278</v>
      </c>
      <c r="C12" s="68" t="str">
        <f>+'4 MAPA CALOR INHERENTE'!I12</f>
        <v xml:space="preserve"> R2                  </v>
      </c>
      <c r="D12" s="68" t="str">
        <f>+'4 MAPA CALOR INHERENTE'!J12</f>
        <v xml:space="preserve">        R9           </v>
      </c>
      <c r="E12" s="68" t="str">
        <f>+'4 MAPA CALOR INHERENTE'!K12</f>
        <v xml:space="preserve">  R3  R5           R16    </v>
      </c>
      <c r="F12" s="64" t="str">
        <f>+'4 MAPA CALOR INHERENTE'!L12</f>
        <v xml:space="preserve">                   </v>
      </c>
      <c r="G12" s="65" t="str">
        <f>+'4 MAPA CALOR INHERENTE'!M12</f>
        <v xml:space="preserve">      R7 R8            </v>
      </c>
      <c r="H12" s="63"/>
      <c r="I12" s="550"/>
      <c r="J12" s="54" t="s">
        <v>278</v>
      </c>
      <c r="K12" s="68" t="str">
        <f>+'6 MAPA CALOR RESIDUAL'!K12</f>
        <v xml:space="preserve"> R2                  </v>
      </c>
      <c r="L12" s="68" t="str">
        <f>+'6 MAPA CALOR RESIDUAL'!L12</f>
        <v xml:space="preserve">        R9           </v>
      </c>
      <c r="M12" s="68" t="str">
        <f>+'6 MAPA CALOR RESIDUAL'!M12</f>
        <v xml:space="preserve">  R3  R5           R16    </v>
      </c>
      <c r="N12" s="64" t="str">
        <f>+'6 MAPA CALOR RESIDUAL'!N12</f>
        <v xml:space="preserve">                   </v>
      </c>
      <c r="O12" s="65" t="str">
        <f>+'6 MAPA CALOR RESIDUAL'!O12</f>
        <v xml:space="preserve">      R7 R8            </v>
      </c>
      <c r="P12" s="63"/>
      <c r="Q12" s="617"/>
      <c r="R12" s="66">
        <v>0.6</v>
      </c>
      <c r="S12" s="57" t="s">
        <v>278</v>
      </c>
      <c r="T12" s="68" t="s">
        <v>280</v>
      </c>
      <c r="U12" s="68" t="s">
        <v>280</v>
      </c>
      <c r="V12" s="68" t="s">
        <v>280</v>
      </c>
      <c r="W12" s="64" t="s">
        <v>298</v>
      </c>
      <c r="X12" s="65" t="s">
        <v>299</v>
      </c>
      <c r="AA12" s="49"/>
      <c r="AB12" s="49"/>
      <c r="AC12" s="59"/>
      <c r="AD12" s="69"/>
      <c r="AE12" s="70"/>
      <c r="AF12" s="67"/>
      <c r="AG12" s="67"/>
      <c r="AH12" s="67"/>
      <c r="AI12" s="67"/>
      <c r="AJ12" s="71"/>
      <c r="AK12" s="59"/>
      <c r="AL12" s="59"/>
    </row>
    <row r="13" spans="1:38" ht="55.5" customHeight="1" x14ac:dyDescent="0.15">
      <c r="A13" s="550"/>
      <c r="B13" s="54" t="s">
        <v>274</v>
      </c>
      <c r="C13" s="72" t="str">
        <f>+'4 MAPA CALOR INHERENTE'!I13</f>
        <v xml:space="preserve">                   </v>
      </c>
      <c r="D13" s="68" t="str">
        <f>+'4 MAPA CALOR INHERENTE'!J13</f>
        <v xml:space="preserve">                   </v>
      </c>
      <c r="E13" s="68" t="str">
        <f>+'4 MAPA CALOR INHERENTE'!K13</f>
        <v xml:space="preserve">     R6              </v>
      </c>
      <c r="F13" s="64" t="str">
        <f>+'4 MAPA CALOR INHERENTE'!L13</f>
        <v xml:space="preserve">              R15     </v>
      </c>
      <c r="G13" s="65" t="str">
        <f>+'4 MAPA CALOR INHERENTE'!M13</f>
        <v xml:space="preserve">         R10          </v>
      </c>
      <c r="H13" s="63"/>
      <c r="I13" s="550"/>
      <c r="J13" s="54" t="s">
        <v>274</v>
      </c>
      <c r="K13" s="72" t="str">
        <f>+'6 MAPA CALOR RESIDUAL'!K13</f>
        <v xml:space="preserve">                   </v>
      </c>
      <c r="L13" s="68" t="str">
        <f>+'6 MAPA CALOR RESIDUAL'!L13</f>
        <v xml:space="preserve">                   </v>
      </c>
      <c r="M13" s="68" t="str">
        <f>+'6 MAPA CALOR RESIDUAL'!M13</f>
        <v xml:space="preserve">     R6              </v>
      </c>
      <c r="N13" s="64" t="str">
        <f>+'6 MAPA CALOR RESIDUAL'!N13</f>
        <v xml:space="preserve">              R15     </v>
      </c>
      <c r="O13" s="65" t="str">
        <f>+'6 MAPA CALOR RESIDUAL'!O13</f>
        <v xml:space="preserve">         R10          </v>
      </c>
      <c r="P13" s="63"/>
      <c r="Q13" s="617"/>
      <c r="R13" s="66">
        <v>0.4</v>
      </c>
      <c r="S13" s="57" t="s">
        <v>274</v>
      </c>
      <c r="T13" s="72" t="s">
        <v>300</v>
      </c>
      <c r="U13" s="68" t="s">
        <v>280</v>
      </c>
      <c r="V13" s="68" t="s">
        <v>280</v>
      </c>
      <c r="W13" s="64" t="s">
        <v>298</v>
      </c>
      <c r="X13" s="65" t="s">
        <v>299</v>
      </c>
      <c r="AA13" s="49"/>
      <c r="AB13" s="49"/>
      <c r="AC13" s="59"/>
      <c r="AD13" s="69"/>
      <c r="AE13" s="70"/>
      <c r="AF13" s="67"/>
      <c r="AG13" s="67"/>
      <c r="AH13" s="67"/>
      <c r="AI13" s="71"/>
      <c r="AJ13" s="67"/>
      <c r="AK13" s="59"/>
      <c r="AL13" s="59"/>
    </row>
    <row r="14" spans="1:38" ht="55.5" customHeight="1" thickBot="1" x14ac:dyDescent="0.2">
      <c r="A14" s="551"/>
      <c r="B14" s="73" t="s">
        <v>270</v>
      </c>
      <c r="C14" s="74" t="str">
        <f>+'4 MAPA CALOR INHERENTE'!I14</f>
        <v xml:space="preserve">          R11         </v>
      </c>
      <c r="D14" s="74" t="str">
        <f>+'4 MAPA CALOR INHERENTE'!J14</f>
        <v xml:space="preserve">                   </v>
      </c>
      <c r="E14" s="75" t="str">
        <f>+'4 MAPA CALOR INHERENTE'!K14</f>
        <v xml:space="preserve">   R4                </v>
      </c>
      <c r="F14" s="76" t="str">
        <f>+'4 MAPA CALOR INHERENTE'!L14</f>
        <v xml:space="preserve">                   </v>
      </c>
      <c r="G14" s="77" t="str">
        <f>+'4 MAPA CALOR INHERENTE'!M14</f>
        <v xml:space="preserve">                   </v>
      </c>
      <c r="H14" s="63"/>
      <c r="I14" s="551"/>
      <c r="J14" s="73" t="s">
        <v>270</v>
      </c>
      <c r="K14" s="74" t="str">
        <f>+'6 MAPA CALOR RESIDUAL'!K14</f>
        <v xml:space="preserve">          R11         </v>
      </c>
      <c r="L14" s="74" t="str">
        <f>+'6 MAPA CALOR RESIDUAL'!L14</f>
        <v xml:space="preserve">                   </v>
      </c>
      <c r="M14" s="75" t="str">
        <f>+'6 MAPA CALOR RESIDUAL'!M14</f>
        <v xml:space="preserve">   R4                </v>
      </c>
      <c r="N14" s="76" t="str">
        <f>+'6 MAPA CALOR RESIDUAL'!N14</f>
        <v xml:space="preserve">                   </v>
      </c>
      <c r="O14" s="77" t="str">
        <f>+'6 MAPA CALOR RESIDUAL'!O14</f>
        <v xml:space="preserve">                   </v>
      </c>
      <c r="P14" s="63"/>
      <c r="Q14" s="617"/>
      <c r="R14" s="78">
        <v>0.2</v>
      </c>
      <c r="S14" s="79" t="s">
        <v>270</v>
      </c>
      <c r="T14" s="74" t="s">
        <v>300</v>
      </c>
      <c r="U14" s="74" t="s">
        <v>300</v>
      </c>
      <c r="V14" s="75" t="s">
        <v>280</v>
      </c>
      <c r="W14" s="76" t="s">
        <v>298</v>
      </c>
      <c r="X14" s="77" t="s">
        <v>299</v>
      </c>
      <c r="AA14" s="49"/>
      <c r="AB14" s="49"/>
      <c r="AC14" s="59"/>
      <c r="AD14" s="69"/>
      <c r="AE14" s="70"/>
      <c r="AF14" s="67"/>
      <c r="AG14" s="67"/>
      <c r="AH14" s="67"/>
      <c r="AI14" s="80"/>
      <c r="AJ14" s="67"/>
      <c r="AK14" s="59"/>
      <c r="AL14" s="59"/>
    </row>
    <row r="15" spans="1:38" x14ac:dyDescent="0.15">
      <c r="A15" s="50"/>
      <c r="B15" s="63"/>
      <c r="C15" s="142"/>
      <c r="D15" s="143"/>
      <c r="E15" s="144"/>
      <c r="F15" s="144"/>
      <c r="G15" s="63"/>
      <c r="H15" s="63"/>
      <c r="I15" s="63"/>
      <c r="J15" s="63"/>
      <c r="K15" s="63"/>
      <c r="L15" s="63"/>
      <c r="M15" s="63"/>
      <c r="N15" s="63"/>
      <c r="O15" s="63"/>
      <c r="P15" s="63"/>
      <c r="AA15" s="49"/>
      <c r="AB15" s="49"/>
      <c r="AC15" s="59"/>
      <c r="AD15" s="69"/>
      <c r="AE15" s="70"/>
      <c r="AF15" s="67"/>
      <c r="AG15" s="67"/>
      <c r="AH15" s="67"/>
      <c r="AI15" s="67"/>
      <c r="AJ15" s="67"/>
      <c r="AK15" s="59"/>
      <c r="AL15" s="59"/>
    </row>
    <row r="16" spans="1:38" ht="28" x14ac:dyDescent="0.15">
      <c r="A16" s="50"/>
      <c r="B16" s="63"/>
      <c r="C16" s="142"/>
      <c r="D16" s="143"/>
      <c r="E16" s="144"/>
      <c r="F16" s="144"/>
      <c r="G16" s="63"/>
      <c r="H16" s="63"/>
      <c r="I16" s="63"/>
      <c r="J16" s="63"/>
      <c r="K16" s="63"/>
      <c r="L16" s="63"/>
      <c r="M16" s="63"/>
      <c r="N16" s="63"/>
      <c r="O16" s="63"/>
      <c r="P16" s="63"/>
      <c r="T16" s="52" t="s">
        <v>301</v>
      </c>
      <c r="V16" s="49"/>
      <c r="W16" s="49"/>
      <c r="X16" s="49"/>
      <c r="Y16" s="49"/>
      <c r="Z16" s="49"/>
      <c r="AA16" s="49"/>
      <c r="AB16" s="49"/>
      <c r="AC16" s="59"/>
      <c r="AD16" s="69"/>
      <c r="AE16" s="59"/>
      <c r="AF16" s="70"/>
      <c r="AG16" s="70"/>
      <c r="AH16" s="70"/>
      <c r="AI16" s="70"/>
      <c r="AJ16" s="70"/>
      <c r="AK16" s="59"/>
      <c r="AL16" s="59"/>
    </row>
    <row r="17" spans="1:38" ht="14" x14ac:dyDescent="0.15">
      <c r="A17" s="50"/>
      <c r="B17" s="63"/>
      <c r="C17" s="142"/>
      <c r="D17" s="143"/>
      <c r="E17" s="144"/>
      <c r="F17" s="144"/>
      <c r="G17" s="63"/>
      <c r="H17" s="63"/>
      <c r="I17" s="63"/>
      <c r="J17" s="63"/>
      <c r="K17" s="63"/>
      <c r="L17" s="63"/>
      <c r="M17" s="63"/>
      <c r="N17" s="63"/>
      <c r="O17" s="63"/>
      <c r="P17" s="63"/>
      <c r="T17" s="81" t="s">
        <v>299</v>
      </c>
      <c r="V17" s="49"/>
      <c r="W17" s="49"/>
      <c r="X17" s="49"/>
      <c r="Y17" s="49"/>
      <c r="Z17" s="49"/>
      <c r="AA17" s="49"/>
      <c r="AB17" s="49"/>
      <c r="AC17" s="59"/>
      <c r="AD17" s="59"/>
      <c r="AE17" s="59"/>
      <c r="AF17" s="67"/>
      <c r="AG17" s="67"/>
      <c r="AH17" s="67"/>
      <c r="AI17" s="67"/>
      <c r="AJ17" s="67"/>
      <c r="AK17" s="59"/>
      <c r="AL17" s="59"/>
    </row>
    <row r="18" spans="1:38" ht="14" x14ac:dyDescent="0.15">
      <c r="A18" s="50"/>
      <c r="B18" s="63"/>
      <c r="C18" s="142"/>
      <c r="D18" s="143"/>
      <c r="E18" s="144"/>
      <c r="F18" s="144"/>
      <c r="G18" s="63"/>
      <c r="H18" s="63"/>
      <c r="I18" s="63"/>
      <c r="J18" s="63"/>
      <c r="K18" s="63"/>
      <c r="L18" s="63"/>
      <c r="M18" s="63"/>
      <c r="N18" s="63"/>
      <c r="O18" s="63"/>
      <c r="P18" s="63"/>
      <c r="T18" s="64" t="s">
        <v>298</v>
      </c>
      <c r="U18" s="49"/>
      <c r="V18" s="49"/>
      <c r="W18" s="49"/>
      <c r="X18" s="49"/>
      <c r="Y18" s="49"/>
      <c r="Z18" s="49"/>
      <c r="AA18" s="49"/>
      <c r="AB18" s="49"/>
      <c r="AC18" s="59"/>
      <c r="AD18" s="59"/>
      <c r="AE18" s="59"/>
      <c r="AF18" s="67"/>
      <c r="AG18" s="67"/>
      <c r="AH18" s="67"/>
      <c r="AI18" s="67"/>
      <c r="AJ18" s="67"/>
      <c r="AK18" s="59"/>
      <c r="AL18" s="59"/>
    </row>
    <row r="19" spans="1:38" ht="14" x14ac:dyDescent="0.15">
      <c r="A19" s="50"/>
      <c r="B19" s="63"/>
      <c r="C19" s="142"/>
      <c r="D19" s="143"/>
      <c r="E19" s="144"/>
      <c r="F19" s="144"/>
      <c r="G19" s="63"/>
      <c r="H19" s="63"/>
      <c r="I19" s="63"/>
      <c r="J19" s="63"/>
      <c r="K19" s="63"/>
      <c r="L19" s="63"/>
      <c r="M19" s="63"/>
      <c r="N19" s="63"/>
      <c r="O19" s="63"/>
      <c r="P19" s="63"/>
      <c r="S19" s="82"/>
      <c r="T19" s="68" t="s">
        <v>280</v>
      </c>
      <c r="U19" s="82"/>
      <c r="V19" s="82"/>
      <c r="W19" s="82"/>
      <c r="X19" s="82"/>
      <c r="Y19" s="82"/>
      <c r="Z19" s="82"/>
      <c r="AA19" s="82"/>
      <c r="AB19" s="82"/>
      <c r="AC19" s="59"/>
      <c r="AD19" s="59"/>
      <c r="AE19" s="83"/>
      <c r="AF19" s="83"/>
      <c r="AG19" s="83"/>
      <c r="AH19" s="83"/>
      <c r="AI19" s="83"/>
      <c r="AJ19" s="83"/>
      <c r="AK19" s="59"/>
      <c r="AL19" s="59"/>
    </row>
    <row r="20" spans="1:38" ht="14" x14ac:dyDescent="0.15">
      <c r="A20" s="50"/>
      <c r="B20" s="63"/>
      <c r="C20" s="142"/>
      <c r="D20" s="143"/>
      <c r="E20" s="144"/>
      <c r="F20" s="144"/>
      <c r="G20" s="63"/>
      <c r="H20" s="63"/>
      <c r="I20" s="63"/>
      <c r="J20" s="63"/>
      <c r="K20" s="63"/>
      <c r="L20" s="63"/>
      <c r="M20" s="63"/>
      <c r="N20" s="63"/>
      <c r="O20" s="63"/>
      <c r="P20" s="63"/>
      <c r="S20" s="82"/>
      <c r="T20" s="72" t="s">
        <v>300</v>
      </c>
      <c r="AA20" s="82"/>
      <c r="AB20" s="82"/>
      <c r="AC20" s="59"/>
      <c r="AD20" s="59"/>
      <c r="AE20" s="59"/>
      <c r="AF20" s="67"/>
      <c r="AG20" s="67"/>
      <c r="AH20" s="67"/>
      <c r="AI20" s="67"/>
      <c r="AJ20" s="67"/>
      <c r="AK20" s="59"/>
      <c r="AL20" s="59"/>
    </row>
    <row r="21" spans="1:38" x14ac:dyDescent="0.15">
      <c r="A21" s="50"/>
      <c r="B21" s="63"/>
      <c r="C21" s="142"/>
      <c r="D21" s="143"/>
      <c r="E21" s="144"/>
      <c r="F21" s="144"/>
      <c r="G21" s="63"/>
      <c r="H21" s="63"/>
      <c r="I21" s="63"/>
      <c r="J21" s="63"/>
      <c r="K21" s="63"/>
      <c r="L21" s="63"/>
      <c r="M21" s="63"/>
      <c r="N21" s="63"/>
      <c r="O21" s="63"/>
      <c r="P21" s="63"/>
      <c r="Q21" s="84"/>
      <c r="R21" s="84"/>
      <c r="S21" s="82"/>
      <c r="AA21" s="82"/>
      <c r="AB21" s="82"/>
      <c r="AC21" s="59"/>
      <c r="AD21" s="59"/>
      <c r="AE21" s="59"/>
      <c r="AF21" s="67"/>
      <c r="AG21" s="67"/>
      <c r="AH21" s="67"/>
      <c r="AI21" s="67"/>
      <c r="AJ21" s="67"/>
      <c r="AK21" s="59"/>
      <c r="AL21" s="59"/>
    </row>
    <row r="22" spans="1:38" x14ac:dyDescent="0.15">
      <c r="A22" s="50"/>
      <c r="B22" s="63"/>
      <c r="C22" s="142"/>
      <c r="D22" s="143"/>
      <c r="E22" s="144"/>
      <c r="F22" s="144"/>
      <c r="G22" s="63"/>
      <c r="H22" s="63"/>
      <c r="I22" s="63"/>
      <c r="J22" s="63"/>
      <c r="K22" s="63"/>
      <c r="L22" s="63"/>
      <c r="M22" s="63"/>
      <c r="N22" s="63"/>
      <c r="O22" s="63"/>
      <c r="P22" s="63"/>
      <c r="Q22" s="84"/>
      <c r="R22" s="84"/>
      <c r="S22" s="85"/>
      <c r="AA22" s="82"/>
      <c r="AB22" s="82"/>
      <c r="AC22" s="59"/>
      <c r="AD22" s="80"/>
      <c r="AE22" s="80"/>
      <c r="AF22" s="80"/>
      <c r="AG22" s="80"/>
      <c r="AH22" s="80"/>
      <c r="AI22" s="80"/>
      <c r="AJ22" s="67"/>
      <c r="AK22" s="59"/>
      <c r="AL22" s="59"/>
    </row>
    <row r="23" spans="1:38" x14ac:dyDescent="0.15">
      <c r="A23" s="50"/>
      <c r="B23" s="63"/>
      <c r="C23" s="142"/>
      <c r="D23" s="143"/>
      <c r="E23" s="144"/>
      <c r="F23" s="144"/>
      <c r="G23" s="63"/>
      <c r="H23" s="63"/>
      <c r="I23" s="63"/>
      <c r="J23" s="63"/>
      <c r="K23" s="63"/>
      <c r="L23" s="63"/>
      <c r="M23" s="63"/>
      <c r="N23" s="63"/>
      <c r="O23" s="63"/>
      <c r="P23" s="63"/>
      <c r="Q23" s="84"/>
      <c r="R23" s="84"/>
      <c r="AC23" s="59"/>
      <c r="AD23" s="86"/>
      <c r="AE23" s="86"/>
      <c r="AF23" s="86"/>
      <c r="AG23" s="86"/>
      <c r="AH23" s="86"/>
      <c r="AI23" s="86"/>
      <c r="AJ23" s="67"/>
      <c r="AK23" s="59"/>
      <c r="AL23" s="59"/>
    </row>
    <row r="24" spans="1:38" x14ac:dyDescent="0.15">
      <c r="A24" s="50"/>
      <c r="B24" s="63"/>
      <c r="C24" s="142"/>
      <c r="D24" s="143"/>
      <c r="E24" s="144"/>
      <c r="F24" s="144"/>
      <c r="G24" s="63"/>
      <c r="H24" s="63"/>
      <c r="I24" s="63"/>
      <c r="J24" s="63"/>
      <c r="K24" s="63"/>
      <c r="L24" s="63"/>
      <c r="M24" s="63"/>
      <c r="N24" s="63"/>
      <c r="O24" s="63"/>
      <c r="P24" s="63"/>
      <c r="Q24" s="84"/>
      <c r="R24" s="84"/>
      <c r="AC24" s="59"/>
      <c r="AD24" s="80"/>
      <c r="AE24" s="80"/>
      <c r="AF24" s="80"/>
      <c r="AG24" s="80"/>
      <c r="AH24" s="80"/>
      <c r="AI24" s="80"/>
      <c r="AJ24" s="67"/>
      <c r="AK24" s="59"/>
      <c r="AL24" s="59"/>
    </row>
    <row r="25" spans="1:38" x14ac:dyDescent="0.15">
      <c r="A25" s="50"/>
      <c r="B25" s="63"/>
      <c r="C25" s="142"/>
      <c r="D25" s="143"/>
      <c r="E25" s="144"/>
      <c r="F25" s="144"/>
      <c r="G25" s="63"/>
      <c r="H25" s="63"/>
      <c r="I25" s="63"/>
      <c r="J25" s="63"/>
      <c r="K25" s="63"/>
      <c r="L25" s="63"/>
      <c r="M25" s="63"/>
      <c r="N25" s="63"/>
      <c r="O25" s="63"/>
      <c r="P25" s="63"/>
      <c r="AC25" s="59"/>
      <c r="AD25" s="80"/>
      <c r="AE25" s="80"/>
      <c r="AF25" s="80"/>
      <c r="AG25" s="80"/>
      <c r="AH25" s="80"/>
      <c r="AI25" s="80"/>
      <c r="AJ25" s="67"/>
      <c r="AK25" s="59"/>
      <c r="AL25" s="59"/>
    </row>
    <row r="26" spans="1:38" x14ac:dyDescent="0.2">
      <c r="A26" s="50"/>
      <c r="B26" s="63"/>
      <c r="C26" s="142"/>
      <c r="D26" s="143"/>
      <c r="E26" s="144"/>
      <c r="F26" s="144"/>
      <c r="G26" s="63"/>
      <c r="H26" s="63"/>
      <c r="I26" s="63"/>
      <c r="J26" s="63"/>
      <c r="K26" s="63"/>
      <c r="L26" s="63"/>
      <c r="M26" s="63"/>
      <c r="N26" s="63"/>
      <c r="O26" s="63"/>
      <c r="P26" s="63"/>
    </row>
    <row r="27" spans="1:38" x14ac:dyDescent="0.2">
      <c r="A27" s="50"/>
      <c r="B27" s="63"/>
      <c r="C27" s="142"/>
      <c r="D27" s="143"/>
      <c r="E27" s="144"/>
      <c r="F27" s="144"/>
      <c r="G27" s="63"/>
      <c r="H27" s="63"/>
      <c r="I27" s="63"/>
      <c r="J27" s="63"/>
      <c r="K27" s="63"/>
      <c r="L27" s="63"/>
      <c r="M27" s="63"/>
      <c r="N27" s="63"/>
      <c r="O27" s="63"/>
      <c r="P27" s="63"/>
    </row>
    <row r="28" spans="1:38" x14ac:dyDescent="0.2">
      <c r="A28" s="50"/>
      <c r="B28" s="63"/>
      <c r="C28" s="142"/>
      <c r="D28" s="143"/>
      <c r="E28" s="144"/>
      <c r="F28" s="144"/>
      <c r="G28" s="63"/>
      <c r="H28" s="63"/>
      <c r="I28" s="63"/>
      <c r="J28" s="63"/>
      <c r="K28" s="63"/>
      <c r="L28" s="63"/>
      <c r="M28" s="63"/>
      <c r="N28" s="63"/>
      <c r="O28" s="63"/>
      <c r="P28" s="63"/>
    </row>
    <row r="29" spans="1:38" x14ac:dyDescent="0.2">
      <c r="A29" s="50"/>
      <c r="B29" s="63"/>
      <c r="C29" s="142"/>
      <c r="D29" s="143"/>
      <c r="E29" s="144"/>
      <c r="F29" s="144"/>
      <c r="G29" s="63"/>
      <c r="H29" s="63"/>
      <c r="I29" s="63"/>
      <c r="J29" s="63"/>
      <c r="K29" s="63"/>
      <c r="L29" s="63"/>
      <c r="M29" s="63"/>
      <c r="N29" s="63"/>
      <c r="O29" s="63"/>
      <c r="P29" s="63"/>
    </row>
    <row r="30" spans="1:38" ht="14.5" customHeight="1" x14ac:dyDescent="0.2">
      <c r="B30" s="45"/>
      <c r="D30" s="45"/>
      <c r="G30" s="45"/>
      <c r="H30" s="45"/>
      <c r="I30" s="45"/>
      <c r="J30" s="45"/>
      <c r="K30" s="45"/>
      <c r="L30" s="45"/>
      <c r="M30" s="45"/>
      <c r="N30" s="45"/>
      <c r="O30" s="45"/>
      <c r="P30" s="45"/>
      <c r="AA30" s="50"/>
      <c r="AB30" s="50"/>
      <c r="AC30" s="50"/>
      <c r="AD30" s="50"/>
      <c r="AE30" s="50"/>
      <c r="AF30" s="45"/>
      <c r="AG30" s="45"/>
      <c r="AH30" s="45"/>
      <c r="AI30" s="45"/>
      <c r="AJ30" s="45"/>
    </row>
    <row r="31" spans="1:38" ht="39" customHeight="1" x14ac:dyDescent="0.2">
      <c r="B31" s="45"/>
      <c r="D31" s="45"/>
      <c r="G31" s="45"/>
      <c r="H31" s="45"/>
      <c r="I31" s="45"/>
      <c r="J31" s="45"/>
      <c r="K31" s="45"/>
      <c r="L31" s="45"/>
      <c r="M31" s="45"/>
      <c r="N31" s="45"/>
      <c r="O31" s="45"/>
      <c r="P31" s="45"/>
      <c r="AA31" s="50"/>
      <c r="AB31" s="50"/>
      <c r="AC31" s="50"/>
      <c r="AD31" s="50"/>
      <c r="AE31" s="50"/>
      <c r="AF31" s="45"/>
      <c r="AG31" s="45"/>
      <c r="AH31" s="45"/>
      <c r="AI31" s="45"/>
      <c r="AJ31" s="45"/>
    </row>
    <row r="32" spans="1:38" ht="19.5" customHeight="1" x14ac:dyDescent="0.2">
      <c r="B32" s="45"/>
      <c r="D32" s="45"/>
      <c r="G32" s="45"/>
      <c r="H32" s="45"/>
      <c r="I32" s="45"/>
      <c r="J32" s="45"/>
      <c r="K32" s="45"/>
      <c r="L32" s="45"/>
      <c r="M32" s="45"/>
      <c r="N32" s="45"/>
      <c r="O32" s="45"/>
      <c r="P32" s="45"/>
      <c r="AA32" s="50"/>
      <c r="AB32" s="50"/>
      <c r="AC32" s="50"/>
      <c r="AD32" s="50"/>
      <c r="AE32" s="50"/>
      <c r="AF32" s="45"/>
      <c r="AG32" s="45"/>
      <c r="AH32" s="45"/>
      <c r="AI32" s="45"/>
      <c r="AJ32" s="45"/>
    </row>
    <row r="33" spans="2:36" ht="19.5" customHeight="1" x14ac:dyDescent="0.2">
      <c r="B33" s="45"/>
      <c r="D33" s="45"/>
      <c r="G33" s="45"/>
      <c r="H33" s="45"/>
      <c r="I33" s="45"/>
      <c r="J33" s="45"/>
      <c r="K33" s="45"/>
      <c r="L33" s="45"/>
      <c r="M33" s="45"/>
      <c r="N33" s="45"/>
      <c r="O33" s="45"/>
      <c r="P33" s="45"/>
      <c r="AA33" s="50"/>
      <c r="AB33" s="50"/>
      <c r="AC33" s="50"/>
      <c r="AD33" s="50"/>
      <c r="AE33" s="50"/>
      <c r="AF33" s="45"/>
      <c r="AG33" s="45"/>
      <c r="AH33" s="45"/>
      <c r="AI33" s="45"/>
      <c r="AJ33" s="45"/>
    </row>
    <row r="34" spans="2:36" ht="19.5" customHeight="1" x14ac:dyDescent="0.2">
      <c r="B34" s="45"/>
      <c r="D34" s="45"/>
      <c r="G34" s="45"/>
      <c r="H34" s="45"/>
      <c r="I34" s="45"/>
      <c r="J34" s="45"/>
      <c r="K34" s="45"/>
      <c r="L34" s="45"/>
      <c r="M34" s="45"/>
      <c r="N34" s="45"/>
      <c r="O34" s="45"/>
      <c r="P34" s="45"/>
      <c r="AA34" s="50"/>
      <c r="AB34" s="50"/>
      <c r="AC34" s="50"/>
      <c r="AD34" s="50"/>
      <c r="AE34" s="50"/>
      <c r="AF34" s="45"/>
      <c r="AG34" s="45"/>
      <c r="AH34" s="45"/>
      <c r="AI34" s="45"/>
      <c r="AJ34" s="45"/>
    </row>
    <row r="35" spans="2:36" ht="19.5" customHeight="1" x14ac:dyDescent="0.2">
      <c r="B35" s="45"/>
      <c r="D35" s="45"/>
      <c r="G35" s="45"/>
      <c r="H35" s="45"/>
      <c r="I35" s="45"/>
      <c r="J35" s="45"/>
      <c r="K35" s="45"/>
      <c r="L35" s="45"/>
      <c r="M35" s="45"/>
      <c r="N35" s="45"/>
      <c r="O35" s="45"/>
      <c r="P35" s="45"/>
      <c r="AA35" s="50"/>
      <c r="AB35" s="50"/>
      <c r="AC35" s="50"/>
      <c r="AD35" s="50"/>
      <c r="AE35" s="50"/>
      <c r="AF35" s="45"/>
      <c r="AG35" s="45"/>
      <c r="AH35" s="45"/>
      <c r="AI35" s="45"/>
      <c r="AJ35" s="45"/>
    </row>
    <row r="36" spans="2:36" ht="19.5" customHeight="1" x14ac:dyDescent="0.2">
      <c r="B36" s="45"/>
      <c r="D36" s="45"/>
      <c r="G36" s="45"/>
      <c r="H36" s="45"/>
      <c r="I36" s="45"/>
      <c r="J36" s="45"/>
      <c r="K36" s="45"/>
      <c r="L36" s="45"/>
      <c r="M36" s="45"/>
      <c r="N36" s="45"/>
      <c r="O36" s="45"/>
      <c r="P36" s="45"/>
      <c r="AA36" s="50"/>
      <c r="AB36" s="50"/>
      <c r="AC36" s="50"/>
      <c r="AD36" s="50"/>
      <c r="AE36" s="50"/>
      <c r="AF36" s="45"/>
      <c r="AG36" s="45"/>
      <c r="AH36" s="45"/>
      <c r="AI36" s="45"/>
      <c r="AJ36" s="45"/>
    </row>
    <row r="37" spans="2:36" x14ac:dyDescent="0.2"/>
    <row r="38" spans="2:36" x14ac:dyDescent="0.2"/>
    <row r="39" spans="2:36" x14ac:dyDescent="0.2"/>
    <row r="40" spans="2:36" x14ac:dyDescent="0.2"/>
    <row r="41" spans="2:36" x14ac:dyDescent="0.2"/>
    <row r="42" spans="2:36" x14ac:dyDescent="0.2"/>
    <row r="43" spans="2:36" x14ac:dyDescent="0.2"/>
    <row r="44" spans="2:36" x14ac:dyDescent="0.2"/>
    <row r="45" spans="2:36" x14ac:dyDescent="0.2"/>
    <row r="46" spans="2:36" x14ac:dyDescent="0.2"/>
    <row r="47" spans="2:36" x14ac:dyDescent="0.2"/>
    <row r="48" spans="2:36"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spans="1:7" x14ac:dyDescent="0.2"/>
    <row r="66" spans="1:7" x14ac:dyDescent="0.2"/>
    <row r="67" spans="1:7" x14ac:dyDescent="0.2"/>
    <row r="68" spans="1:7" x14ac:dyDescent="0.2"/>
    <row r="69" spans="1:7" ht="14" thickBot="1" x14ac:dyDescent="0.25"/>
    <row r="70" spans="1:7" ht="15" thickTop="1" thickBot="1" x14ac:dyDescent="0.25">
      <c r="A70" s="425" t="s">
        <v>376</v>
      </c>
      <c r="B70" s="425"/>
      <c r="C70" s="425"/>
      <c r="D70" s="425"/>
      <c r="E70" s="425"/>
      <c r="F70" s="425"/>
      <c r="G70" s="425"/>
    </row>
    <row r="71" spans="1:7" ht="15" thickTop="1" thickBot="1" x14ac:dyDescent="0.25">
      <c r="A71" s="312" t="s">
        <v>377</v>
      </c>
      <c r="B71" s="425" t="s">
        <v>378</v>
      </c>
      <c r="C71" s="425"/>
      <c r="D71" s="425" t="s">
        <v>379</v>
      </c>
      <c r="E71" s="425"/>
      <c r="F71" s="425" t="s">
        <v>380</v>
      </c>
      <c r="G71" s="425"/>
    </row>
    <row r="72" spans="1:7" ht="59.5" customHeight="1" thickTop="1" thickBot="1" x14ac:dyDescent="0.25">
      <c r="A72" s="313" t="s">
        <v>381</v>
      </c>
      <c r="B72" s="400">
        <v>46163</v>
      </c>
      <c r="C72" s="400"/>
      <c r="D72" s="401" t="s">
        <v>382</v>
      </c>
      <c r="E72" s="401"/>
      <c r="F72" s="402" t="s">
        <v>383</v>
      </c>
      <c r="G72" s="402"/>
    </row>
  </sheetData>
  <sheetProtection formatCells="0" formatColumns="0" formatRows="0" sort="0" autoFilter="0" pivotTables="0"/>
  <dataConsolidate/>
  <mergeCells count="19">
    <mergeCell ref="A1:A3"/>
    <mergeCell ref="B1:I2"/>
    <mergeCell ref="B3:I3"/>
    <mergeCell ref="T7:X7"/>
    <mergeCell ref="K8:O8"/>
    <mergeCell ref="A4:K4"/>
    <mergeCell ref="I10:I14"/>
    <mergeCell ref="Q10:Q14"/>
    <mergeCell ref="A7:G7"/>
    <mergeCell ref="C8:G8"/>
    <mergeCell ref="A10:A14"/>
    <mergeCell ref="I7:O7"/>
    <mergeCell ref="A70:G70"/>
    <mergeCell ref="B71:C71"/>
    <mergeCell ref="D71:E71"/>
    <mergeCell ref="F71:G71"/>
    <mergeCell ref="B72:C72"/>
    <mergeCell ref="D72:E72"/>
    <mergeCell ref="F72:G72"/>
  </mergeCells>
  <conditionalFormatting sqref="D15:E29">
    <cfRule type="cellIs" dxfId="40" priority="1" operator="equal">
      <formula>$S$14</formula>
    </cfRule>
    <cfRule type="cellIs" dxfId="39" priority="2" operator="equal">
      <formula>$S$13</formula>
    </cfRule>
    <cfRule type="cellIs" dxfId="38" priority="3" operator="equal">
      <formula>$S$12</formula>
    </cfRule>
    <cfRule type="cellIs" dxfId="37" priority="4" operator="equal">
      <formula>$S$11</formula>
    </cfRule>
    <cfRule type="cellIs" dxfId="36" priority="5" operator="equal">
      <formula>$S$10</formula>
    </cfRule>
  </conditionalFormatting>
  <conditionalFormatting sqref="F15:F29">
    <cfRule type="cellIs" dxfId="35" priority="6" operator="equal">
      <formula>$T$9</formula>
    </cfRule>
    <cfRule type="cellIs" dxfId="34" priority="7" operator="equal">
      <formula>$U$9</formula>
    </cfRule>
    <cfRule type="cellIs" dxfId="33" priority="8" operator="equal">
      <formula>$V$9</formula>
    </cfRule>
    <cfRule type="cellIs" dxfId="32" priority="9" operator="equal">
      <formula>$W$9</formula>
    </cfRule>
    <cfRule type="cellIs" dxfId="31" priority="10" operator="equal">
      <formula>$X$9</formula>
    </cfRule>
  </conditionalFormatting>
  <conditionalFormatting sqref="G15:G29">
    <cfRule type="cellIs" dxfId="30" priority="16" operator="equal">
      <formula>$T$17</formula>
    </cfRule>
    <cfRule type="cellIs" dxfId="29" priority="17" operator="equal">
      <formula>$T$18</formula>
    </cfRule>
    <cfRule type="cellIs" dxfId="28" priority="18" operator="equal">
      <formula>$T$19</formula>
    </cfRule>
    <cfRule type="cellIs" dxfId="27"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V54"/>
  <sheetViews>
    <sheetView showGridLines="0" tabSelected="1" topLeftCell="O23" zoomScale="117" zoomScaleNormal="70" workbookViewId="0">
      <selection activeCell="S28" sqref="S28"/>
    </sheetView>
  </sheetViews>
  <sheetFormatPr baseColWidth="10" defaultColWidth="0" defaultRowHeight="13" x14ac:dyDescent="0.2"/>
  <cols>
    <col min="1" max="1" width="11.5" style="50" customWidth="1"/>
    <col min="2" max="2" width="35.83203125" style="50" customWidth="1"/>
    <col min="3" max="4" width="14.1640625" style="50" customWidth="1"/>
    <col min="5" max="5" width="16.5" style="50" customWidth="1"/>
    <col min="6" max="6" width="16.83203125" style="50" customWidth="1"/>
    <col min="7" max="7" width="29" style="50" bestFit="1" customWidth="1"/>
    <col min="8" max="8" width="15.5" style="50" customWidth="1"/>
    <col min="9" max="9" width="13" style="50" customWidth="1"/>
    <col min="10" max="10" width="30" style="50" bestFit="1" customWidth="1"/>
    <col min="11" max="11" width="10.1640625" style="50" customWidth="1"/>
    <col min="12" max="12" width="12.5" style="50" customWidth="1"/>
    <col min="13" max="13" width="16.83203125" style="50" customWidth="1"/>
    <col min="14" max="14" width="15.5" style="50" hidden="1" customWidth="1"/>
    <col min="15" max="15" width="16.5" style="50" customWidth="1"/>
    <col min="16" max="16" width="16.5" style="50" hidden="1" customWidth="1"/>
    <col min="17" max="17" width="48.5" style="50" customWidth="1"/>
    <col min="18" max="18" width="46.33203125" style="50" customWidth="1"/>
    <col min="19" max="19" width="35.5" style="50" customWidth="1"/>
    <col min="20" max="20" width="20.83203125" style="50" customWidth="1"/>
    <col min="21" max="21" width="12.6640625" style="89" customWidth="1"/>
    <col min="22" max="22" width="15.5" style="89" customWidth="1"/>
    <col min="23" max="24" width="15.5" style="50" customWidth="1"/>
    <col min="25" max="25" width="4.83203125" style="50" customWidth="1"/>
    <col min="26" max="26" width="5.5" style="50" bestFit="1" customWidth="1"/>
    <col min="27" max="28" width="14" style="50" customWidth="1"/>
    <col min="29" max="29" width="18.5" style="50" customWidth="1"/>
    <col min="30" max="30" width="19.5" style="50" customWidth="1"/>
    <col min="31" max="31" width="14" style="50" customWidth="1"/>
    <col min="32" max="32" width="17" style="50" bestFit="1" customWidth="1"/>
    <col min="33" max="33" width="11.5" style="50" customWidth="1"/>
    <col min="34" max="37" width="11.5" style="50" hidden="1" customWidth="1"/>
    <col min="38" max="38" width="5.5" style="50" hidden="1" customWidth="1"/>
    <col min="39" max="39" width="26.83203125" style="50" hidden="1" customWidth="1"/>
    <col min="40" max="44" width="22.83203125" style="50" hidden="1" customWidth="1"/>
    <col min="45" max="45" width="23.5" style="50" hidden="1" customWidth="1"/>
    <col min="46" max="273" width="11.5" style="50" hidden="1" customWidth="1"/>
    <col min="274" max="274" width="12.5" style="50" hidden="1" customWidth="1"/>
    <col min="275" max="275" width="47" style="50" hidden="1" customWidth="1"/>
    <col min="276" max="276" width="35" style="50" hidden="1" customWidth="1"/>
    <col min="277" max="279" width="11.5" style="50" hidden="1" customWidth="1"/>
    <col min="280" max="280" width="12.5" style="50" hidden="1" customWidth="1"/>
    <col min="281" max="281" width="47" style="50" hidden="1" customWidth="1"/>
    <col min="282" max="282" width="35" style="50" hidden="1" customWidth="1"/>
    <col min="283" max="16384" width="14.5" style="50" hidden="1"/>
  </cols>
  <sheetData>
    <row r="1" spans="1:46" s="4" customFormat="1" ht="20" customHeight="1" thickTop="1" x14ac:dyDescent="0.2">
      <c r="A1" s="441"/>
      <c r="B1" s="444" t="s">
        <v>374</v>
      </c>
      <c r="C1" s="445"/>
      <c r="D1" s="445"/>
      <c r="E1" s="445"/>
      <c r="F1" s="445"/>
      <c r="G1" s="445"/>
      <c r="H1" s="445"/>
      <c r="I1" s="446"/>
      <c r="J1" s="304" t="s">
        <v>372</v>
      </c>
      <c r="K1" s="305"/>
      <c r="L1" s="252"/>
    </row>
    <row r="2" spans="1:46" s="4" customFormat="1" ht="20" customHeight="1" x14ac:dyDescent="0.2">
      <c r="A2" s="442"/>
      <c r="B2" s="447"/>
      <c r="C2" s="448"/>
      <c r="D2" s="448"/>
      <c r="E2" s="448"/>
      <c r="F2" s="448"/>
      <c r="G2" s="448"/>
      <c r="H2" s="448"/>
      <c r="I2" s="449"/>
      <c r="J2" s="306" t="s">
        <v>375</v>
      </c>
      <c r="K2" s="307"/>
      <c r="L2" s="252"/>
    </row>
    <row r="3" spans="1:46" s="3" customFormat="1" ht="17" thickBot="1" x14ac:dyDescent="0.2">
      <c r="A3" s="443"/>
      <c r="B3" s="450" t="s">
        <v>358</v>
      </c>
      <c r="C3" s="451"/>
      <c r="D3" s="451"/>
      <c r="E3" s="451"/>
      <c r="F3" s="451"/>
      <c r="G3" s="451"/>
      <c r="H3" s="451"/>
      <c r="I3" s="452"/>
      <c r="J3" s="308" t="s">
        <v>373</v>
      </c>
      <c r="K3" s="309"/>
      <c r="L3" s="253"/>
    </row>
    <row r="4" spans="1:46" s="3" customFormat="1" ht="17" customHeight="1" thickTop="1" x14ac:dyDescent="0.15">
      <c r="A4" s="453"/>
      <c r="B4" s="454"/>
      <c r="C4" s="454"/>
      <c r="D4" s="454"/>
      <c r="E4" s="454"/>
      <c r="F4" s="454"/>
      <c r="G4" s="454"/>
      <c r="H4" s="454"/>
      <c r="I4" s="454"/>
      <c r="J4" s="454"/>
      <c r="K4" s="455"/>
    </row>
    <row r="5" spans="1:46" s="27" customFormat="1" ht="27" customHeight="1" x14ac:dyDescent="0.2">
      <c r="A5" s="105" t="s">
        <v>80</v>
      </c>
      <c r="B5" s="284" t="str">
        <f>'2 IDENTIFICACIÓN'!B5</f>
        <v>ALCALDÍA DE BUCARAMANGA</v>
      </c>
      <c r="C5" s="285"/>
      <c r="D5" s="285"/>
      <c r="E5" s="282"/>
      <c r="F5" s="243" t="s">
        <v>81</v>
      </c>
      <c r="G5" s="284" t="str">
        <f>'2 IDENTIFICACIÓN'!G5</f>
        <v>GESTIÓN DE SERVICIOS DE LA EDUCACIÓN PÚBLICA</v>
      </c>
      <c r="H5" s="282"/>
      <c r="I5" s="243" t="s">
        <v>352</v>
      </c>
      <c r="J5" s="261">
        <f>'2 IDENTIFICACIÓN'!J5</f>
        <v>2026</v>
      </c>
      <c r="K5" s="286"/>
    </row>
    <row r="6" spans="1:46" s="27" customFormat="1" ht="14" x14ac:dyDescent="0.15">
      <c r="A6" s="255"/>
      <c r="B6" s="7"/>
      <c r="C6" s="7"/>
      <c r="D6" s="7"/>
      <c r="E6" s="7"/>
      <c r="F6" s="255"/>
      <c r="G6" s="166"/>
      <c r="H6" s="166"/>
      <c r="I6" s="166"/>
      <c r="J6" s="166"/>
      <c r="K6" s="166"/>
      <c r="T6" s="287"/>
      <c r="U6" s="287"/>
      <c r="V6" s="287"/>
    </row>
    <row r="7" spans="1:46" ht="14.5" customHeight="1" x14ac:dyDescent="0.2">
      <c r="A7" s="42"/>
      <c r="B7" s="42"/>
      <c r="C7" s="42"/>
      <c r="D7" s="42"/>
      <c r="E7" s="406" t="s">
        <v>295</v>
      </c>
      <c r="F7" s="406"/>
      <c r="G7" s="406"/>
      <c r="H7" s="42"/>
      <c r="I7" s="42"/>
      <c r="J7" s="406" t="s">
        <v>321</v>
      </c>
      <c r="K7" s="406"/>
      <c r="L7" s="406"/>
      <c r="M7" s="42"/>
      <c r="N7" s="42"/>
      <c r="O7" s="42"/>
      <c r="P7" s="42"/>
      <c r="Q7" s="406" t="s">
        <v>324</v>
      </c>
      <c r="R7" s="406"/>
      <c r="S7" s="406"/>
      <c r="T7" s="406"/>
      <c r="U7" s="406"/>
      <c r="V7" s="406"/>
      <c r="W7" s="42"/>
      <c r="X7" s="42"/>
      <c r="Z7" s="292"/>
      <c r="AB7" s="47">
        <v>0.2</v>
      </c>
      <c r="AC7" s="47">
        <v>0.4</v>
      </c>
      <c r="AD7" s="47">
        <v>0.6</v>
      </c>
      <c r="AE7" s="47">
        <v>0.8</v>
      </c>
      <c r="AF7" s="48">
        <v>1</v>
      </c>
      <c r="AG7" s="293"/>
      <c r="AH7" s="293"/>
      <c r="AI7" s="293"/>
      <c r="AJ7" s="293"/>
      <c r="AK7" s="293"/>
      <c r="AL7" s="293"/>
      <c r="AM7" s="293"/>
    </row>
    <row r="8" spans="1:46" ht="43" thickBot="1" x14ac:dyDescent="0.2">
      <c r="A8" s="361" t="s">
        <v>296</v>
      </c>
      <c r="B8" s="361" t="s">
        <v>297</v>
      </c>
      <c r="C8" s="361" t="s">
        <v>325</v>
      </c>
      <c r="D8" s="361" t="s">
        <v>326</v>
      </c>
      <c r="E8" s="361" t="s">
        <v>253</v>
      </c>
      <c r="F8" s="361" t="s">
        <v>254</v>
      </c>
      <c r="G8" s="362" t="s">
        <v>66</v>
      </c>
      <c r="H8" s="361" t="s">
        <v>327</v>
      </c>
      <c r="I8" s="361" t="s">
        <v>328</v>
      </c>
      <c r="J8" s="361" t="s">
        <v>253</v>
      </c>
      <c r="K8" s="361" t="s">
        <v>254</v>
      </c>
      <c r="L8" s="361" t="s">
        <v>66</v>
      </c>
      <c r="M8" s="361" t="s">
        <v>70</v>
      </c>
      <c r="N8" s="361" t="s">
        <v>68</v>
      </c>
      <c r="O8" s="361" t="s">
        <v>351</v>
      </c>
      <c r="P8" s="361" t="s">
        <v>329</v>
      </c>
      <c r="Q8" s="361" t="s">
        <v>44</v>
      </c>
      <c r="R8" s="361" t="s">
        <v>330</v>
      </c>
      <c r="S8" s="361" t="s">
        <v>353</v>
      </c>
      <c r="T8" s="361" t="s">
        <v>331</v>
      </c>
      <c r="U8" s="363" t="s">
        <v>332</v>
      </c>
      <c r="V8" s="363" t="s">
        <v>333</v>
      </c>
      <c r="W8" s="42"/>
      <c r="X8" s="42"/>
      <c r="Z8" s="292"/>
      <c r="AA8" s="250"/>
      <c r="AB8" s="57" t="s">
        <v>272</v>
      </c>
      <c r="AC8" s="57" t="s">
        <v>276</v>
      </c>
      <c r="AD8" s="57" t="s">
        <v>280</v>
      </c>
      <c r="AE8" s="57" t="s">
        <v>285</v>
      </c>
      <c r="AF8" s="58" t="s">
        <v>290</v>
      </c>
      <c r="AI8" s="293"/>
      <c r="AJ8" s="293"/>
      <c r="AK8" s="294"/>
      <c r="AL8" s="294"/>
      <c r="AM8" s="294"/>
      <c r="AN8" s="294"/>
      <c r="AO8" s="294"/>
      <c r="AP8" s="294"/>
      <c r="AQ8" s="294"/>
      <c r="AR8" s="294"/>
      <c r="AS8" s="294"/>
      <c r="AT8" s="294"/>
    </row>
    <row r="9" spans="1:46" ht="106" customHeight="1" x14ac:dyDescent="0.15">
      <c r="A9" s="456" t="str">
        <f>'2 IDENTIFICACIÓN'!A10</f>
        <v>R1</v>
      </c>
      <c r="B9" s="413" t="str">
        <f>+'2 IDENTIFICACIÓN'!J10</f>
        <v>Posibilidad de afectación económica y reputacional por inconsistencias en la caracterización y registro de la información de los estudiantes en el SIMAT, debido a deficiencias en el suministro, actualización y validación de la información reportada por las Instituciones Educativas, generando disminución en la asignación de recursos del Sistema General de Participaciones para la prestación del servicio educativo.</v>
      </c>
      <c r="C9" s="459">
        <f>+'3 PROBABIL E IMPACTO INHERENTE'!E10</f>
        <v>1</v>
      </c>
      <c r="D9" s="459">
        <f>+'3 PROBABIL E IMPACTO INHERENTE'!M10</f>
        <v>0.8</v>
      </c>
      <c r="E9" s="422" t="str">
        <f>+'4 MAPA CALOR INHERENTE'!C10</f>
        <v>Muy Alta</v>
      </c>
      <c r="F9" s="422" t="str">
        <f>+'4 MAPA CALOR INHERENTE'!D10</f>
        <v>Mayor</v>
      </c>
      <c r="G9" s="413" t="str">
        <f>+'4 MAPA CALOR INHERENTE'!E10</f>
        <v>Alto</v>
      </c>
      <c r="H9" s="459">
        <f>+'6 MAPA CALOR RESIDUAL'!C10</f>
        <v>1</v>
      </c>
      <c r="I9" s="422">
        <f>+'6 MAPA CALOR RESIDUAL'!D10</f>
        <v>0.8</v>
      </c>
      <c r="J9" s="422" t="str">
        <f>+'6 MAPA CALOR RESIDUAL'!E10</f>
        <v>Muy Alta</v>
      </c>
      <c r="K9" s="422" t="str">
        <f>+'6 MAPA CALOR RESIDUAL'!F10</f>
        <v>Mayor</v>
      </c>
      <c r="L9" s="413" t="str">
        <f>+'6 MAPA CALOR RESIDUAL'!G10</f>
        <v>Alto</v>
      </c>
      <c r="M9" s="413" t="str">
        <f>+IF($N9="","",IF($N9=$AC$20,$AD$20,IF($N9=$AC$23,$AD$23)))</f>
        <v>Requiere Plan de Acción</v>
      </c>
      <c r="N9" s="368" t="str">
        <f>+IF(L9="","",IF(OR(L9=$AB$20,L9=$AB$21,L9=$AB$22),$AC$20,IF(L9=$AB$23,$AC$23)))</f>
        <v>Reducir_mitigar_Transferir_Evitar</v>
      </c>
      <c r="O9" s="407" t="s">
        <v>334</v>
      </c>
      <c r="P9" s="368" t="str">
        <f>+IF($M9="","",IF($M9=$AD$23,$AC$23,$O9))</f>
        <v>Reducir_Mitigar</v>
      </c>
      <c r="Q9" s="410" t="str">
        <f>'5 VALORACIÓN DEL CONTROL'!I10</f>
        <v>El profesional especializado y su equipo de Cobertura de la SEB verifica que la información suministrada en el SIMAT por las instituciones educativas sea la idónea, a través de la validación de la información en el sistema.</v>
      </c>
      <c r="R9" s="371" t="s">
        <v>475</v>
      </c>
      <c r="S9" s="371" t="s">
        <v>476</v>
      </c>
      <c r="T9" s="371" t="s">
        <v>512</v>
      </c>
      <c r="U9" s="372">
        <v>46054</v>
      </c>
      <c r="V9" s="373">
        <v>46374</v>
      </c>
      <c r="Y9" s="403" t="s">
        <v>139</v>
      </c>
      <c r="Z9" s="66">
        <v>1</v>
      </c>
      <c r="AA9" s="57" t="s">
        <v>288</v>
      </c>
      <c r="AB9" s="64" t="s">
        <v>298</v>
      </c>
      <c r="AC9" s="64" t="s">
        <v>298</v>
      </c>
      <c r="AD9" s="64" t="s">
        <v>298</v>
      </c>
      <c r="AE9" s="64" t="s">
        <v>298</v>
      </c>
      <c r="AF9" s="65" t="s">
        <v>299</v>
      </c>
      <c r="AI9" s="293"/>
      <c r="AJ9" s="293"/>
      <c r="AK9" s="294"/>
      <c r="AL9" s="294"/>
      <c r="AM9" s="294"/>
      <c r="AN9" s="67"/>
      <c r="AO9" s="67"/>
      <c r="AP9" s="67"/>
      <c r="AQ9" s="67"/>
      <c r="AR9" s="67"/>
      <c r="AS9" s="294"/>
      <c r="AT9" s="294"/>
    </row>
    <row r="10" spans="1:46" ht="106" customHeight="1" x14ac:dyDescent="0.15">
      <c r="A10" s="457"/>
      <c r="B10" s="414"/>
      <c r="C10" s="460"/>
      <c r="D10" s="460"/>
      <c r="E10" s="423"/>
      <c r="F10" s="423"/>
      <c r="G10" s="414"/>
      <c r="H10" s="460"/>
      <c r="I10" s="423"/>
      <c r="J10" s="423"/>
      <c r="K10" s="423"/>
      <c r="L10" s="414"/>
      <c r="M10" s="414"/>
      <c r="N10" s="250"/>
      <c r="O10" s="408"/>
      <c r="P10" s="250"/>
      <c r="Q10" s="411"/>
      <c r="R10" s="251" t="s">
        <v>477</v>
      </c>
      <c r="S10" s="251" t="s">
        <v>478</v>
      </c>
      <c r="T10" s="251" t="s">
        <v>512</v>
      </c>
      <c r="U10" s="302">
        <v>46054</v>
      </c>
      <c r="V10" s="374">
        <v>46374</v>
      </c>
      <c r="Y10" s="404"/>
      <c r="Z10" s="66"/>
      <c r="AA10" s="57"/>
      <c r="AB10" s="64"/>
      <c r="AC10" s="64"/>
      <c r="AD10" s="64"/>
      <c r="AE10" s="64"/>
      <c r="AF10" s="65"/>
      <c r="AI10" s="293"/>
      <c r="AJ10" s="293"/>
      <c r="AK10" s="294"/>
      <c r="AL10" s="294"/>
      <c r="AM10" s="294"/>
      <c r="AN10" s="67"/>
      <c r="AO10" s="67"/>
      <c r="AP10" s="67"/>
      <c r="AQ10" s="67"/>
      <c r="AR10" s="67"/>
      <c r="AS10" s="294"/>
      <c r="AT10" s="294"/>
    </row>
    <row r="11" spans="1:46" ht="106" customHeight="1" thickBot="1" x14ac:dyDescent="0.2">
      <c r="A11" s="458"/>
      <c r="B11" s="415"/>
      <c r="C11" s="461"/>
      <c r="D11" s="461"/>
      <c r="E11" s="424"/>
      <c r="F11" s="424"/>
      <c r="G11" s="415"/>
      <c r="H11" s="461"/>
      <c r="I11" s="424"/>
      <c r="J11" s="424"/>
      <c r="K11" s="424"/>
      <c r="L11" s="415"/>
      <c r="M11" s="415"/>
      <c r="N11" s="378"/>
      <c r="O11" s="409"/>
      <c r="P11" s="378"/>
      <c r="Q11" s="412"/>
      <c r="R11" s="381" t="s">
        <v>479</v>
      </c>
      <c r="S11" s="381" t="s">
        <v>480</v>
      </c>
      <c r="T11" s="381" t="s">
        <v>512</v>
      </c>
      <c r="U11" s="382">
        <v>46054</v>
      </c>
      <c r="V11" s="383">
        <v>46374</v>
      </c>
      <c r="Y11" s="404"/>
      <c r="Z11" s="66"/>
      <c r="AA11" s="57"/>
      <c r="AB11" s="64"/>
      <c r="AC11" s="64"/>
      <c r="AD11" s="64"/>
      <c r="AE11" s="64"/>
      <c r="AF11" s="65"/>
      <c r="AI11" s="293"/>
      <c r="AJ11" s="293"/>
      <c r="AK11" s="294"/>
      <c r="AL11" s="294"/>
      <c r="AM11" s="294"/>
      <c r="AN11" s="67"/>
      <c r="AO11" s="67"/>
      <c r="AP11" s="67"/>
      <c r="AQ11" s="67"/>
      <c r="AR11" s="67"/>
      <c r="AS11" s="294"/>
      <c r="AT11" s="294"/>
    </row>
    <row r="12" spans="1:46" ht="106" customHeight="1" thickBot="1" x14ac:dyDescent="0.2">
      <c r="A12" s="365" t="str">
        <f>'2 IDENTIFICACIÓN'!A11</f>
        <v>R2</v>
      </c>
      <c r="B12" s="366" t="str">
        <f>+'2 IDENTIFICACIÓN'!J11</f>
        <v>Posibilidad de afectación reputacional por publicaciones extemporáneas en el SECOP, debido a demoras en la entrega y remisión de la información requerida para la gestión contractual.</v>
      </c>
      <c r="C12" s="367">
        <f>+'3 PROBABIL E IMPACTO INHERENTE'!E11</f>
        <v>0.6</v>
      </c>
      <c r="D12" s="367">
        <f>+'3 PROBABIL E IMPACTO INHERENTE'!M11</f>
        <v>0.2</v>
      </c>
      <c r="E12" s="344" t="str">
        <f>+'4 MAPA CALOR INHERENTE'!C11</f>
        <v>Media</v>
      </c>
      <c r="F12" s="344" t="str">
        <f>+'4 MAPA CALOR INHERENTE'!D11</f>
        <v>Leve</v>
      </c>
      <c r="G12" s="366" t="str">
        <f>+'4 MAPA CALOR INHERENTE'!E11</f>
        <v>Moderado</v>
      </c>
      <c r="H12" s="367">
        <f>+'5 VALORACIÓN DEL CONTROL'!T21</f>
        <v>0.6</v>
      </c>
      <c r="I12" s="344">
        <f>+'5 VALORACIÓN DEL CONTROL'!U21</f>
        <v>0.2</v>
      </c>
      <c r="J12" s="344" t="str">
        <f>+IF(H12=0,"",IF(H12&lt;=$Z$17,$AA$17,IF(H12&lt;=$Z$16,$AA$16,IF(H12&lt;=$Z$13,$AA$13,IF(H12&lt;=$Z$12,$AA$12,IF(H12&lt;=$Z$9,$AA$9,""))))))</f>
        <v>Media</v>
      </c>
      <c r="K12" s="344" t="str">
        <f t="shared" ref="K12:K36" si="0">+IF(I12=0,"",IF(I12&lt;=$AB$7,$AB$8,IF(I12&lt;=$AC$7,$AC$8,IF(I12&lt;=$AD$7,$AD$8,IF(I12&lt;=$AE$7,$AE$8,IF(I12&lt;=$AF$7,$AF$8,""))))))</f>
        <v>Leve</v>
      </c>
      <c r="L12" s="366" t="str">
        <f>+IF(J12=$AA$9,IF(K12=$AB$8,$AB$9,IF(K12=$AC$8,$AC$9,IF(K12=$AD$8,$AD$9,IF(K12=$AE$8,$AE$9,IF(K12=$AF$8,$AF$9))))),IF(J12=$AA$12,IF(K12=$AB$8,$AB$12,IF(K12=$AC$8,$AC$12,IF(K12=$AD$8,$AD$12,IF(K12=$AE$8,$AE$12,IF(K12=$AF$8,$AF$12))))),IF(J12=$AA$13,IF(K12=$AB$8,$AB$13,IF(K12=$AC$8,$AC$13,IF(K12=$AD$8,$AD$13,IF(K12=$AE$8,$AE$13,IF(K12=$AF$8,$AF$13))))),IF(J12=$AA$16,IF(K12=$AB$8,$AB$16,IF(K12=$AC$8,$AC$16,IF(K12=$AD$8,$AD$16,IF(K12=$AE$8,$AE$16,IF(K12=$AF$8,$AF$16))))),IF(J12=$AA$17,IF(K12=$AB$8,$AB$17,IF(K12=$AC$8,$AC$17,IF(K12=$AD$8,$AD$17,IF(K12=$AE$8,$AE$17,IF(K12=$AF$8,$AF$17))))),"")))))</f>
        <v>Moderado</v>
      </c>
      <c r="M12" s="366" t="str">
        <f>+IF($N12="","",IF($N12=$AC$20,$AD$20,IF($N12=$AC$23,$AD$23)))</f>
        <v>Requiere Plan de Acción</v>
      </c>
      <c r="N12" s="366" t="str">
        <f>+IF(L12="","",IF(OR(L12=$AB$20,L12=$AB$21,L12=$AB$22),$AC$20,IF(L12=$AB$23,$AC$23)))</f>
        <v>Reducir_mitigar_Transferir_Evitar</v>
      </c>
      <c r="O12" s="369" t="s">
        <v>334</v>
      </c>
      <c r="P12" s="366" t="str">
        <f>+IF($M12="","",IF($M12=$AD$23,$AC$23,$O12))</f>
        <v>Reducir_Mitigar</v>
      </c>
      <c r="Q12" s="370" t="str">
        <f>'5 VALORACIÓN DEL CONTROL'!I16</f>
        <v>Los profesionales encargados del área de Contratación verifican las publicaciones de los contratos de la Secretaría de Educación en el SECOP, a través de seguimientos a muestras representativas.</v>
      </c>
      <c r="R12" s="369" t="s">
        <v>481</v>
      </c>
      <c r="S12" s="369" t="s">
        <v>482</v>
      </c>
      <c r="T12" s="369" t="s">
        <v>513</v>
      </c>
      <c r="U12" s="392">
        <v>46054</v>
      </c>
      <c r="V12" s="393">
        <v>46374</v>
      </c>
      <c r="Y12" s="404"/>
      <c r="Z12" s="66">
        <v>0.8</v>
      </c>
      <c r="AA12" s="57" t="s">
        <v>283</v>
      </c>
      <c r="AB12" s="68" t="s">
        <v>280</v>
      </c>
      <c r="AC12" s="68" t="s">
        <v>280</v>
      </c>
      <c r="AD12" s="64" t="s">
        <v>298</v>
      </c>
      <c r="AE12" s="64" t="s">
        <v>298</v>
      </c>
      <c r="AF12" s="65" t="s">
        <v>299</v>
      </c>
      <c r="AI12" s="293"/>
      <c r="AJ12" s="293"/>
      <c r="AK12" s="294"/>
      <c r="AL12" s="295"/>
      <c r="AM12" s="70"/>
      <c r="AN12" s="67"/>
      <c r="AO12" s="67"/>
      <c r="AP12" s="67"/>
      <c r="AQ12" s="67"/>
      <c r="AR12" s="67"/>
      <c r="AS12" s="294"/>
      <c r="AT12" s="294"/>
    </row>
    <row r="13" spans="1:46" ht="106" customHeight="1" x14ac:dyDescent="0.15">
      <c r="A13" s="437" t="str">
        <f>'2 IDENTIFICACIÓN'!A12</f>
        <v>R3</v>
      </c>
      <c r="B13" s="429" t="str">
        <f>+'2 IDENTIFICACIÓN'!J12</f>
        <v>Posibilidad de afectación reputacional por posibles investigaciones y sanciones disciplinarias por entes de control, debido a incumplimiento de la Ley 594 del 2000 en los documentos generados por la Secretaría de Educación.</v>
      </c>
      <c r="C13" s="433">
        <f>+'3 PROBABIL E IMPACTO INHERENTE'!E12</f>
        <v>0.6</v>
      </c>
      <c r="D13" s="433">
        <f>+'3 PROBABIL E IMPACTO INHERENTE'!M12</f>
        <v>0.6</v>
      </c>
      <c r="E13" s="419" t="str">
        <f>+'4 MAPA CALOR INHERENTE'!C12</f>
        <v>Media</v>
      </c>
      <c r="F13" s="419" t="str">
        <f>+'4 MAPA CALOR INHERENTE'!D12</f>
        <v>Moderado</v>
      </c>
      <c r="G13" s="429" t="str">
        <f>+'4 MAPA CALOR INHERENTE'!E12</f>
        <v>Moderado</v>
      </c>
      <c r="H13" s="433">
        <f>+'5 VALORACIÓN DEL CONTROL'!T27</f>
        <v>0.6</v>
      </c>
      <c r="I13" s="419">
        <f>+'5 VALORACIÓN DEL CONTROL'!U27</f>
        <v>0.6</v>
      </c>
      <c r="J13" s="419" t="str">
        <f>+IF(H13=0,"",IF(H13&lt;=$Z$17,$AA$17,IF(H13&lt;=$Z$16,$AA$16,IF(H13&lt;=$Z$13,$AA$13,IF(H13&lt;=$Z$12,$AA$12,IF(H13&lt;=$Z$9,$AA$9,""))))))</f>
        <v>Media</v>
      </c>
      <c r="K13" s="419" t="str">
        <f t="shared" si="0"/>
        <v>Moderado</v>
      </c>
      <c r="L13" s="429" t="str">
        <f>+IF(J13=$AA$9,IF(K13=$AB$8,$AB$9,IF(K13=$AC$8,$AC$9,IF(K13=$AD$8,$AD$9,IF(K13=$AE$8,$AE$9,IF(K13=$AF$8,$AF$9))))),IF(J13=$AA$12,IF(K13=$AB$8,$AB$12,IF(K13=$AC$8,$AC$12,IF(K13=$AD$8,$AD$12,IF(K13=$AE$8,$AE$12,IF(K13=$AF$8,$AF$12))))),IF(J13=$AA$13,IF(K13=$AB$8,$AB$13,IF(K13=$AC$8,$AC$13,IF(K13=$AD$8,$AD$13,IF(K13=$AE$8,$AE$13,IF(K13=$AF$8,$AF$13))))),IF(J13=$AA$16,IF(K13=$AB$8,$AB$16,IF(K13=$AC$8,$AC$16,IF(K13=$AD$8,$AD$16,IF(K13=$AE$8,$AE$16,IF(K13=$AF$8,$AF$16))))),IF(J13=$AA$17,IF(K13=$AB$8,$AB$17,IF(K13=$AC$8,$AC$17,IF(K13=$AD$8,$AD$17,IF(K13=$AE$8,$AE$17,IF(K13=$AF$8,$AF$17))))),"")))))</f>
        <v>Moderado</v>
      </c>
      <c r="M13" s="429" t="str">
        <f>+IF($N13="","",IF($N13=$AC$20,$AD$20,IF($N13=$AC$23,$AD$23)))</f>
        <v>Requiere Plan de Acción</v>
      </c>
      <c r="N13" s="368" t="str">
        <f>+IF(L13="","",IF(OR(L13=$AB$20,L13=$AB$21,L13=$AB$22),$AC$20,IF(L13=$AB$23,$AC$23)))</f>
        <v>Reducir_mitigar_Transferir_Evitar</v>
      </c>
      <c r="O13" s="426" t="s">
        <v>334</v>
      </c>
      <c r="P13" s="368" t="str">
        <f>+IF($M13="","",IF($M13=$AD$23,$AC$23,$O13))</f>
        <v>Reducir_Mitigar</v>
      </c>
      <c r="Q13" s="416" t="str">
        <f>'5 VALORACIÓN DEL CONTROL'!I22</f>
        <v>El Área de Archivo de la Secretaría de Educación aplica los lineamientos y procedimientos establecidos para la organización, inventario, conservación y transferencias documentales, de conformidad con las Tablas de Retención Documental, Tablas de Valoración Documental y las directrices emitidas por el Archivo General de la Nación.</v>
      </c>
      <c r="R13" s="371" t="s">
        <v>483</v>
      </c>
      <c r="S13" s="371" t="s">
        <v>408</v>
      </c>
      <c r="T13" s="371" t="s">
        <v>514</v>
      </c>
      <c r="U13" s="372">
        <v>46054</v>
      </c>
      <c r="V13" s="373">
        <v>46295</v>
      </c>
      <c r="Y13" s="404"/>
      <c r="Z13" s="66">
        <v>0.6</v>
      </c>
      <c r="AA13" s="57" t="s">
        <v>278</v>
      </c>
      <c r="AB13" s="68" t="s">
        <v>280</v>
      </c>
      <c r="AC13" s="68" t="s">
        <v>280</v>
      </c>
      <c r="AD13" s="68" t="s">
        <v>280</v>
      </c>
      <c r="AE13" s="64" t="s">
        <v>298</v>
      </c>
      <c r="AF13" s="65" t="s">
        <v>299</v>
      </c>
      <c r="AI13" s="293"/>
      <c r="AJ13" s="293"/>
      <c r="AK13" s="294"/>
      <c r="AL13" s="295"/>
      <c r="AM13" s="70"/>
      <c r="AN13" s="67"/>
      <c r="AO13" s="67"/>
      <c r="AP13" s="67"/>
      <c r="AQ13" s="67"/>
      <c r="AR13" s="71"/>
      <c r="AS13" s="294"/>
      <c r="AT13" s="294"/>
    </row>
    <row r="14" spans="1:46" ht="106" customHeight="1" x14ac:dyDescent="0.15">
      <c r="A14" s="438"/>
      <c r="B14" s="430"/>
      <c r="C14" s="434"/>
      <c r="D14" s="434"/>
      <c r="E14" s="420"/>
      <c r="F14" s="420"/>
      <c r="G14" s="430"/>
      <c r="H14" s="434"/>
      <c r="I14" s="420"/>
      <c r="J14" s="420"/>
      <c r="K14" s="420"/>
      <c r="L14" s="430"/>
      <c r="M14" s="430"/>
      <c r="N14" s="250"/>
      <c r="O14" s="427"/>
      <c r="P14" s="250"/>
      <c r="Q14" s="417"/>
      <c r="R14" s="251" t="s">
        <v>484</v>
      </c>
      <c r="S14" s="251" t="s">
        <v>409</v>
      </c>
      <c r="T14" s="251" t="s">
        <v>514</v>
      </c>
      <c r="U14" s="302">
        <v>46054</v>
      </c>
      <c r="V14" s="374">
        <v>46386</v>
      </c>
      <c r="Y14" s="404"/>
      <c r="Z14" s="66"/>
      <c r="AA14" s="57"/>
      <c r="AB14" s="68"/>
      <c r="AC14" s="68"/>
      <c r="AD14" s="68"/>
      <c r="AE14" s="64"/>
      <c r="AF14" s="65"/>
      <c r="AI14" s="293"/>
      <c r="AJ14" s="293"/>
      <c r="AK14" s="294"/>
      <c r="AL14" s="295"/>
      <c r="AM14" s="70"/>
      <c r="AN14" s="67"/>
      <c r="AO14" s="67"/>
      <c r="AP14" s="67"/>
      <c r="AQ14" s="67"/>
      <c r="AR14" s="71"/>
      <c r="AS14" s="294"/>
      <c r="AT14" s="294"/>
    </row>
    <row r="15" spans="1:46" ht="106" customHeight="1" thickBot="1" x14ac:dyDescent="0.2">
      <c r="A15" s="439"/>
      <c r="B15" s="431"/>
      <c r="C15" s="440"/>
      <c r="D15" s="440"/>
      <c r="E15" s="421"/>
      <c r="F15" s="421"/>
      <c r="G15" s="431"/>
      <c r="H15" s="440"/>
      <c r="I15" s="421"/>
      <c r="J15" s="421"/>
      <c r="K15" s="421"/>
      <c r="L15" s="431"/>
      <c r="M15" s="431"/>
      <c r="N15" s="378"/>
      <c r="O15" s="428"/>
      <c r="P15" s="378"/>
      <c r="Q15" s="418"/>
      <c r="R15" s="381" t="s">
        <v>485</v>
      </c>
      <c r="S15" s="381" t="s">
        <v>410</v>
      </c>
      <c r="T15" s="381" t="s">
        <v>514</v>
      </c>
      <c r="U15" s="382">
        <v>46054</v>
      </c>
      <c r="V15" s="383">
        <v>46386</v>
      </c>
      <c r="Y15" s="404"/>
      <c r="Z15" s="66"/>
      <c r="AA15" s="57"/>
      <c r="AB15" s="68"/>
      <c r="AC15" s="68"/>
      <c r="AD15" s="68"/>
      <c r="AE15" s="64"/>
      <c r="AF15" s="65"/>
      <c r="AI15" s="293"/>
      <c r="AJ15" s="293"/>
      <c r="AK15" s="294"/>
      <c r="AL15" s="295"/>
      <c r="AM15" s="70"/>
      <c r="AN15" s="67"/>
      <c r="AO15" s="67"/>
      <c r="AP15" s="67"/>
      <c r="AQ15" s="67"/>
      <c r="AR15" s="71"/>
      <c r="AS15" s="294"/>
      <c r="AT15" s="294"/>
    </row>
    <row r="16" spans="1:46" ht="106" customHeight="1" thickBot="1" x14ac:dyDescent="0.2">
      <c r="A16" s="384" t="str">
        <f>'2 IDENTIFICACIÓN'!A13</f>
        <v>R4</v>
      </c>
      <c r="B16" s="385" t="str">
        <f>+'2 IDENTIFICACIÓN'!J13</f>
        <v>Posibilidad de afectación reputacional por incumplimiento de las acciones establecidas en los planes de mejoramiento derivados de auditorías internas y externas, debido a debilidades en el seguimiento y cumplimiento de los tiempos definidos para su ejecución.</v>
      </c>
      <c r="C16" s="386">
        <f>+'3 PROBABIL E IMPACTO INHERENTE'!E13</f>
        <v>0.2</v>
      </c>
      <c r="D16" s="386">
        <f>+'3 PROBABIL E IMPACTO INHERENTE'!M13</f>
        <v>0.6</v>
      </c>
      <c r="E16" s="387" t="str">
        <f>+'4 MAPA CALOR INHERENTE'!C13</f>
        <v>Muy Baja</v>
      </c>
      <c r="F16" s="387" t="str">
        <f>+'4 MAPA CALOR INHERENTE'!D13</f>
        <v>Moderado</v>
      </c>
      <c r="G16" s="385" t="str">
        <f>+'4 MAPA CALOR INHERENTE'!E13</f>
        <v>Moderado</v>
      </c>
      <c r="H16" s="386">
        <f>+'5 VALORACIÓN DEL CONTROL'!T33</f>
        <v>0.2</v>
      </c>
      <c r="I16" s="387">
        <f>+'5 VALORACIÓN DEL CONTROL'!U33</f>
        <v>0.6</v>
      </c>
      <c r="J16" s="387" t="str">
        <f t="shared" ref="J16:J24" si="1">+IF(H16=0,"",IF(H16&lt;=$Z$17,$AA$17,IF(H16&lt;=$Z$16,$AA$16,IF(H16&lt;=$Z$13,$AA$13,IF(H16&lt;=$Z$12,$AA$12,IF(H16&lt;=$Z$9,$AA$9,""))))))</f>
        <v>Muy Baja</v>
      </c>
      <c r="K16" s="387" t="str">
        <f t="shared" si="0"/>
        <v>Moderado</v>
      </c>
      <c r="L16" s="385" t="str">
        <f t="shared" ref="L16:L24" si="2">+IF(J16=$AA$9,IF(K16=$AB$8,$AB$9,IF(K16=$AC$8,$AC$9,IF(K16=$AD$8,$AD$9,IF(K16=$AE$8,$AE$9,IF(K16=$AF$8,$AF$9))))),IF(J16=$AA$12,IF(K16=$AB$8,$AB$12,IF(K16=$AC$8,$AC$12,IF(K16=$AD$8,$AD$12,IF(K16=$AE$8,$AE$12,IF(K16=$AF$8,$AF$12))))),IF(J16=$AA$13,IF(K16=$AB$8,$AB$13,IF(K16=$AC$8,$AC$13,IF(K16=$AD$8,$AD$13,IF(K16=$AE$8,$AE$13,IF(K16=$AF$8,$AF$13))))),IF(J16=$AA$16,IF(K16=$AB$8,$AB$16,IF(K16=$AC$8,$AC$16,IF(K16=$AD$8,$AD$16,IF(K16=$AE$8,$AE$16,IF(K16=$AF$8,$AF$16))))),IF(J16=$AA$17,IF(K16=$AB$8,$AB$17,IF(K16=$AC$8,$AC$17,IF(K16=$AD$8,$AD$17,IF(K16=$AE$8,$AE$17,IF(K16=$AF$8,$AF$17))))),"")))))</f>
        <v>Moderado</v>
      </c>
      <c r="M16" s="385" t="str">
        <f t="shared" ref="M16:M23" si="3">+IF($N16="","",IF($N16=$AC$20,$AD$20,IF($N16=$AC$23,$AD$23)))</f>
        <v>Requiere Plan de Acción</v>
      </c>
      <c r="N16" s="385" t="str">
        <f t="shared" ref="N16:N23" si="4">+IF(L16="","",IF(OR(L16=$AB$20,L16=$AB$21,L16=$AB$22),$AC$20,IF(L16=$AB$23,$AC$23)))</f>
        <v>Reducir_mitigar_Transferir_Evitar</v>
      </c>
      <c r="O16" s="388" t="s">
        <v>334</v>
      </c>
      <c r="P16" s="385" t="str">
        <f t="shared" ref="P16:P23" si="5">+IF($M16="","",IF($M16=$AD$23,$AC$23,$O16))</f>
        <v>Reducir_Mitigar</v>
      </c>
      <c r="Q16" s="389" t="str">
        <f>'5 VALORACIÓN DEL CONTROL'!I28</f>
        <v>La profesional encargada revisa las acciones correctivas establecidas y plasmadas en los Planes de Mejoramiento de auditorías internas y externas suscritos, a través de seguimientos con los responsables de su cumplimiento</v>
      </c>
      <c r="R16" s="388" t="s">
        <v>413</v>
      </c>
      <c r="S16" s="388" t="s">
        <v>414</v>
      </c>
      <c r="T16" s="388" t="s">
        <v>515</v>
      </c>
      <c r="U16" s="390">
        <v>46113</v>
      </c>
      <c r="V16" s="391">
        <v>46374</v>
      </c>
      <c r="Y16" s="404"/>
      <c r="Z16" s="66">
        <v>0.4</v>
      </c>
      <c r="AA16" s="57" t="s">
        <v>274</v>
      </c>
      <c r="AB16" s="72" t="s">
        <v>300</v>
      </c>
      <c r="AC16" s="68" t="s">
        <v>280</v>
      </c>
      <c r="AD16" s="68" t="s">
        <v>280</v>
      </c>
      <c r="AE16" s="64" t="s">
        <v>298</v>
      </c>
      <c r="AF16" s="65" t="s">
        <v>299</v>
      </c>
      <c r="AI16" s="293"/>
      <c r="AJ16" s="293"/>
      <c r="AK16" s="294"/>
      <c r="AL16" s="295"/>
      <c r="AM16" s="70"/>
      <c r="AN16" s="67"/>
      <c r="AO16" s="67"/>
      <c r="AP16" s="67"/>
      <c r="AQ16" s="71"/>
      <c r="AR16" s="67"/>
      <c r="AS16" s="294"/>
      <c r="AT16" s="294"/>
    </row>
    <row r="17" spans="1:46" ht="106" customHeight="1" thickBot="1" x14ac:dyDescent="0.2">
      <c r="A17" s="384" t="str">
        <f>'2 IDENTIFICACIÓN'!A14</f>
        <v>R5</v>
      </c>
      <c r="B17" s="385" t="str">
        <f>+'2 IDENTIFICACIÓN'!J14</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7" s="386">
        <f>+'3 PROBABIL E IMPACTO INHERENTE'!E14</f>
        <v>0.6</v>
      </c>
      <c r="D17" s="386">
        <f>+'3 PROBABIL E IMPACTO INHERENTE'!M14</f>
        <v>0.6</v>
      </c>
      <c r="E17" s="387" t="str">
        <f>+'4 MAPA CALOR INHERENTE'!C14</f>
        <v>Media</v>
      </c>
      <c r="F17" s="387" t="str">
        <f>+'4 MAPA CALOR INHERENTE'!D14</f>
        <v>Moderado</v>
      </c>
      <c r="G17" s="385" t="str">
        <f>+'4 MAPA CALOR INHERENTE'!E14</f>
        <v>Moderado</v>
      </c>
      <c r="H17" s="386">
        <f>+'5 VALORACIÓN DEL CONTROL'!T39</f>
        <v>0.6</v>
      </c>
      <c r="I17" s="387">
        <f>+'5 VALORACIÓN DEL CONTROL'!U39</f>
        <v>0.6</v>
      </c>
      <c r="J17" s="387" t="str">
        <f t="shared" si="1"/>
        <v>Media</v>
      </c>
      <c r="K17" s="387" t="str">
        <f t="shared" si="0"/>
        <v>Moderado</v>
      </c>
      <c r="L17" s="385" t="str">
        <f t="shared" si="2"/>
        <v>Moderado</v>
      </c>
      <c r="M17" s="385" t="str">
        <f t="shared" si="3"/>
        <v>Requiere Plan de Acción</v>
      </c>
      <c r="N17" s="385" t="str">
        <f t="shared" si="4"/>
        <v>Reducir_mitigar_Transferir_Evitar</v>
      </c>
      <c r="O17" s="388" t="s">
        <v>334</v>
      </c>
      <c r="P17" s="385" t="str">
        <f t="shared" si="5"/>
        <v>Reducir_Mitigar</v>
      </c>
      <c r="Q17" s="389" t="str">
        <f>'5 VALORACIÓN DEL CONTROL'!I34</f>
        <v>El profesional asignado por el líder del proceso verifica la información sujeta a publicación y actualización en la página web institucional, de acuerdo con los lineamientos establecidos en la Resolución 1519 de 2020 y sus anexos.</v>
      </c>
      <c r="R17" s="388" t="s">
        <v>411</v>
      </c>
      <c r="S17" s="388" t="s">
        <v>412</v>
      </c>
      <c r="T17" s="388" t="s">
        <v>516</v>
      </c>
      <c r="U17" s="390">
        <v>46023</v>
      </c>
      <c r="V17" s="391">
        <v>46387</v>
      </c>
      <c r="Y17" s="405"/>
      <c r="Z17" s="78">
        <v>0.2</v>
      </c>
      <c r="AA17" s="79" t="s">
        <v>270</v>
      </c>
      <c r="AB17" s="74" t="s">
        <v>300</v>
      </c>
      <c r="AC17" s="74" t="s">
        <v>300</v>
      </c>
      <c r="AD17" s="75" t="s">
        <v>280</v>
      </c>
      <c r="AE17" s="76" t="s">
        <v>298</v>
      </c>
      <c r="AF17" s="77" t="s">
        <v>299</v>
      </c>
      <c r="AI17" s="293"/>
      <c r="AJ17" s="293"/>
      <c r="AK17" s="294"/>
      <c r="AL17" s="295"/>
      <c r="AM17" s="70"/>
      <c r="AN17" s="67"/>
      <c r="AO17" s="67"/>
      <c r="AP17" s="67"/>
      <c r="AQ17" s="67"/>
      <c r="AR17" s="67"/>
      <c r="AS17" s="294"/>
      <c r="AT17" s="294"/>
    </row>
    <row r="18" spans="1:46" ht="106" customHeight="1" thickBot="1" x14ac:dyDescent="0.2">
      <c r="A18" s="384" t="str">
        <f>'2 IDENTIFICACIÓN'!A15</f>
        <v>R6</v>
      </c>
      <c r="B18" s="385" t="str">
        <f>+'2 IDENTIFICACIÓN'!J15</f>
        <v>Posibilidad de afectación reputacional por investigaciones y sanciones disciplinarias por entes de control, debido a la falta de seguimiento al cumplimiento de metas del Plan de Desarrollo Municipal programadas para la vigencia.</v>
      </c>
      <c r="C18" s="386">
        <f>+'3 PROBABIL E IMPACTO INHERENTE'!E15</f>
        <v>0.4</v>
      </c>
      <c r="D18" s="386">
        <f>+'3 PROBABIL E IMPACTO INHERENTE'!M15</f>
        <v>0.6</v>
      </c>
      <c r="E18" s="387" t="str">
        <f>+'4 MAPA CALOR INHERENTE'!C15</f>
        <v>Baja</v>
      </c>
      <c r="F18" s="387" t="str">
        <f>+'4 MAPA CALOR INHERENTE'!D15</f>
        <v>Moderado</v>
      </c>
      <c r="G18" s="385" t="str">
        <f>+'4 MAPA CALOR INHERENTE'!E15</f>
        <v>Moderado</v>
      </c>
      <c r="H18" s="386">
        <f>+'5 VALORACIÓN DEL CONTROL'!T45</f>
        <v>0.4</v>
      </c>
      <c r="I18" s="387">
        <f>+'5 VALORACIÓN DEL CONTROL'!U45</f>
        <v>0.6</v>
      </c>
      <c r="J18" s="387" t="str">
        <f t="shared" si="1"/>
        <v>Baja</v>
      </c>
      <c r="K18" s="387" t="str">
        <f t="shared" si="0"/>
        <v>Moderado</v>
      </c>
      <c r="L18" s="385" t="str">
        <f t="shared" si="2"/>
        <v>Moderado</v>
      </c>
      <c r="M18" s="385" t="str">
        <f t="shared" si="3"/>
        <v>Requiere Plan de Acción</v>
      </c>
      <c r="N18" s="385" t="str">
        <f t="shared" si="4"/>
        <v>Reducir_mitigar_Transferir_Evitar</v>
      </c>
      <c r="O18" s="388" t="s">
        <v>334</v>
      </c>
      <c r="P18" s="385" t="str">
        <f t="shared" si="5"/>
        <v>Reducir_Mitigar</v>
      </c>
      <c r="Q18" s="389" t="str">
        <f>'5 VALORACIÓN DEL CONTROL'!I40</f>
        <v>La Secretaría de Educación verifica el avance en el cumplimiento físico de las metas y la ejecución de los recursos financieros del Plan de Desarrollo Municipal 2026-2027, mediante seguimiento periódico, con el fin de gestionar oportunamente la apropiación de recursos y la solicitud de vigencias futuras que garanticen el cumplimiento de las metas programadas para la vigencia.</v>
      </c>
      <c r="R18" s="388" t="s">
        <v>486</v>
      </c>
      <c r="S18" s="388" t="s">
        <v>415</v>
      </c>
      <c r="T18" s="388" t="s">
        <v>519</v>
      </c>
      <c r="U18" s="390">
        <v>46054</v>
      </c>
      <c r="V18" s="391">
        <v>46374</v>
      </c>
      <c r="AI18" s="293"/>
      <c r="AJ18" s="293"/>
      <c r="AK18" s="294"/>
      <c r="AL18" s="295"/>
      <c r="AM18" s="70"/>
      <c r="AN18" s="67"/>
      <c r="AO18" s="67"/>
      <c r="AP18" s="67"/>
      <c r="AQ18" s="67"/>
      <c r="AR18" s="67"/>
      <c r="AS18" s="294"/>
      <c r="AT18" s="294"/>
    </row>
    <row r="19" spans="1:46" ht="106" customHeight="1" thickBot="1" x14ac:dyDescent="0.2">
      <c r="A19" s="384" t="str">
        <f>'2 IDENTIFICACIÓN'!A16</f>
        <v>R7</v>
      </c>
      <c r="B19" s="385" t="str">
        <f>+'2 IDENTIFICACIÓN'!J16</f>
        <v>Posibilidad  de efecto dañoso sobre bienes de uso público por pérdida, extravío, hurto o faltantes en inventario de bienes muebles de la entidad, debido a deficiencias en la actualización, verificación y control del inventario de bienes muebles.</v>
      </c>
      <c r="C19" s="386">
        <f>+'3 PROBABIL E IMPACTO INHERENTE'!E16</f>
        <v>0.6</v>
      </c>
      <c r="D19" s="386">
        <f>+'3 PROBABIL E IMPACTO INHERENTE'!M16</f>
        <v>1</v>
      </c>
      <c r="E19" s="387" t="str">
        <f>+'4 MAPA CALOR INHERENTE'!C16</f>
        <v>Media</v>
      </c>
      <c r="F19" s="387" t="str">
        <f>+'4 MAPA CALOR INHERENTE'!D16</f>
        <v>Catastrófico</v>
      </c>
      <c r="G19" s="385" t="str">
        <f>+'4 MAPA CALOR INHERENTE'!E16</f>
        <v>Extremo</v>
      </c>
      <c r="H19" s="386">
        <f>+'5 VALORACIÓN DEL CONTROL'!T51</f>
        <v>0.6</v>
      </c>
      <c r="I19" s="387">
        <f>+'5 VALORACIÓN DEL CONTROL'!U51</f>
        <v>1</v>
      </c>
      <c r="J19" s="387" t="str">
        <f t="shared" si="1"/>
        <v>Media</v>
      </c>
      <c r="K19" s="387" t="str">
        <f t="shared" si="0"/>
        <v>Catastrófico</v>
      </c>
      <c r="L19" s="385" t="str">
        <f t="shared" si="2"/>
        <v>Extremo</v>
      </c>
      <c r="M19" s="385" t="str">
        <f t="shared" si="3"/>
        <v>Requiere Plan de Acción</v>
      </c>
      <c r="N19" s="385" t="str">
        <f t="shared" si="4"/>
        <v>Reducir_mitigar_Transferir_Evitar</v>
      </c>
      <c r="O19" s="388" t="s">
        <v>334</v>
      </c>
      <c r="P19" s="385" t="str">
        <f t="shared" si="5"/>
        <v>Reducir_Mitigar</v>
      </c>
      <c r="Q19" s="389" t="str">
        <f>'5 VALORACIÓN DEL CONTROL'!I46</f>
        <v>El servidor público verifica la existencia y estado de los bienes muebles asignados a su cargo, a través de la revisión y validación de la información registrada en el formato Estado Actual del Inventario Resumido del Servidor Público F-INV-8500-238,37-015 y el reporte oportuno de novedades o inconsistencias al área de Inventarios.</v>
      </c>
      <c r="R19" s="389" t="s">
        <v>487</v>
      </c>
      <c r="S19" s="388" t="s">
        <v>416</v>
      </c>
      <c r="T19" s="388" t="s">
        <v>517</v>
      </c>
      <c r="U19" s="390">
        <v>46023</v>
      </c>
      <c r="V19" s="391">
        <v>46374</v>
      </c>
      <c r="AB19" s="52" t="s">
        <v>301</v>
      </c>
      <c r="AC19" s="52" t="s">
        <v>68</v>
      </c>
      <c r="AD19" s="52" t="s">
        <v>70</v>
      </c>
      <c r="AF19" s="250" t="s">
        <v>335</v>
      </c>
      <c r="AG19" s="293"/>
      <c r="AH19" s="293"/>
      <c r="AI19" s="293"/>
      <c r="AJ19" s="293"/>
      <c r="AK19" s="294"/>
      <c r="AL19" s="295"/>
      <c r="AM19" s="294"/>
      <c r="AN19" s="70"/>
      <c r="AO19" s="70"/>
      <c r="AP19" s="70"/>
      <c r="AQ19" s="70"/>
      <c r="AR19" s="70"/>
      <c r="AS19" s="294"/>
      <c r="AT19" s="294"/>
    </row>
    <row r="20" spans="1:46" ht="132.5" customHeight="1" thickBot="1" x14ac:dyDescent="0.2">
      <c r="A20" s="384" t="str">
        <f>'2 IDENTIFICACIÓN'!A17</f>
        <v>R8</v>
      </c>
      <c r="B20" s="385" t="str">
        <f>+'2 IDENTIFICACIÓN'!J17</f>
        <v>Posibilidad  de efecto dañoso sobre el recurso público por deficiencias en la gestión de las etapas precontractual, contractual y postcontractual, debido a incumplimiento de los lineamientos, requisitos y obligaciones establecidos en la normatividad vigente y en los documentos contractuales, generando pagos sobre obligaciones parcialmente ejecutadas o no cumplidas.</v>
      </c>
      <c r="C20" s="386">
        <f>+'3 PROBABIL E IMPACTO INHERENTE'!E17</f>
        <v>0.6</v>
      </c>
      <c r="D20" s="386">
        <f>+'3 PROBABIL E IMPACTO INHERENTE'!M17</f>
        <v>1</v>
      </c>
      <c r="E20" s="387" t="str">
        <f>+'4 MAPA CALOR INHERENTE'!C17</f>
        <v>Media</v>
      </c>
      <c r="F20" s="387" t="str">
        <f>+'4 MAPA CALOR INHERENTE'!D17</f>
        <v>Catastrófico</v>
      </c>
      <c r="G20" s="385" t="str">
        <f>+'4 MAPA CALOR INHERENTE'!E17</f>
        <v>Extremo</v>
      </c>
      <c r="H20" s="386">
        <f>+'5 VALORACIÓN DEL CONTROL'!T57</f>
        <v>0.6</v>
      </c>
      <c r="I20" s="387">
        <f>+'5 VALORACIÓN DEL CONTROL'!U57</f>
        <v>1</v>
      </c>
      <c r="J20" s="387" t="str">
        <f t="shared" si="1"/>
        <v>Media</v>
      </c>
      <c r="K20" s="387" t="str">
        <f t="shared" si="0"/>
        <v>Catastrófico</v>
      </c>
      <c r="L20" s="385" t="str">
        <f t="shared" si="2"/>
        <v>Extremo</v>
      </c>
      <c r="M20" s="385" t="str">
        <f t="shared" si="3"/>
        <v>Requiere Plan de Acción</v>
      </c>
      <c r="N20" s="385" t="str">
        <f t="shared" si="4"/>
        <v>Reducir_mitigar_Transferir_Evitar</v>
      </c>
      <c r="O20" s="388" t="s">
        <v>334</v>
      </c>
      <c r="P20" s="385" t="str">
        <f t="shared" si="5"/>
        <v>Reducir_Mitigar</v>
      </c>
      <c r="Q20" s="389" t="str">
        <f>'5 VALORACIÓN DEL CONTROL'!I52</f>
        <v>Los profesionales encargados de la contratación y los supervisores designados verifican el cumplimiento de los lineamientos, requisitos y obligaciones establecidos en la normatividad vigente y en los documentos contractuales durante las etapas precontractual, contractual y postcontractual de los procesos celebrados por la Secretaría de Educación, diferentes a contratos de prestación de servicios, mediante la aplicación de listas de chequeo y revisión del avance y ejecución contractual.</v>
      </c>
      <c r="R20" s="389" t="s">
        <v>488</v>
      </c>
      <c r="S20" s="389" t="s">
        <v>482</v>
      </c>
      <c r="T20" s="388" t="s">
        <v>518</v>
      </c>
      <c r="U20" s="390">
        <v>46113</v>
      </c>
      <c r="V20" s="391">
        <v>46374</v>
      </c>
      <c r="AB20" s="81" t="s">
        <v>299</v>
      </c>
      <c r="AC20" s="250" t="s">
        <v>335</v>
      </c>
      <c r="AD20" s="250" t="s">
        <v>336</v>
      </c>
      <c r="AE20" s="293"/>
      <c r="AF20" s="303" t="s">
        <v>334</v>
      </c>
      <c r="AI20" s="293"/>
      <c r="AJ20" s="293"/>
      <c r="AK20" s="294"/>
      <c r="AL20" s="294"/>
      <c r="AM20" s="294"/>
      <c r="AN20" s="67"/>
      <c r="AO20" s="67"/>
      <c r="AP20" s="67"/>
      <c r="AQ20" s="67"/>
      <c r="AR20" s="67"/>
      <c r="AS20" s="294"/>
      <c r="AT20" s="294"/>
    </row>
    <row r="21" spans="1:46" ht="106" customHeight="1" thickBot="1" x14ac:dyDescent="0.2">
      <c r="A21" s="384" t="str">
        <f>'2 IDENTIFICACIÓN'!A18</f>
        <v>R9</v>
      </c>
      <c r="B21" s="385" t="str">
        <f>+'2 IDENTIFICACIÓN'!J18</f>
        <v>Posibilidad  de efecto dañoso sobre el recurso público por pago de sanción e intereses moratorios, debido a  trámite inoportuno a los requerimientos de los entes de control y vigilancia, de acuerdo con sus lineamientos y términos de ley.</v>
      </c>
      <c r="C21" s="386">
        <f>+'3 PROBABIL E IMPACTO INHERENTE'!E18</f>
        <v>0.6</v>
      </c>
      <c r="D21" s="386">
        <f>+'3 PROBABIL E IMPACTO INHERENTE'!M18</f>
        <v>0.4</v>
      </c>
      <c r="E21" s="387" t="str">
        <f>+'4 MAPA CALOR INHERENTE'!C18</f>
        <v>Media</v>
      </c>
      <c r="F21" s="387" t="str">
        <f>+'4 MAPA CALOR INHERENTE'!D18</f>
        <v>Menor</v>
      </c>
      <c r="G21" s="385" t="str">
        <f>+'4 MAPA CALOR INHERENTE'!E18</f>
        <v>Moderado</v>
      </c>
      <c r="H21" s="386">
        <f>+'5 VALORACIÓN DEL CONTROL'!T63</f>
        <v>0.6</v>
      </c>
      <c r="I21" s="387">
        <f>+'5 VALORACIÓN DEL CONTROL'!U63</f>
        <v>0.4</v>
      </c>
      <c r="J21" s="387" t="str">
        <f t="shared" si="1"/>
        <v>Media</v>
      </c>
      <c r="K21" s="387" t="str">
        <f t="shared" si="0"/>
        <v>Menor</v>
      </c>
      <c r="L21" s="385" t="str">
        <f t="shared" si="2"/>
        <v>Moderado</v>
      </c>
      <c r="M21" s="385" t="str">
        <f t="shared" si="3"/>
        <v>Requiere Plan de Acción</v>
      </c>
      <c r="N21" s="385" t="str">
        <f t="shared" si="4"/>
        <v>Reducir_mitigar_Transferir_Evitar</v>
      </c>
      <c r="O21" s="388" t="s">
        <v>334</v>
      </c>
      <c r="P21" s="385" t="str">
        <f t="shared" si="5"/>
        <v>Reducir_Mitigar</v>
      </c>
      <c r="Q21" s="389" t="str">
        <f>'5 VALORACIÓN DEL CONTROL'!I58</f>
        <v>La persona encargada verifica el cumplimiento de los términos establecidos para la atención de los requerimientos de los entes de control y vigilancia asignados a la Secretaría de Educación, a través del seguimiento y validación de las fechas de vencimiento y respuesta registradas en los mecanismos institucionales de control y seguimiento, identificando alertas frente a posibles incumplimientos.</v>
      </c>
      <c r="R21" s="389" t="s">
        <v>489</v>
      </c>
      <c r="S21" s="389" t="s">
        <v>490</v>
      </c>
      <c r="T21" s="388" t="s">
        <v>520</v>
      </c>
      <c r="U21" s="390">
        <v>46023</v>
      </c>
      <c r="V21" s="391">
        <v>46374</v>
      </c>
      <c r="AB21" s="64" t="s">
        <v>298</v>
      </c>
      <c r="AC21" s="250" t="s">
        <v>335</v>
      </c>
      <c r="AD21" s="250" t="s">
        <v>336</v>
      </c>
      <c r="AE21" s="293"/>
      <c r="AF21" s="303" t="s">
        <v>337</v>
      </c>
      <c r="AG21" s="293"/>
      <c r="AH21" s="293"/>
      <c r="AI21" s="293"/>
      <c r="AJ21" s="293"/>
      <c r="AK21" s="294"/>
      <c r="AL21" s="294"/>
      <c r="AM21" s="294"/>
      <c r="AN21" s="67"/>
      <c r="AO21" s="67"/>
      <c r="AP21" s="67"/>
      <c r="AQ21" s="67"/>
      <c r="AR21" s="67"/>
      <c r="AS21" s="294"/>
      <c r="AT21" s="294"/>
    </row>
    <row r="22" spans="1:46" ht="135.5" customHeight="1" thickBot="1" x14ac:dyDescent="0.2">
      <c r="A22" s="384" t="str">
        <f>'2 IDENTIFICACIÓN'!A19</f>
        <v>R10</v>
      </c>
      <c r="B22" s="385" t="str">
        <f>+'2 IDENTIFICACIÓN'!J19</f>
        <v>Posibilidad de afectación económica y reputacional por afectaciones en la disponibilidad y ejecución de los recursos del Sistema General de Participaciones (SGP) administrados por la Secretaría de Educación, debido a inconsistencias en los procesos financieros y de tesorería relacionados con el manejo de pagos y descuentos efectuados sobre dichos recursos.</v>
      </c>
      <c r="C22" s="386">
        <f>+'3 PROBABIL E IMPACTO INHERENTE'!E19</f>
        <v>0.4</v>
      </c>
      <c r="D22" s="386">
        <f>+'3 PROBABIL E IMPACTO INHERENTE'!M19</f>
        <v>1</v>
      </c>
      <c r="E22" s="387" t="str">
        <f>+'4 MAPA CALOR INHERENTE'!C19</f>
        <v>Baja</v>
      </c>
      <c r="F22" s="387" t="str">
        <f>+'4 MAPA CALOR INHERENTE'!D19</f>
        <v>Catastrófico</v>
      </c>
      <c r="G22" s="385" t="str">
        <f>+'4 MAPA CALOR INHERENTE'!E19</f>
        <v>Extremo</v>
      </c>
      <c r="H22" s="386">
        <f>+'5 VALORACIÓN DEL CONTROL'!T69</f>
        <v>0.4</v>
      </c>
      <c r="I22" s="387">
        <f>+'5 VALORACIÓN DEL CONTROL'!U69</f>
        <v>1</v>
      </c>
      <c r="J22" s="387" t="str">
        <f t="shared" si="1"/>
        <v>Baja</v>
      </c>
      <c r="K22" s="387" t="str">
        <f t="shared" si="0"/>
        <v>Catastrófico</v>
      </c>
      <c r="L22" s="385" t="str">
        <f t="shared" si="2"/>
        <v>Extremo</v>
      </c>
      <c r="M22" s="385" t="str">
        <f t="shared" si="3"/>
        <v>Requiere Plan de Acción</v>
      </c>
      <c r="N22" s="385" t="str">
        <f t="shared" si="4"/>
        <v>Reducir_mitigar_Transferir_Evitar</v>
      </c>
      <c r="O22" s="388" t="s">
        <v>334</v>
      </c>
      <c r="P22" s="385" t="str">
        <f t="shared" si="5"/>
        <v>Reducir_Mitigar</v>
      </c>
      <c r="Q22" s="389" t="str">
        <f>'5 VALORACIÓN DEL CONTROL'!I64</f>
        <v>El profesional del área de presupuesto de la Secretaría de Educación verifica los movimientos bancarios, a través de los soportes recibidos del área de tesorería de la Secretaría de Educación</v>
      </c>
      <c r="R22" s="389" t="s">
        <v>491</v>
      </c>
      <c r="S22" s="389" t="s">
        <v>492</v>
      </c>
      <c r="T22" s="388" t="s">
        <v>521</v>
      </c>
      <c r="U22" s="390">
        <v>46023</v>
      </c>
      <c r="V22" s="391">
        <v>46374</v>
      </c>
      <c r="AA22" s="296"/>
      <c r="AB22" s="68" t="s">
        <v>280</v>
      </c>
      <c r="AC22" s="250" t="s">
        <v>335</v>
      </c>
      <c r="AD22" s="250" t="s">
        <v>336</v>
      </c>
      <c r="AE22" s="296"/>
      <c r="AF22" s="303" t="s">
        <v>162</v>
      </c>
      <c r="AG22" s="296"/>
      <c r="AH22" s="296"/>
      <c r="AI22" s="296"/>
      <c r="AJ22" s="296"/>
      <c r="AK22" s="294"/>
      <c r="AL22" s="294"/>
      <c r="AM22" s="297"/>
      <c r="AN22" s="297"/>
      <c r="AO22" s="297"/>
      <c r="AP22" s="297"/>
      <c r="AQ22" s="297"/>
      <c r="AR22" s="297"/>
      <c r="AS22" s="294"/>
      <c r="AT22" s="294"/>
    </row>
    <row r="23" spans="1:46" ht="135" customHeight="1" thickBot="1" x14ac:dyDescent="0.2">
      <c r="A23" s="365" t="str">
        <f>'2 IDENTIFICACIÓN'!A20</f>
        <v>R11</v>
      </c>
      <c r="B23" s="366" t="str">
        <f>+'2 IDENTIFICACIÓN'!J20</f>
        <v>Posibilidad de afectación reputacional por demoras en el trámite de novedades de retiro y liquidación derivadas del fallecimiento del personal docente, directivo docente y administrativo de las Instituciones Educativas Oficiales, debido a falencias en los procesos de gestión y actualización de la información administrativa y de nómina.</v>
      </c>
      <c r="C23" s="367">
        <f>+'3 PROBABIL E IMPACTO INHERENTE'!E20</f>
        <v>0.2</v>
      </c>
      <c r="D23" s="367">
        <f>+'3 PROBABIL E IMPACTO INHERENTE'!M20</f>
        <v>0.2</v>
      </c>
      <c r="E23" s="344" t="str">
        <f>+'4 MAPA CALOR INHERENTE'!C20</f>
        <v>Muy Baja</v>
      </c>
      <c r="F23" s="344" t="str">
        <f>+'4 MAPA CALOR INHERENTE'!D20</f>
        <v>Leve</v>
      </c>
      <c r="G23" s="366" t="str">
        <f>+'4 MAPA CALOR INHERENTE'!E20</f>
        <v>Bajo</v>
      </c>
      <c r="H23" s="367">
        <f>+'5 VALORACIÓN DEL CONTROL'!T75</f>
        <v>0.2</v>
      </c>
      <c r="I23" s="344">
        <f>+'5 VALORACIÓN DEL CONTROL'!U75</f>
        <v>0.2</v>
      </c>
      <c r="J23" s="344" t="str">
        <f t="shared" si="1"/>
        <v>Muy Baja</v>
      </c>
      <c r="K23" s="344" t="str">
        <f t="shared" si="0"/>
        <v>Leve</v>
      </c>
      <c r="L23" s="366" t="str">
        <f t="shared" si="2"/>
        <v>Bajo</v>
      </c>
      <c r="M23" s="366" t="str">
        <f t="shared" si="3"/>
        <v>No requiere Plan de Acción</v>
      </c>
      <c r="N23" s="366" t="str">
        <f t="shared" si="4"/>
        <v>Aceptar</v>
      </c>
      <c r="O23" s="369" t="s">
        <v>334</v>
      </c>
      <c r="P23" s="366" t="str">
        <f t="shared" si="5"/>
        <v>Aceptar</v>
      </c>
      <c r="Q23" s="370" t="str">
        <f>'5 VALORACIÓN DEL CONTROL'!I70</f>
        <v>El área de talento humano verifica el cumplimiento de los requisitos establecidos en la normatividad vigente para el pago de la liquidación de personal docente, directivo docente y administrativo de Instituciones Educativas Oficiales fallecidos,  a los beneficiarios que acrediten el derecho.</v>
      </c>
      <c r="R23" s="370"/>
      <c r="S23" s="370"/>
      <c r="T23" s="369"/>
      <c r="U23" s="392"/>
      <c r="V23" s="393"/>
      <c r="AA23" s="296"/>
      <c r="AB23" s="72" t="s">
        <v>300</v>
      </c>
      <c r="AC23" s="250" t="s">
        <v>159</v>
      </c>
      <c r="AD23" s="250" t="s">
        <v>338</v>
      </c>
      <c r="AI23" s="296"/>
      <c r="AJ23" s="296"/>
      <c r="AK23" s="294"/>
      <c r="AL23" s="294"/>
      <c r="AM23" s="294"/>
      <c r="AN23" s="67"/>
      <c r="AO23" s="67"/>
      <c r="AP23" s="67"/>
      <c r="AQ23" s="67"/>
      <c r="AR23" s="67"/>
      <c r="AS23" s="294"/>
      <c r="AT23" s="294"/>
    </row>
    <row r="24" spans="1:46" ht="42" x14ac:dyDescent="0.15">
      <c r="A24" s="437" t="str">
        <f>'2 IDENTIFICACIÓN'!A21</f>
        <v>R12</v>
      </c>
      <c r="B24" s="429" t="str">
        <f>+'2 IDENTIFICACIÓN'!J21</f>
        <v>Posibilidad de pérdida reputacional por soborno entrante en los trámites administrativos del personal docente, directivo docente y administrativo, al recibir o solicitar ventajas indebidas en actuaciones relacionadas con traslados, permutas, nombramientos en vacancias temporales, ascensos o mejoramientos salariales, debido a al incumplimiento de los requisitos y lineamientos establecidos.</v>
      </c>
      <c r="C24" s="433">
        <f>+'3 PROBABIL E IMPACTO INHERENTE'!E21</f>
        <v>0.8</v>
      </c>
      <c r="D24" s="433">
        <f>+'3 PROBABIL E IMPACTO INHERENTE'!M21</f>
        <v>0.2</v>
      </c>
      <c r="E24" s="419" t="str">
        <f>+'4 MAPA CALOR INHERENTE'!C21</f>
        <v>Alta</v>
      </c>
      <c r="F24" s="419" t="str">
        <f>+'4 MAPA CALOR INHERENTE'!D21</f>
        <v>Leve</v>
      </c>
      <c r="G24" s="429" t="str">
        <f>+'4 MAPA CALOR INHERENTE'!E21</f>
        <v>Moderado</v>
      </c>
      <c r="H24" s="433">
        <f>+'5 VALORACIÓN DEL CONTROL'!T81</f>
        <v>0.8</v>
      </c>
      <c r="I24" s="419">
        <f>+'5 VALORACIÓN DEL CONTROL'!U81</f>
        <v>0.2</v>
      </c>
      <c r="J24" s="419" t="str">
        <f t="shared" si="1"/>
        <v>Alta</v>
      </c>
      <c r="K24" s="419" t="str">
        <f>+IF(I24=0,"",IF(I24&lt;=$AB$7,$AB$8,IF(I24&lt;=$AC$7,$AC$8,IF(I24&lt;=$AD$7,$AD$8,IF(I24&lt;=$AE$7,$AE$8,IF(I24&lt;=$AF$7,$AF$8,""))))))</f>
        <v>Leve</v>
      </c>
      <c r="L24" s="429" t="str">
        <f t="shared" si="2"/>
        <v>Moderado</v>
      </c>
      <c r="M24" s="429" t="str">
        <f>+IF($N26="","",IF($N26=$AC$20,$AD$20,IF($N26=$AC$23,$AD$23)))</f>
        <v>Requiere Plan de Acción</v>
      </c>
      <c r="N24" s="368"/>
      <c r="O24" s="426" t="s">
        <v>334</v>
      </c>
      <c r="P24" s="368"/>
      <c r="Q24" s="416" t="str">
        <f>'5 VALORACIÓN DEL CONTROL'!I76</f>
        <v>El personal de Talento Humano verifica que las actuaciones relacionadas con traslados, permutas, nombramientos en vacancias temporales, ascensos y mejoramientos salariales del personal docente, directivo docente y administrativo, se encuentren debidamente soportadas de conformidad con la normatividad vigente</v>
      </c>
      <c r="R24" s="394" t="s">
        <v>493</v>
      </c>
      <c r="S24" s="394" t="s">
        <v>494</v>
      </c>
      <c r="T24" s="371" t="s">
        <v>522</v>
      </c>
      <c r="U24" s="372">
        <v>46054</v>
      </c>
      <c r="V24" s="373">
        <v>46374</v>
      </c>
      <c r="AA24" s="296"/>
      <c r="AB24" s="141"/>
      <c r="AI24" s="296"/>
      <c r="AJ24" s="296"/>
      <c r="AK24" s="294"/>
      <c r="AL24" s="294"/>
      <c r="AM24" s="294"/>
      <c r="AN24" s="67"/>
      <c r="AO24" s="67"/>
      <c r="AP24" s="67"/>
      <c r="AQ24" s="67"/>
      <c r="AR24" s="67"/>
      <c r="AS24" s="294"/>
      <c r="AT24" s="294"/>
    </row>
    <row r="25" spans="1:46" ht="42" x14ac:dyDescent="0.15">
      <c r="A25" s="438"/>
      <c r="B25" s="430"/>
      <c r="C25" s="434"/>
      <c r="D25" s="434"/>
      <c r="E25" s="420"/>
      <c r="F25" s="420"/>
      <c r="G25" s="430"/>
      <c r="H25" s="434"/>
      <c r="I25" s="420"/>
      <c r="J25" s="420"/>
      <c r="K25" s="420"/>
      <c r="L25" s="430"/>
      <c r="M25" s="430"/>
      <c r="N25" s="250"/>
      <c r="O25" s="427"/>
      <c r="P25" s="250"/>
      <c r="Q25" s="417"/>
      <c r="R25" s="301" t="s">
        <v>495</v>
      </c>
      <c r="S25" s="301" t="s">
        <v>496</v>
      </c>
      <c r="T25" s="251" t="s">
        <v>522</v>
      </c>
      <c r="U25" s="302">
        <v>46054</v>
      </c>
      <c r="V25" s="374">
        <v>46374</v>
      </c>
      <c r="AA25" s="296"/>
      <c r="AB25" s="141"/>
      <c r="AI25" s="296"/>
      <c r="AJ25" s="296"/>
      <c r="AK25" s="294"/>
      <c r="AL25" s="294"/>
      <c r="AM25" s="294"/>
      <c r="AN25" s="67"/>
      <c r="AO25" s="67"/>
      <c r="AP25" s="67"/>
      <c r="AQ25" s="67"/>
      <c r="AR25" s="67"/>
      <c r="AS25" s="294"/>
      <c r="AT25" s="294"/>
    </row>
    <row r="26" spans="1:46" ht="43" thickBot="1" x14ac:dyDescent="0.2">
      <c r="A26" s="462"/>
      <c r="B26" s="436"/>
      <c r="C26" s="435"/>
      <c r="D26" s="435"/>
      <c r="E26" s="432"/>
      <c r="F26" s="432"/>
      <c r="G26" s="436"/>
      <c r="H26" s="435"/>
      <c r="I26" s="432"/>
      <c r="J26" s="432"/>
      <c r="K26" s="432"/>
      <c r="L26" s="436"/>
      <c r="M26" s="436"/>
      <c r="N26" s="351" t="str">
        <f>+IF(L24="","",IF(OR(L24=$AB$20,L24=$AB$21,L24=$AB$22),$AC$20,IF(L24=$AB$23,$AC$23)))</f>
        <v>Reducir_mitigar_Transferir_Evitar</v>
      </c>
      <c r="O26" s="463"/>
      <c r="P26" s="351" t="str">
        <f>+IF($M24="","",IF($M24=$AD$23,$AC$23,$O24))</f>
        <v>Reducir_Mitigar</v>
      </c>
      <c r="Q26" s="464"/>
      <c r="R26" s="347" t="s">
        <v>497</v>
      </c>
      <c r="S26" s="347" t="s">
        <v>498</v>
      </c>
      <c r="T26" s="349" t="s">
        <v>522</v>
      </c>
      <c r="U26" s="398">
        <v>46054</v>
      </c>
      <c r="V26" s="399">
        <v>46374</v>
      </c>
      <c r="Y26" s="298"/>
      <c r="Z26" s="298"/>
      <c r="AA26" s="296"/>
      <c r="AB26" s="141"/>
      <c r="AI26" s="296"/>
      <c r="AJ26" s="296"/>
      <c r="AK26" s="294"/>
      <c r="AL26" s="294"/>
      <c r="AM26" s="294"/>
      <c r="AN26" s="67"/>
      <c r="AO26" s="67"/>
      <c r="AP26" s="67"/>
      <c r="AQ26" s="67"/>
      <c r="AR26" s="67"/>
      <c r="AS26" s="294"/>
      <c r="AT26" s="294"/>
    </row>
    <row r="27" spans="1:46" ht="56" x14ac:dyDescent="0.15">
      <c r="A27" s="437" t="str">
        <f>'2 IDENTIFICACIÓN'!A22</f>
        <v>R13</v>
      </c>
      <c r="B27" s="429" t="str">
        <f>+'2 IDENTIFICACIÓN'!J22</f>
        <v>Posibilidad de pérdida reputacional por soborno entrante en la asignación de cupos a Instituciones Educativas, al recibir o solicitar ventajas indebidas para favorecer el acceso al servicio educativo, debido a incumplimiento de los criterios de priorización establecidos en la resolución expedida por el Área de Cobertura de la Secretaría de Educación de Bucaramanga.</v>
      </c>
      <c r="C27" s="433">
        <f>+'3 PROBABIL E IMPACTO INHERENTE'!E22</f>
        <v>1</v>
      </c>
      <c r="D27" s="433">
        <f>+'3 PROBABIL E IMPACTO INHERENTE'!M22</f>
        <v>0.8</v>
      </c>
      <c r="E27" s="419" t="str">
        <f>+'4 MAPA CALOR INHERENTE'!C22</f>
        <v>Muy Alta</v>
      </c>
      <c r="F27" s="419" t="str">
        <f>+'4 MAPA CALOR INHERENTE'!D22</f>
        <v>Mayor</v>
      </c>
      <c r="G27" s="429" t="str">
        <f>+'4 MAPA CALOR INHERENTE'!E22</f>
        <v>Alto</v>
      </c>
      <c r="H27" s="433">
        <f>+'5 VALORACIÓN DEL CONTROL'!T87</f>
        <v>0.8</v>
      </c>
      <c r="I27" s="419">
        <f>+'5 VALORACIÓN DEL CONTROL'!U87</f>
        <v>0.8</v>
      </c>
      <c r="J27" s="419" t="str">
        <f>+IF(H27=0,"",IF(H27&lt;=$Z$17,$AA$17,IF(H27&lt;=$Z$16,$AA$16,IF(H27&lt;=$Z$13,$AA$13,IF(H27&lt;=$Z$12,$AA$12,IF(H27&lt;=$Z$9,$AA$9,""))))))</f>
        <v>Alta</v>
      </c>
      <c r="K27" s="419" t="str">
        <f>+IF(I27=0,"",IF(I27&lt;=$AB$7,$AB$8,IF(I27&lt;=$AC$7,$AC$8,IF(I27&lt;=$AD$7,$AD$8,IF(I27&lt;=$AE$7,$AE$8,IF(I27&lt;=$AF$7,$AF$8,""))))))</f>
        <v>Mayor</v>
      </c>
      <c r="L27" s="429" t="str">
        <f>+IF(J27=$AA$9,IF(K27=$AB$8,$AB$9,IF(K27=$AC$8,$AC$9,IF(K27=$AD$8,$AD$9,IF(K27=$AE$8,$AE$9,IF(K27=$AF$8,$AF$9))))),IF(J27=$AA$12,IF(K27=$AB$8,$AB$12,IF(K27=$AC$8,$AC$12,IF(K27=$AD$8,$AD$12,IF(K27=$AE$8,$AE$12,IF(K27=$AF$8,$AF$12))))),IF(J27=$AA$13,IF(K27=$AB$8,$AB$13,IF(K27=$AC$8,$AC$13,IF(K27=$AD$8,$AD$13,IF(K27=$AE$8,$AE$13,IF(K27=$AF$8,$AF$13))))),IF(J27=$AA$16,IF(K27=$AB$8,$AB$16,IF(K27=$AC$8,$AC$16,IF(K27=$AD$8,$AD$16,IF(K27=$AE$8,$AE$16,IF(K27=$AF$8,$AF$16))))),IF(J27=$AA$17,IF(K27=$AB$8,$AB$17,IF(K27=$AC$8,$AC$17,IF(K27=$AD$8,$AD$17,IF(K27=$AE$8,$AE$17,IF(K27=$AF$8,$AF$17))))),"")))))</f>
        <v>Alto</v>
      </c>
      <c r="M27" s="429" t="str">
        <f>+IF($N29="","",IF($N29=$AC$20,$AD$20,IF($N29=$AC$23,$AD$23)))</f>
        <v>Requiere Plan de Acción</v>
      </c>
      <c r="N27" s="368"/>
      <c r="O27" s="426" t="s">
        <v>334</v>
      </c>
      <c r="P27" s="368"/>
      <c r="Q27" s="416" t="str">
        <f>'5 VALORACIÓN DEL CONTROL'!I82</f>
        <v>El profesional responsable del Área de Cobertura de la Secretaría de Educación de Bucaramanga  verifica la aplicación de los criterios de priorización establecidos en la resolución vigente y los lineamientos del Ministerio de Educación Nacional para la asignación de cupos escolares, con el fin de garantizar la transparencia y objetividad en el acceso al servicio educativo.</v>
      </c>
      <c r="R27" s="394" t="s">
        <v>499</v>
      </c>
      <c r="S27" s="394" t="s">
        <v>529</v>
      </c>
      <c r="T27" s="371" t="s">
        <v>524</v>
      </c>
      <c r="U27" s="372">
        <v>46054</v>
      </c>
      <c r="V27" s="373">
        <v>46374</v>
      </c>
      <c r="Y27" s="298"/>
      <c r="Z27" s="298"/>
      <c r="AA27" s="296"/>
      <c r="AB27" s="141"/>
      <c r="AI27" s="296"/>
      <c r="AJ27" s="296"/>
      <c r="AK27" s="294"/>
      <c r="AL27" s="294"/>
      <c r="AM27" s="294"/>
      <c r="AN27" s="67"/>
      <c r="AO27" s="67"/>
      <c r="AP27" s="67"/>
      <c r="AQ27" s="67"/>
      <c r="AR27" s="67"/>
      <c r="AS27" s="294"/>
      <c r="AT27" s="294"/>
    </row>
    <row r="28" spans="1:46" ht="56" x14ac:dyDescent="0.15">
      <c r="A28" s="438"/>
      <c r="B28" s="430"/>
      <c r="C28" s="434"/>
      <c r="D28" s="434"/>
      <c r="E28" s="420"/>
      <c r="F28" s="420"/>
      <c r="G28" s="430"/>
      <c r="H28" s="434"/>
      <c r="I28" s="420"/>
      <c r="J28" s="420"/>
      <c r="K28" s="420"/>
      <c r="L28" s="430"/>
      <c r="M28" s="430"/>
      <c r="N28" s="250"/>
      <c r="O28" s="427"/>
      <c r="P28" s="250"/>
      <c r="Q28" s="417"/>
      <c r="R28" s="301" t="s">
        <v>501</v>
      </c>
      <c r="S28" s="301" t="s">
        <v>502</v>
      </c>
      <c r="T28" s="251" t="s">
        <v>524</v>
      </c>
      <c r="U28" s="302">
        <v>46054</v>
      </c>
      <c r="V28" s="374">
        <v>46374</v>
      </c>
      <c r="Y28" s="298"/>
      <c r="Z28" s="298"/>
      <c r="AA28" s="296"/>
      <c r="AB28" s="141"/>
      <c r="AI28" s="296"/>
      <c r="AJ28" s="296"/>
      <c r="AK28" s="294"/>
      <c r="AL28" s="294"/>
      <c r="AM28" s="294"/>
      <c r="AN28" s="67"/>
      <c r="AO28" s="67"/>
      <c r="AP28" s="67"/>
      <c r="AQ28" s="67"/>
      <c r="AR28" s="67"/>
      <c r="AS28" s="294"/>
      <c r="AT28" s="294"/>
    </row>
    <row r="29" spans="1:46" ht="57" thickBot="1" x14ac:dyDescent="0.2">
      <c r="A29" s="462"/>
      <c r="B29" s="436"/>
      <c r="C29" s="435"/>
      <c r="D29" s="435"/>
      <c r="E29" s="432"/>
      <c r="F29" s="432"/>
      <c r="G29" s="436"/>
      <c r="H29" s="435"/>
      <c r="I29" s="432"/>
      <c r="J29" s="432"/>
      <c r="K29" s="432"/>
      <c r="L29" s="436"/>
      <c r="M29" s="436"/>
      <c r="N29" s="351" t="str">
        <f>+IF(L27="","",IF(OR(L27=$AB$20,L27=$AB$21,L27=$AB$22),$AC$20,IF(L27=$AB$23,$AC$23)))</f>
        <v>Reducir_mitigar_Transferir_Evitar</v>
      </c>
      <c r="O29" s="463"/>
      <c r="P29" s="351" t="str">
        <f>+IF($M27="","",IF($M27=$AD$23,$AC$23,$O27))</f>
        <v>Reducir_Mitigar</v>
      </c>
      <c r="Q29" s="464"/>
      <c r="R29" s="347" t="s">
        <v>503</v>
      </c>
      <c r="S29" s="347" t="s">
        <v>500</v>
      </c>
      <c r="T29" s="347" t="s">
        <v>524</v>
      </c>
      <c r="U29" s="398">
        <v>46054</v>
      </c>
      <c r="V29" s="399">
        <v>46374</v>
      </c>
      <c r="Y29" s="298"/>
      <c r="Z29" s="298"/>
      <c r="AA29" s="299"/>
      <c r="AI29" s="296"/>
      <c r="AJ29" s="296"/>
      <c r="AK29" s="294"/>
      <c r="AL29" s="67"/>
      <c r="AM29" s="67"/>
      <c r="AN29" s="67"/>
      <c r="AO29" s="67"/>
      <c r="AP29" s="67"/>
      <c r="AQ29" s="67"/>
      <c r="AR29" s="67"/>
      <c r="AS29" s="294"/>
      <c r="AT29" s="294"/>
    </row>
    <row r="30" spans="1:46" ht="106" customHeight="1" x14ac:dyDescent="0.15">
      <c r="A30" s="437" t="str">
        <f>'2 IDENTIFICACIÓN'!A23</f>
        <v>R14</v>
      </c>
      <c r="B30" s="429" t="str">
        <f>+'2 IDENTIFICACIÓN'!J23</f>
        <v>Posibilidad de pérdida reputacional por soborno entrante en los procesos de liquidación y pago de nómina del personal docente, directivo docente y administrativo, al aceptar o solicitar ventajas indebidas para autorizar pagos de salarios u horas extras diferentes a las aprobadas, debido a deficiencias en la validación de requisitos, novedades y soportes establecidos.</v>
      </c>
      <c r="C30" s="433">
        <f>+'3 PROBABIL E IMPACTO INHERENTE'!E23</f>
        <v>0.8</v>
      </c>
      <c r="D30" s="433">
        <f>+'3 PROBABIL E IMPACTO INHERENTE'!M23</f>
        <v>0.6</v>
      </c>
      <c r="E30" s="419" t="str">
        <f>+'4 MAPA CALOR INHERENTE'!C23</f>
        <v>Alta</v>
      </c>
      <c r="F30" s="419" t="str">
        <f>+'4 MAPA CALOR INHERENTE'!D23</f>
        <v>Moderado</v>
      </c>
      <c r="G30" s="429" t="str">
        <f>+'4 MAPA CALOR INHERENTE'!E23</f>
        <v>Alto</v>
      </c>
      <c r="H30" s="433">
        <f>+'5 VALORACIÓN DEL CONTROL'!T93</f>
        <v>0.8</v>
      </c>
      <c r="I30" s="419">
        <f>+'5 VALORACIÓN DEL CONTROL'!U93</f>
        <v>0.6</v>
      </c>
      <c r="J30" s="419" t="str">
        <f>+IF(H30=0,"",IF(H30&lt;=$Z$17,$AA$17,IF(H30&lt;=$Z$16,$AA$16,IF(H30&lt;=$Z$13,$AA$13,IF(H30&lt;=$Z$12,$AA$12,IF(H30&lt;=$Z$9,$AA$9,""))))))</f>
        <v>Alta</v>
      </c>
      <c r="K30" s="419" t="str">
        <f>+IF(I30=0,"",IF(I30&lt;=$AB$7,$AB$8,IF(I30&lt;=$AC$7,$AC$8,IF(I30&lt;=$AD$7,$AD$8,IF(I30&lt;=$AE$7,$AE$8,IF(I30&lt;=$AF$7,$AF$8,""))))))</f>
        <v>Moderado</v>
      </c>
      <c r="L30" s="429" t="str">
        <f>+IF(J30=$AA$9,IF(K30=$AB$8,$AB$9,IF(K30=$AC$8,$AC$9,IF(K30=$AD$8,$AD$9,IF(K30=$AE$8,$AE$9,IF(K30=$AF$8,$AF$9))))),IF(J30=$AA$12,IF(K30=$AB$8,$AB$12,IF(K30=$AC$8,$AC$12,IF(K30=$AD$8,$AD$12,IF(K30=$AE$8,$AE$12,IF(K30=$AF$8,$AF$12))))),IF(J30=$AA$13,IF(K30=$AB$8,$AB$13,IF(K30=$AC$8,$AC$13,IF(K30=$AD$8,$AD$13,IF(K30=$AE$8,$AE$13,IF(K30=$AF$8,$AF$13))))),IF(J30=$AA$16,IF(K30=$AB$8,$AB$16,IF(K30=$AC$8,$AC$16,IF(K30=$AD$8,$AD$16,IF(K30=$AE$8,$AE$16,IF(K30=$AF$8,$AF$16))))),IF(J30=$AA$17,IF(K30=$AB$8,$AB$17,IF(K30=$AC$8,$AC$17,IF(K30=$AD$8,$AD$17,IF(K30=$AE$8,$AE$17,IF(K30=$AF$8,$AF$17))))),"")))))</f>
        <v>Alto</v>
      </c>
      <c r="M30" s="429" t="str">
        <f>+IF($N31="","",IF($N31=$AC$20,$AD$20,IF($N31=$AC$23,$AD$23)))</f>
        <v>Requiere Plan de Acción</v>
      </c>
      <c r="N30" s="368"/>
      <c r="O30" s="426" t="s">
        <v>334</v>
      </c>
      <c r="P30" s="368"/>
      <c r="Q30" s="416" t="str">
        <f>'5 VALORACIÓN DEL CONTROL'!I88</f>
        <v>El personal encargado de nómina verifica la prenómina y los soportes de horas extras del personal docente, directivo docente y administrativo,  con el fin de validar que los pagos y reconocimientos económicos correspondan a las novedades y requisitos debidamente aprobados.</v>
      </c>
      <c r="R30" s="394" t="s">
        <v>504</v>
      </c>
      <c r="S30" s="394" t="s">
        <v>505</v>
      </c>
      <c r="T30" s="371" t="s">
        <v>523</v>
      </c>
      <c r="U30" s="372">
        <v>46054</v>
      </c>
      <c r="V30" s="373">
        <v>46374</v>
      </c>
      <c r="Y30" s="298"/>
      <c r="Z30" s="298"/>
      <c r="AA30" s="299"/>
      <c r="AI30" s="296"/>
      <c r="AJ30" s="296"/>
      <c r="AK30" s="294"/>
      <c r="AL30" s="67"/>
      <c r="AM30" s="67"/>
      <c r="AN30" s="67"/>
      <c r="AO30" s="67"/>
      <c r="AP30" s="67"/>
      <c r="AQ30" s="67"/>
      <c r="AR30" s="67"/>
      <c r="AS30" s="294"/>
      <c r="AT30" s="294"/>
    </row>
    <row r="31" spans="1:46" ht="106" customHeight="1" thickBot="1" x14ac:dyDescent="0.2">
      <c r="A31" s="439"/>
      <c r="B31" s="431"/>
      <c r="C31" s="440"/>
      <c r="D31" s="440"/>
      <c r="E31" s="421"/>
      <c r="F31" s="421"/>
      <c r="G31" s="431"/>
      <c r="H31" s="440"/>
      <c r="I31" s="421"/>
      <c r="J31" s="421"/>
      <c r="K31" s="421"/>
      <c r="L31" s="431"/>
      <c r="M31" s="431"/>
      <c r="N31" s="378" t="str">
        <f>+IF(L30="","",IF(OR(L30=$AB$20,L30=$AB$21,L30=$AB$22),$AC$20,IF(L30=$AB$23,$AC$23)))</f>
        <v>Reducir_mitigar_Transferir_Evitar</v>
      </c>
      <c r="O31" s="428"/>
      <c r="P31" s="378" t="str">
        <f>+IF($M30="","",IF($M30=$AD$23,$AC$23,$O30))</f>
        <v>Reducir_Mitigar</v>
      </c>
      <c r="Q31" s="418"/>
      <c r="R31" s="395" t="s">
        <v>506</v>
      </c>
      <c r="S31" s="395" t="s">
        <v>507</v>
      </c>
      <c r="T31" s="381" t="s">
        <v>523</v>
      </c>
      <c r="U31" s="382">
        <v>46054</v>
      </c>
      <c r="V31" s="383">
        <v>46374</v>
      </c>
      <c r="Y31" s="298"/>
      <c r="Z31" s="298"/>
      <c r="AK31" s="294"/>
      <c r="AL31" s="300"/>
      <c r="AM31" s="300"/>
      <c r="AN31" s="300"/>
      <c r="AO31" s="300"/>
      <c r="AP31" s="300"/>
      <c r="AQ31" s="300"/>
      <c r="AR31" s="67"/>
      <c r="AS31" s="294"/>
      <c r="AT31" s="294"/>
    </row>
    <row r="32" spans="1:46" ht="145.5" customHeight="1" thickBot="1" x14ac:dyDescent="0.2">
      <c r="A32" s="375" t="str">
        <f>'2 IDENTIFICACIÓN'!A24</f>
        <v>R15</v>
      </c>
      <c r="B32" s="376" t="str">
        <f>+'2 IDENTIFICACIÓN'!J24</f>
        <v>Posibilidad de pérdida reputacional por corrupción en el trámite de licencias, registros y autorizaciones de funcionamiento de Instituciones Educativas y programas de Educación para el Trabajo y Desarrollo Humano (EDTH), debido a favorecimientos, priorización, agilización o aprobación indebida de solicitudes sin el cumplimiento de los requisitos, términos y criterios establecidos.</v>
      </c>
      <c r="C32" s="377">
        <f>+'3 PROBABIL E IMPACTO INHERENTE'!E24</f>
        <v>0.4</v>
      </c>
      <c r="D32" s="377">
        <f>+'3 PROBABIL E IMPACTO INHERENTE'!M24</f>
        <v>0.8</v>
      </c>
      <c r="E32" s="345" t="str">
        <f>+'4 MAPA CALOR INHERENTE'!C24</f>
        <v>Baja</v>
      </c>
      <c r="F32" s="345" t="str">
        <f>+'4 MAPA CALOR INHERENTE'!D24</f>
        <v>Mayor</v>
      </c>
      <c r="G32" s="376" t="str">
        <f>+'4 MAPA CALOR INHERENTE'!E24</f>
        <v>Alto</v>
      </c>
      <c r="H32" s="377">
        <f>+'5 VALORACIÓN DEL CONTROL'!T99</f>
        <v>0.4</v>
      </c>
      <c r="I32" s="345">
        <f>+'5 VALORACIÓN DEL CONTROL'!U99</f>
        <v>0.8</v>
      </c>
      <c r="J32" s="345" t="str">
        <f t="shared" ref="J32:J47" si="6">+IF(H32=0,"",IF(H32&lt;=$Z$17,$AA$17,IF(H32&lt;=$Z$16,$AA$16,IF(H32&lt;=$Z$13,$AA$13,IF(H32&lt;=$Z$12,$AA$12,IF(H32&lt;=$Z$9,$AA$9,""))))))</f>
        <v>Baja</v>
      </c>
      <c r="K32" s="345" t="str">
        <f t="shared" si="0"/>
        <v>Mayor</v>
      </c>
      <c r="L32" s="376" t="str">
        <f t="shared" ref="L32:L47" si="7">+IF(J32=$AA$9,IF(K32=$AB$8,$AB$9,IF(K32=$AC$8,$AC$9,IF(K32=$AD$8,$AD$9,IF(K32=$AE$8,$AE$9,IF(K32=$AF$8,$AF$9))))),IF(J32=$AA$12,IF(K32=$AB$8,$AB$12,IF(K32=$AC$8,$AC$12,IF(K32=$AD$8,$AD$12,IF(K32=$AE$8,$AE$12,IF(K32=$AF$8,$AF$12))))),IF(J32=$AA$13,IF(K32=$AB$8,$AB$13,IF(K32=$AC$8,$AC$13,IF(K32=$AD$8,$AD$13,IF(K32=$AE$8,$AE$13,IF(K32=$AF$8,$AF$13))))),IF(J32=$AA$16,IF(K32=$AB$8,$AB$16,IF(K32=$AC$8,$AC$16,IF(K32=$AD$8,$AD$16,IF(K32=$AE$8,$AE$16,IF(K32=$AF$8,$AF$16))))),IF(J32=$AA$17,IF(K32=$AB$8,$AB$17,IF(K32=$AC$8,$AC$17,IF(K32=$AD$8,$AD$17,IF(K32=$AE$8,$AE$17,IF(K32=$AF$8,$AF$17))))),"")))))</f>
        <v>Alto</v>
      </c>
      <c r="M32" s="376" t="str">
        <f t="shared" ref="M32:M47" si="8">+IF($N32="","",IF($N32=$AC$20,$AD$20,IF($N32=$AC$23,$AD$23)))</f>
        <v>Requiere Plan de Acción</v>
      </c>
      <c r="N32" s="376" t="str">
        <f>+IF(L32="","",IF(OR(L32=$AB$20,L32=$AB$21,L32=$AB$22),$AC$20,IF(L32=$AB$23,$AC$23)))</f>
        <v>Reducir_mitigar_Transferir_Evitar</v>
      </c>
      <c r="O32" s="379" t="s">
        <v>334</v>
      </c>
      <c r="P32" s="376" t="str">
        <f t="shared" ref="P32:P47" si="9">+IF($M32="","",IF($M32=$AD$23,$AC$23,$O32))</f>
        <v>Reducir_Mitigar</v>
      </c>
      <c r="Q32" s="380" t="str">
        <f>'5 VALORACIÓN DEL CONTROL'!I94</f>
        <v>El profesional responsable del proceso de Inspección y Vigilancia verifica el cumplimiento de los requisitos, términos y criterios establecidos en la circular vigente emitida por la Secretaría de Educación de Bucaramanga para el trámite de licencias, registros y funcionamiento de Instituciones Educativas y programas de Educación para el Trabajo y Desarrollo Humano (EDTH), con el fin de garantizar la transparencia, objetividad y legalidad del proceso.</v>
      </c>
      <c r="R32" s="395" t="s">
        <v>508</v>
      </c>
      <c r="S32" s="395" t="s">
        <v>509</v>
      </c>
      <c r="T32" s="379" t="s">
        <v>525</v>
      </c>
      <c r="U32" s="396">
        <v>46143</v>
      </c>
      <c r="V32" s="397">
        <v>46374</v>
      </c>
      <c r="Y32" s="298"/>
      <c r="Z32" s="298"/>
      <c r="AK32" s="294"/>
      <c r="AL32" s="67"/>
      <c r="AM32" s="67"/>
      <c r="AN32" s="67"/>
      <c r="AO32" s="67"/>
      <c r="AP32" s="67"/>
      <c r="AQ32" s="67"/>
      <c r="AR32" s="67"/>
      <c r="AS32" s="294"/>
      <c r="AT32" s="294"/>
    </row>
    <row r="33" spans="1:46" ht="121" customHeight="1" thickBot="1" x14ac:dyDescent="0.2">
      <c r="A33" s="384" t="str">
        <f>'2 IDENTIFICACIÓN'!A25</f>
        <v>R16</v>
      </c>
      <c r="B33" s="385" t="str">
        <f>+'2 IDENTIFICACIÓN'!J25</f>
        <v>Posibilidad de pérdida reputacional por soborno entrante en los procesos de contratación, al recibir o solicitar ventajas indebidas para favorecer la adjudicación de contratos, debido a incumplimiento de los principios y requisitos establecidos en la normatividad vigente.</v>
      </c>
      <c r="C33" s="386">
        <f>+'3 PROBABIL E IMPACTO INHERENTE'!E25</f>
        <v>0.6</v>
      </c>
      <c r="D33" s="386">
        <f>+'3 PROBABIL E IMPACTO INHERENTE'!M25</f>
        <v>0.6</v>
      </c>
      <c r="E33" s="387" t="str">
        <f>+'4 MAPA CALOR INHERENTE'!C25</f>
        <v>Media</v>
      </c>
      <c r="F33" s="387" t="str">
        <f>+'4 MAPA CALOR INHERENTE'!D25</f>
        <v>Moderado</v>
      </c>
      <c r="G33" s="385" t="str">
        <f>+'4 MAPA CALOR INHERENTE'!E25</f>
        <v>Moderado</v>
      </c>
      <c r="H33" s="386">
        <f>+'5 VALORACIÓN DEL CONTROL'!T105</f>
        <v>0.6</v>
      </c>
      <c r="I33" s="387">
        <f>+'5 VALORACIÓN DEL CONTROL'!U105</f>
        <v>0.6</v>
      </c>
      <c r="J33" s="387" t="str">
        <f t="shared" si="6"/>
        <v>Media</v>
      </c>
      <c r="K33" s="387" t="str">
        <f t="shared" si="0"/>
        <v>Moderado</v>
      </c>
      <c r="L33" s="385" t="str">
        <f t="shared" si="7"/>
        <v>Moderado</v>
      </c>
      <c r="M33" s="385" t="str">
        <f t="shared" si="8"/>
        <v>Requiere Plan de Acción</v>
      </c>
      <c r="N33" s="385" t="str">
        <f>+IF(L33="","",IF(OR(L33=$AB$20,L33=$AB$21,L33=$AB$22),$AC$20,IF(L33=$AB$23,$AC$23)))</f>
        <v>Reducir_mitigar_Transferir_Evitar</v>
      </c>
      <c r="O33" s="388" t="s">
        <v>334</v>
      </c>
      <c r="P33" s="385" t="str">
        <f t="shared" si="9"/>
        <v>Reducir_Mitigar</v>
      </c>
      <c r="Q33" s="389" t="str">
        <f>'5 VALORACIÓN DEL CONTROL'!I100</f>
        <v>Los profesionales encargados de la contratación verifican la aplicación de los lineamientos y requisitos establecidos en la normatividad vigente durante la etapa precontractual de los procesos adelantados por la Secretaría de Educación, diferentes a contratos de prestación de servicios, mediante la revisión de los documentos y soportes que hacen parte del proceso contractual, con el fin de evitar omisiones o actuaciones que favorezcan indebidamente la celebración de contratos.</v>
      </c>
      <c r="R33" s="395" t="s">
        <v>510</v>
      </c>
      <c r="S33" s="395" t="s">
        <v>482</v>
      </c>
      <c r="T33" s="388" t="s">
        <v>526</v>
      </c>
      <c r="U33" s="390">
        <v>46113</v>
      </c>
      <c r="V33" s="391">
        <v>46374</v>
      </c>
      <c r="AK33" s="294"/>
      <c r="AL33" s="67"/>
      <c r="AM33" s="67"/>
      <c r="AN33" s="67"/>
      <c r="AO33" s="67"/>
      <c r="AP33" s="67"/>
      <c r="AQ33" s="67"/>
      <c r="AR33" s="67"/>
      <c r="AS33" s="294"/>
      <c r="AT33" s="294"/>
    </row>
    <row r="34" spans="1:46" ht="93" hidden="1" customHeight="1" x14ac:dyDescent="0.2">
      <c r="A34" s="346" t="str">
        <f>'2 IDENTIFICACIÓN'!A26</f>
        <v>R17</v>
      </c>
      <c r="B34" s="352" t="str">
        <f>+'2 IDENTIFICACIÓN'!J26</f>
        <v xml:space="preserve"> por  debido a </v>
      </c>
      <c r="C34" s="87" t="str">
        <f>+'3 PROBABIL E IMPACTO INHERENTE'!E26</f>
        <v/>
      </c>
      <c r="D34" s="87" t="str">
        <f>+'3 PROBABIL E IMPACTO INHERENTE'!M26</f>
        <v/>
      </c>
      <c r="E34" s="62" t="str">
        <f>+'4 MAPA CALOR INHERENTE'!C26</f>
        <v/>
      </c>
      <c r="F34" s="62" t="str">
        <f>+'4 MAPA CALOR INHERENTE'!D26</f>
        <v/>
      </c>
      <c r="G34" s="352" t="str">
        <f>+'4 MAPA CALOR INHERENTE'!E26</f>
        <v/>
      </c>
      <c r="H34" s="87">
        <f>+'5 VALORACIÓN DEL CONTROL'!T111</f>
        <v>0.6</v>
      </c>
      <c r="I34" s="62">
        <f>+'5 VALORACIÓN DEL CONTROL'!U111</f>
        <v>0</v>
      </c>
      <c r="J34" s="62" t="str">
        <f t="shared" si="6"/>
        <v>Media</v>
      </c>
      <c r="K34" s="62" t="str">
        <f t="shared" si="0"/>
        <v/>
      </c>
      <c r="L34" s="352" t="b">
        <f t="shared" si="7"/>
        <v>0</v>
      </c>
      <c r="M34" s="352" t="b">
        <f t="shared" si="8"/>
        <v>0</v>
      </c>
      <c r="N34" s="352" t="b">
        <f>+IF(L34="","",IF(OR(L34=$AB$20,L34=$AB$21,L34=$AB$22),$AC$20,IF(L34=$AB$23,$AC$23)))</f>
        <v>0</v>
      </c>
      <c r="O34" s="350"/>
      <c r="P34" s="352">
        <f t="shared" si="9"/>
        <v>0</v>
      </c>
      <c r="Q34" s="348" t="str">
        <f>'5 VALORACIÓN DEL CONTROL'!I26</f>
        <v xml:space="preserve">  </v>
      </c>
      <c r="R34" s="350"/>
      <c r="S34" s="350"/>
      <c r="T34" s="350"/>
      <c r="U34" s="364"/>
      <c r="V34" s="364"/>
    </row>
    <row r="35" spans="1:46" ht="93" hidden="1" customHeight="1" x14ac:dyDescent="0.2">
      <c r="A35" s="60" t="str">
        <f>'2 IDENTIFICACIÓN'!A27</f>
        <v>R18</v>
      </c>
      <c r="B35" s="250" t="str">
        <f>+'2 IDENTIFICACIÓN'!J27</f>
        <v xml:space="preserve"> por  debido a </v>
      </c>
      <c r="C35" s="87" t="str">
        <f>+'3 PROBABIL E IMPACTO INHERENTE'!E27</f>
        <v/>
      </c>
      <c r="D35" s="87" t="str">
        <f>+'3 PROBABIL E IMPACTO INHERENTE'!M27</f>
        <v/>
      </c>
      <c r="E35" s="62" t="str">
        <f>+'4 MAPA CALOR INHERENTE'!C27</f>
        <v/>
      </c>
      <c r="F35" s="62" t="str">
        <f>+'4 MAPA CALOR INHERENTE'!D27</f>
        <v/>
      </c>
      <c r="G35" s="250" t="str">
        <f>+'4 MAPA CALOR INHERENTE'!E27</f>
        <v/>
      </c>
      <c r="H35" s="87">
        <f>+'5 VALORACIÓN DEL CONTROL'!T117</f>
        <v>0.6</v>
      </c>
      <c r="I35" s="62">
        <f>+'5 VALORACIÓN DEL CONTROL'!U117</f>
        <v>0</v>
      </c>
      <c r="J35" s="62" t="str">
        <f t="shared" si="6"/>
        <v>Media</v>
      </c>
      <c r="K35" s="62" t="str">
        <f t="shared" si="0"/>
        <v/>
      </c>
      <c r="L35" s="250" t="b">
        <f t="shared" si="7"/>
        <v>0</v>
      </c>
      <c r="M35" s="250" t="b">
        <f t="shared" si="8"/>
        <v>0</v>
      </c>
      <c r="N35" s="250" t="b">
        <f>+IF(L35="","",IF(OR(L35=$AB$20,L35=$AB$21,L35=$AB$22),$AC$20,IF(L35=$AB$23,$AC$23)))</f>
        <v>0</v>
      </c>
      <c r="O35" s="251"/>
      <c r="P35" s="250">
        <f t="shared" si="9"/>
        <v>0</v>
      </c>
      <c r="Q35" s="301" t="str">
        <f>'5 VALORACIÓN DEL CONTROL'!I27</f>
        <v xml:space="preserve">  </v>
      </c>
      <c r="R35" s="251"/>
      <c r="S35" s="251"/>
      <c r="T35" s="251"/>
      <c r="U35" s="302"/>
      <c r="V35" s="302"/>
    </row>
    <row r="36" spans="1:46" ht="93" hidden="1" customHeight="1" x14ac:dyDescent="0.2">
      <c r="A36" s="60" t="str">
        <f>'2 IDENTIFICACIÓN'!A28</f>
        <v>R19</v>
      </c>
      <c r="B36" s="250" t="str">
        <f>+'2 IDENTIFICACIÓN'!J28</f>
        <v xml:space="preserve"> por  debido a </v>
      </c>
      <c r="C36" s="87" t="str">
        <f>+'3 PROBABIL E IMPACTO INHERENTE'!E28</f>
        <v/>
      </c>
      <c r="D36" s="87" t="str">
        <f>+'3 PROBABIL E IMPACTO INHERENTE'!M28</f>
        <v/>
      </c>
      <c r="E36" s="62" t="str">
        <f>+'4 MAPA CALOR INHERENTE'!C28</f>
        <v/>
      </c>
      <c r="F36" s="62" t="str">
        <f>+'4 MAPA CALOR INHERENTE'!D28</f>
        <v/>
      </c>
      <c r="G36" s="250" t="str">
        <f>+'4 MAPA CALOR INHERENTE'!E28</f>
        <v/>
      </c>
      <c r="H36" s="87">
        <f>+'5 VALORACIÓN DEL CONTROL'!T123</f>
        <v>0.6</v>
      </c>
      <c r="I36" s="62">
        <f>+'5 VALORACIÓN DEL CONTROL'!U123</f>
        <v>0</v>
      </c>
      <c r="J36" s="62" t="str">
        <f t="shared" si="6"/>
        <v>Media</v>
      </c>
      <c r="K36" s="62" t="str">
        <f t="shared" si="0"/>
        <v/>
      </c>
      <c r="L36" s="250" t="b">
        <f t="shared" si="7"/>
        <v>0</v>
      </c>
      <c r="M36" s="250" t="b">
        <f t="shared" si="8"/>
        <v>0</v>
      </c>
      <c r="N36" s="250" t="b">
        <f>+IF(L36="","",IF(OR(L36=$AB$20,L36=$AB$21,L36=$AB$22),$AC$20,IF(L36=$AB$23,$AC$23)))</f>
        <v>0</v>
      </c>
      <c r="O36" s="251"/>
      <c r="P36" s="250">
        <f t="shared" si="9"/>
        <v>0</v>
      </c>
      <c r="Q36" s="301" t="str">
        <f>'5 VALORACIÓN DEL CONTROL'!I28</f>
        <v>La profesional encargada revisa las acciones correctivas establecidas y plasmadas en los Planes de Mejoramiento de auditorías internas y externas suscritos, a través de seguimientos con los responsables de su cumplimiento</v>
      </c>
      <c r="R36" s="251"/>
      <c r="S36" s="251"/>
      <c r="T36" s="251"/>
      <c r="U36" s="302"/>
      <c r="V36" s="302"/>
    </row>
    <row r="37" spans="1:46" ht="93" hidden="1" customHeight="1" x14ac:dyDescent="0.2">
      <c r="A37" s="60" t="str">
        <f>'2 IDENTIFICACIÓN'!A29</f>
        <v>R20</v>
      </c>
      <c r="B37" s="250" t="str">
        <f>+'2 IDENTIFICACIÓN'!J29</f>
        <v xml:space="preserve"> por  debido a </v>
      </c>
      <c r="C37" s="87" t="str">
        <f>+'3 PROBABIL E IMPACTO INHERENTE'!E29</f>
        <v/>
      </c>
      <c r="D37" s="87" t="str">
        <f>+'3 PROBABIL E IMPACTO INHERENTE'!M29</f>
        <v/>
      </c>
      <c r="E37" s="62" t="str">
        <f>+'4 MAPA CALOR INHERENTE'!C29</f>
        <v/>
      </c>
      <c r="F37" s="62" t="str">
        <f>+'4 MAPA CALOR INHERENTE'!D29</f>
        <v/>
      </c>
      <c r="G37" s="250" t="str">
        <f>+'4 MAPA CALOR INHERENTE'!E29</f>
        <v/>
      </c>
      <c r="H37" s="87">
        <f>+'5 VALORACIÓN DEL CONTROL'!T124</f>
        <v>0.6</v>
      </c>
      <c r="I37" s="62" t="str">
        <f>+'5 VALORACIÓN DEL CONTROL'!U124</f>
        <v/>
      </c>
      <c r="J37" s="62" t="str">
        <f t="shared" si="6"/>
        <v>Media</v>
      </c>
      <c r="K37" s="62" t="str">
        <f t="shared" ref="K37:K47" si="10">+IF(I37=0,"",IF(I37&lt;=$AB$7,$AB$8,IF(I37&lt;=$AC$7,$AC$8,IF(I37&lt;=$AD$7,$AD$8,IF(I37&lt;=$AE$7,$AE$8,IF(I37&lt;=$AF$7,$AF$8,""))))))</f>
        <v/>
      </c>
      <c r="L37" s="250" t="b">
        <f t="shared" si="7"/>
        <v>0</v>
      </c>
      <c r="M37" s="250" t="b">
        <f t="shared" si="8"/>
        <v>0</v>
      </c>
      <c r="N37" s="250" t="b">
        <f t="shared" ref="N37:N47" si="11">+IF(L37="","",IF(OR(L37=$AB$20,L37=$AB$21,L37=$AB$22),$AC$20,IF(L37=$AB$23,$AC$23)))</f>
        <v>0</v>
      </c>
      <c r="O37" s="251"/>
      <c r="P37" s="250">
        <f t="shared" si="9"/>
        <v>0</v>
      </c>
      <c r="Q37" s="301" t="str">
        <f>'5 VALORACIÓN DEL CONTROL'!I29</f>
        <v xml:space="preserve">  </v>
      </c>
      <c r="R37" s="251"/>
      <c r="S37" s="251"/>
      <c r="T37" s="251"/>
      <c r="U37" s="302"/>
      <c r="V37" s="302"/>
    </row>
    <row r="38" spans="1:46" ht="93" hidden="1" customHeight="1" x14ac:dyDescent="0.2">
      <c r="A38" s="60" t="str">
        <f>'2 IDENTIFICACIÓN'!A30</f>
        <v>R21</v>
      </c>
      <c r="B38" s="250" t="str">
        <f>+'2 IDENTIFICACIÓN'!J30</f>
        <v xml:space="preserve"> por  debido a </v>
      </c>
      <c r="C38" s="87" t="str">
        <f>+'3 PROBABIL E IMPACTO INHERENTE'!E30</f>
        <v/>
      </c>
      <c r="D38" s="87" t="str">
        <f>+'3 PROBABIL E IMPACTO INHERENTE'!M30</f>
        <v/>
      </c>
      <c r="E38" s="62" t="str">
        <f>+'4 MAPA CALOR INHERENTE'!C30</f>
        <v/>
      </c>
      <c r="F38" s="62" t="str">
        <f>+'4 MAPA CALOR INHERENTE'!D30</f>
        <v/>
      </c>
      <c r="G38" s="250" t="str">
        <f>+'4 MAPA CALOR INHERENTE'!E30</f>
        <v/>
      </c>
      <c r="H38" s="87">
        <f>+'5 VALORACIÓN DEL CONTROL'!T125</f>
        <v>0.6</v>
      </c>
      <c r="I38" s="62">
        <f>+'5 VALORACIÓN DEL CONTROL'!U125</f>
        <v>0</v>
      </c>
      <c r="J38" s="62" t="str">
        <f t="shared" si="6"/>
        <v>Media</v>
      </c>
      <c r="K38" s="62" t="str">
        <f t="shared" si="10"/>
        <v/>
      </c>
      <c r="L38" s="250" t="b">
        <f t="shared" si="7"/>
        <v>0</v>
      </c>
      <c r="M38" s="250" t="b">
        <f t="shared" si="8"/>
        <v>0</v>
      </c>
      <c r="N38" s="250" t="b">
        <f t="shared" si="11"/>
        <v>0</v>
      </c>
      <c r="O38" s="251"/>
      <c r="P38" s="250">
        <f t="shared" si="9"/>
        <v>0</v>
      </c>
      <c r="Q38" s="301" t="str">
        <f>'5 VALORACIÓN DEL CONTROL'!I30</f>
        <v xml:space="preserve">  </v>
      </c>
      <c r="R38" s="251"/>
      <c r="S38" s="251"/>
      <c r="T38" s="251"/>
      <c r="U38" s="302"/>
      <c r="V38" s="302"/>
    </row>
    <row r="39" spans="1:46" ht="93" hidden="1" customHeight="1" x14ac:dyDescent="0.2">
      <c r="A39" s="60" t="str">
        <f>'2 IDENTIFICACIÓN'!A31</f>
        <v>R22</v>
      </c>
      <c r="B39" s="250" t="str">
        <f>+'2 IDENTIFICACIÓN'!J31</f>
        <v xml:space="preserve"> por  debido a </v>
      </c>
      <c r="C39" s="87" t="str">
        <f>+'3 PROBABIL E IMPACTO INHERENTE'!E31</f>
        <v/>
      </c>
      <c r="D39" s="87" t="str">
        <f>+'3 PROBABIL E IMPACTO INHERENTE'!M31</f>
        <v/>
      </c>
      <c r="E39" s="62" t="str">
        <f>+'4 MAPA CALOR INHERENTE'!C31</f>
        <v/>
      </c>
      <c r="F39" s="62" t="str">
        <f>+'4 MAPA CALOR INHERENTE'!D31</f>
        <v/>
      </c>
      <c r="G39" s="250" t="str">
        <f>+'4 MAPA CALOR INHERENTE'!E31</f>
        <v/>
      </c>
      <c r="H39" s="87">
        <f>+'5 VALORACIÓN DEL CONTROL'!T126</f>
        <v>0.6</v>
      </c>
      <c r="I39" s="62">
        <f>+'5 VALORACIÓN DEL CONTROL'!U126</f>
        <v>0</v>
      </c>
      <c r="J39" s="62" t="str">
        <f t="shared" si="6"/>
        <v>Media</v>
      </c>
      <c r="K39" s="62" t="str">
        <f t="shared" si="10"/>
        <v/>
      </c>
      <c r="L39" s="250" t="b">
        <f t="shared" si="7"/>
        <v>0</v>
      </c>
      <c r="M39" s="250" t="b">
        <f t="shared" si="8"/>
        <v>0</v>
      </c>
      <c r="N39" s="250" t="b">
        <f t="shared" si="11"/>
        <v>0</v>
      </c>
      <c r="O39" s="251"/>
      <c r="P39" s="250">
        <f t="shared" si="9"/>
        <v>0</v>
      </c>
      <c r="Q39" s="301" t="str">
        <f>'5 VALORACIÓN DEL CONTROL'!I31</f>
        <v xml:space="preserve">  </v>
      </c>
      <c r="R39" s="251"/>
      <c r="S39" s="251"/>
      <c r="T39" s="251"/>
      <c r="U39" s="302"/>
      <c r="V39" s="302"/>
    </row>
    <row r="40" spans="1:46" ht="93" hidden="1" customHeight="1" x14ac:dyDescent="0.2">
      <c r="A40" s="60" t="str">
        <f>'2 IDENTIFICACIÓN'!A32</f>
        <v>R23</v>
      </c>
      <c r="B40" s="250" t="str">
        <f>+'2 IDENTIFICACIÓN'!J32</f>
        <v xml:space="preserve"> por  debido a </v>
      </c>
      <c r="C40" s="87" t="str">
        <f>+'3 PROBABIL E IMPACTO INHERENTE'!E32</f>
        <v/>
      </c>
      <c r="D40" s="87" t="str">
        <f>+'3 PROBABIL E IMPACTO INHERENTE'!M32</f>
        <v/>
      </c>
      <c r="E40" s="62" t="str">
        <f>+'4 MAPA CALOR INHERENTE'!C32</f>
        <v/>
      </c>
      <c r="F40" s="62" t="str">
        <f>+'4 MAPA CALOR INHERENTE'!D32</f>
        <v/>
      </c>
      <c r="G40" s="250" t="str">
        <f>+'4 MAPA CALOR INHERENTE'!E32</f>
        <v/>
      </c>
      <c r="H40" s="87">
        <f>+'5 VALORACIÓN DEL CONTROL'!T127</f>
        <v>0.6</v>
      </c>
      <c r="I40" s="62">
        <f>+'5 VALORACIÓN DEL CONTROL'!U127</f>
        <v>0</v>
      </c>
      <c r="J40" s="62" t="str">
        <f t="shared" si="6"/>
        <v>Media</v>
      </c>
      <c r="K40" s="62" t="str">
        <f t="shared" si="10"/>
        <v/>
      </c>
      <c r="L40" s="250" t="b">
        <f t="shared" si="7"/>
        <v>0</v>
      </c>
      <c r="M40" s="250" t="b">
        <f t="shared" si="8"/>
        <v>0</v>
      </c>
      <c r="N40" s="250" t="b">
        <f t="shared" si="11"/>
        <v>0</v>
      </c>
      <c r="O40" s="251"/>
      <c r="P40" s="250">
        <f t="shared" si="9"/>
        <v>0</v>
      </c>
      <c r="Q40" s="301" t="str">
        <f>'5 VALORACIÓN DEL CONTROL'!I32</f>
        <v xml:space="preserve">  </v>
      </c>
      <c r="R40" s="251"/>
      <c r="S40" s="251"/>
      <c r="T40" s="251"/>
      <c r="U40" s="302"/>
      <c r="V40" s="302"/>
    </row>
    <row r="41" spans="1:46" ht="93" hidden="1" customHeight="1" x14ac:dyDescent="0.2">
      <c r="A41" s="60" t="str">
        <f>'2 IDENTIFICACIÓN'!A33</f>
        <v>R24</v>
      </c>
      <c r="B41" s="250" t="str">
        <f>+'2 IDENTIFICACIÓN'!J33</f>
        <v xml:space="preserve"> por  debido a </v>
      </c>
      <c r="C41" s="87" t="str">
        <f>+'3 PROBABIL E IMPACTO INHERENTE'!E33</f>
        <v/>
      </c>
      <c r="D41" s="87" t="str">
        <f>+'3 PROBABIL E IMPACTO INHERENTE'!M33</f>
        <v/>
      </c>
      <c r="E41" s="62" t="str">
        <f>+'4 MAPA CALOR INHERENTE'!C33</f>
        <v/>
      </c>
      <c r="F41" s="62" t="str">
        <f>+'4 MAPA CALOR INHERENTE'!D33</f>
        <v/>
      </c>
      <c r="G41" s="250" t="str">
        <f>+'4 MAPA CALOR INHERENTE'!E33</f>
        <v/>
      </c>
      <c r="H41" s="87">
        <f>+'5 VALORACIÓN DEL CONTROL'!T128</f>
        <v>0.6</v>
      </c>
      <c r="I41" s="62">
        <f>+'5 VALORACIÓN DEL CONTROL'!U128</f>
        <v>0</v>
      </c>
      <c r="J41" s="62" t="str">
        <f t="shared" si="6"/>
        <v>Media</v>
      </c>
      <c r="K41" s="62" t="str">
        <f t="shared" si="10"/>
        <v/>
      </c>
      <c r="L41" s="250" t="b">
        <f t="shared" si="7"/>
        <v>0</v>
      </c>
      <c r="M41" s="250" t="b">
        <f t="shared" si="8"/>
        <v>0</v>
      </c>
      <c r="N41" s="250" t="b">
        <f t="shared" si="11"/>
        <v>0</v>
      </c>
      <c r="O41" s="251"/>
      <c r="P41" s="250">
        <f t="shared" si="9"/>
        <v>0</v>
      </c>
      <c r="Q41" s="301" t="str">
        <f>'5 VALORACIÓN DEL CONTROL'!I33</f>
        <v xml:space="preserve">  </v>
      </c>
      <c r="R41" s="251"/>
      <c r="S41" s="251"/>
      <c r="T41" s="251"/>
      <c r="U41" s="302"/>
      <c r="V41" s="302"/>
    </row>
    <row r="42" spans="1:46" ht="93" hidden="1" customHeight="1" x14ac:dyDescent="0.2">
      <c r="A42" s="60" t="str">
        <f>'2 IDENTIFICACIÓN'!A34</f>
        <v>R25</v>
      </c>
      <c r="B42" s="250" t="str">
        <f>+'2 IDENTIFICACIÓN'!J34</f>
        <v xml:space="preserve"> por  debido a </v>
      </c>
      <c r="C42" s="87" t="str">
        <f>+'3 PROBABIL E IMPACTO INHERENTE'!E34</f>
        <v/>
      </c>
      <c r="D42" s="87" t="str">
        <f>+'3 PROBABIL E IMPACTO INHERENTE'!M34</f>
        <v/>
      </c>
      <c r="E42" s="62" t="str">
        <f>+'4 MAPA CALOR INHERENTE'!C34</f>
        <v/>
      </c>
      <c r="F42" s="62" t="str">
        <f>+'4 MAPA CALOR INHERENTE'!D34</f>
        <v/>
      </c>
      <c r="G42" s="250" t="str">
        <f>+'4 MAPA CALOR INHERENTE'!E34</f>
        <v/>
      </c>
      <c r="H42" s="87">
        <f>+'5 VALORACIÓN DEL CONTROL'!T129</f>
        <v>0.6</v>
      </c>
      <c r="I42" s="62">
        <f>+'5 VALORACIÓN DEL CONTROL'!U129</f>
        <v>0</v>
      </c>
      <c r="J42" s="62" t="str">
        <f t="shared" si="6"/>
        <v>Media</v>
      </c>
      <c r="K42" s="62" t="str">
        <f t="shared" si="10"/>
        <v/>
      </c>
      <c r="L42" s="250" t="b">
        <f t="shared" si="7"/>
        <v>0</v>
      </c>
      <c r="M42" s="250" t="b">
        <f t="shared" si="8"/>
        <v>0</v>
      </c>
      <c r="N42" s="250" t="b">
        <f t="shared" si="11"/>
        <v>0</v>
      </c>
      <c r="O42" s="251"/>
      <c r="P42" s="250">
        <f t="shared" si="9"/>
        <v>0</v>
      </c>
      <c r="Q42" s="301" t="str">
        <f>'5 VALORACIÓN DEL CONTROL'!I34</f>
        <v>El profesional asignado por el líder del proceso verifica la información sujeta a publicación y actualización en la página web institucional, de acuerdo con los lineamientos establecidos en la Resolución 1519 de 2020 y sus anexos.</v>
      </c>
      <c r="R42" s="251"/>
      <c r="S42" s="251"/>
      <c r="T42" s="251"/>
      <c r="U42" s="302"/>
      <c r="V42" s="302"/>
    </row>
    <row r="43" spans="1:46" ht="93" hidden="1" customHeight="1" x14ac:dyDescent="0.2">
      <c r="A43" s="60" t="str">
        <f>'2 IDENTIFICACIÓN'!A35</f>
        <v>R26</v>
      </c>
      <c r="B43" s="250" t="str">
        <f>+'2 IDENTIFICACIÓN'!J35</f>
        <v xml:space="preserve"> por  debido a </v>
      </c>
      <c r="C43" s="87" t="str">
        <f>+'3 PROBABIL E IMPACTO INHERENTE'!E35</f>
        <v/>
      </c>
      <c r="D43" s="87" t="str">
        <f>+'3 PROBABIL E IMPACTO INHERENTE'!M35</f>
        <v/>
      </c>
      <c r="E43" s="62" t="str">
        <f>+'4 MAPA CALOR INHERENTE'!C35</f>
        <v/>
      </c>
      <c r="F43" s="62" t="str">
        <f>+'4 MAPA CALOR INHERENTE'!D35</f>
        <v/>
      </c>
      <c r="G43" s="250" t="str">
        <f>+'4 MAPA CALOR INHERENTE'!E35</f>
        <v/>
      </c>
      <c r="H43" s="87">
        <f>+'5 VALORACIÓN DEL CONTROL'!T130</f>
        <v>0.6</v>
      </c>
      <c r="I43" s="62" t="str">
        <f>+'5 VALORACIÓN DEL CONTROL'!U130</f>
        <v/>
      </c>
      <c r="J43" s="62" t="str">
        <f t="shared" si="6"/>
        <v>Media</v>
      </c>
      <c r="K43" s="62" t="str">
        <f t="shared" si="10"/>
        <v/>
      </c>
      <c r="L43" s="250" t="b">
        <f t="shared" si="7"/>
        <v>0</v>
      </c>
      <c r="M43" s="250" t="b">
        <f t="shared" si="8"/>
        <v>0</v>
      </c>
      <c r="N43" s="250" t="b">
        <f t="shared" si="11"/>
        <v>0</v>
      </c>
      <c r="O43" s="251"/>
      <c r="P43" s="250">
        <f t="shared" si="9"/>
        <v>0</v>
      </c>
      <c r="Q43" s="301" t="str">
        <f>'5 VALORACIÓN DEL CONTROL'!I35</f>
        <v xml:space="preserve">  </v>
      </c>
      <c r="R43" s="251"/>
      <c r="S43" s="251"/>
      <c r="T43" s="251"/>
      <c r="U43" s="302"/>
      <c r="V43" s="302"/>
    </row>
    <row r="44" spans="1:46" ht="93" hidden="1" customHeight="1" x14ac:dyDescent="0.2">
      <c r="A44" s="60" t="str">
        <f>'2 IDENTIFICACIÓN'!A36</f>
        <v>R27</v>
      </c>
      <c r="B44" s="250" t="str">
        <f>+'2 IDENTIFICACIÓN'!J36</f>
        <v xml:space="preserve"> por  debido a </v>
      </c>
      <c r="C44" s="87" t="str">
        <f>+'3 PROBABIL E IMPACTO INHERENTE'!E36</f>
        <v/>
      </c>
      <c r="D44" s="87" t="str">
        <f>+'3 PROBABIL E IMPACTO INHERENTE'!M36</f>
        <v/>
      </c>
      <c r="E44" s="62" t="str">
        <f>+'4 MAPA CALOR INHERENTE'!C36</f>
        <v/>
      </c>
      <c r="F44" s="62" t="str">
        <f>+'4 MAPA CALOR INHERENTE'!D36</f>
        <v/>
      </c>
      <c r="G44" s="250" t="str">
        <f>+'4 MAPA CALOR INHERENTE'!E36</f>
        <v/>
      </c>
      <c r="H44" s="87">
        <f>+'5 VALORACIÓN DEL CONTROL'!T131</f>
        <v>0.6</v>
      </c>
      <c r="I44" s="62">
        <f>+'5 VALORACIÓN DEL CONTROL'!U131</f>
        <v>0</v>
      </c>
      <c r="J44" s="62" t="str">
        <f t="shared" si="6"/>
        <v>Media</v>
      </c>
      <c r="K44" s="62" t="str">
        <f t="shared" si="10"/>
        <v/>
      </c>
      <c r="L44" s="250" t="b">
        <f t="shared" si="7"/>
        <v>0</v>
      </c>
      <c r="M44" s="250" t="b">
        <f t="shared" si="8"/>
        <v>0</v>
      </c>
      <c r="N44" s="250" t="b">
        <f t="shared" si="11"/>
        <v>0</v>
      </c>
      <c r="O44" s="251"/>
      <c r="P44" s="250">
        <f t="shared" si="9"/>
        <v>0</v>
      </c>
      <c r="Q44" s="301" t="str">
        <f>'5 VALORACIÓN DEL CONTROL'!I36</f>
        <v xml:space="preserve">  </v>
      </c>
      <c r="R44" s="251"/>
      <c r="S44" s="251"/>
      <c r="T44" s="251"/>
      <c r="U44" s="302"/>
      <c r="V44" s="302"/>
    </row>
    <row r="45" spans="1:46" ht="93" hidden="1" customHeight="1" x14ac:dyDescent="0.2">
      <c r="A45" s="60" t="str">
        <f>'2 IDENTIFICACIÓN'!A37</f>
        <v>R28</v>
      </c>
      <c r="B45" s="250" t="str">
        <f>+'2 IDENTIFICACIÓN'!J37</f>
        <v xml:space="preserve"> por  debido a </v>
      </c>
      <c r="C45" s="87" t="str">
        <f>+'3 PROBABIL E IMPACTO INHERENTE'!E37</f>
        <v/>
      </c>
      <c r="D45" s="87" t="str">
        <f>+'3 PROBABIL E IMPACTO INHERENTE'!M37</f>
        <v/>
      </c>
      <c r="E45" s="62" t="str">
        <f>+'4 MAPA CALOR INHERENTE'!C37</f>
        <v/>
      </c>
      <c r="F45" s="62" t="str">
        <f>+'4 MAPA CALOR INHERENTE'!D37</f>
        <v/>
      </c>
      <c r="G45" s="250" t="str">
        <f>+'4 MAPA CALOR INHERENTE'!E37</f>
        <v/>
      </c>
      <c r="H45" s="87">
        <f>+'5 VALORACIÓN DEL CONTROL'!T132</f>
        <v>0.6</v>
      </c>
      <c r="I45" s="62">
        <f>+'5 VALORACIÓN DEL CONTROL'!U132</f>
        <v>0</v>
      </c>
      <c r="J45" s="62" t="str">
        <f t="shared" si="6"/>
        <v>Media</v>
      </c>
      <c r="K45" s="62" t="str">
        <f t="shared" si="10"/>
        <v/>
      </c>
      <c r="L45" s="250" t="b">
        <f t="shared" si="7"/>
        <v>0</v>
      </c>
      <c r="M45" s="250" t="b">
        <f t="shared" si="8"/>
        <v>0</v>
      </c>
      <c r="N45" s="250" t="b">
        <f t="shared" si="11"/>
        <v>0</v>
      </c>
      <c r="O45" s="251"/>
      <c r="P45" s="250">
        <f t="shared" si="9"/>
        <v>0</v>
      </c>
      <c r="Q45" s="301" t="str">
        <f>'5 VALORACIÓN DEL CONTROL'!I37</f>
        <v xml:space="preserve">  </v>
      </c>
      <c r="R45" s="251"/>
      <c r="S45" s="251"/>
      <c r="T45" s="251"/>
      <c r="U45" s="302"/>
      <c r="V45" s="302"/>
    </row>
    <row r="46" spans="1:46" ht="93" hidden="1" customHeight="1" x14ac:dyDescent="0.2">
      <c r="A46" s="60" t="str">
        <f>'2 IDENTIFICACIÓN'!A38</f>
        <v>R29</v>
      </c>
      <c r="B46" s="250" t="str">
        <f>+'2 IDENTIFICACIÓN'!J38</f>
        <v xml:space="preserve"> por  debido a </v>
      </c>
      <c r="C46" s="87" t="str">
        <f>+'3 PROBABIL E IMPACTO INHERENTE'!E38</f>
        <v/>
      </c>
      <c r="D46" s="87" t="str">
        <f>+'3 PROBABIL E IMPACTO INHERENTE'!M38</f>
        <v/>
      </c>
      <c r="E46" s="62" t="str">
        <f>+'4 MAPA CALOR INHERENTE'!C38</f>
        <v/>
      </c>
      <c r="F46" s="62" t="str">
        <f>+'4 MAPA CALOR INHERENTE'!D38</f>
        <v/>
      </c>
      <c r="G46" s="250" t="str">
        <f>+'4 MAPA CALOR INHERENTE'!E38</f>
        <v/>
      </c>
      <c r="H46" s="87">
        <f>+'5 VALORACIÓN DEL CONTROL'!T133</f>
        <v>0.6</v>
      </c>
      <c r="I46" s="62">
        <f>+'5 VALORACIÓN DEL CONTROL'!U133</f>
        <v>0</v>
      </c>
      <c r="J46" s="62" t="str">
        <f t="shared" si="6"/>
        <v>Media</v>
      </c>
      <c r="K46" s="62" t="str">
        <f t="shared" si="10"/>
        <v/>
      </c>
      <c r="L46" s="250" t="b">
        <f t="shared" si="7"/>
        <v>0</v>
      </c>
      <c r="M46" s="250" t="b">
        <f t="shared" si="8"/>
        <v>0</v>
      </c>
      <c r="N46" s="250" t="b">
        <f t="shared" si="11"/>
        <v>0</v>
      </c>
      <c r="O46" s="251"/>
      <c r="P46" s="250">
        <f t="shared" si="9"/>
        <v>0</v>
      </c>
      <c r="Q46" s="301" t="str">
        <f>'5 VALORACIÓN DEL CONTROL'!I38</f>
        <v xml:space="preserve">  </v>
      </c>
      <c r="R46" s="251"/>
      <c r="S46" s="251"/>
      <c r="T46" s="251"/>
      <c r="U46" s="302"/>
      <c r="V46" s="302"/>
    </row>
    <row r="47" spans="1:46" ht="93" hidden="1" customHeight="1" x14ac:dyDescent="0.2">
      <c r="A47" s="60" t="str">
        <f>'2 IDENTIFICACIÓN'!A39</f>
        <v>R30</v>
      </c>
      <c r="B47" s="250" t="str">
        <f>+'2 IDENTIFICACIÓN'!J39</f>
        <v xml:space="preserve"> por  debido a </v>
      </c>
      <c r="C47" s="87" t="str">
        <f>+'3 PROBABIL E IMPACTO INHERENTE'!E39</f>
        <v/>
      </c>
      <c r="D47" s="87" t="str">
        <f>+'3 PROBABIL E IMPACTO INHERENTE'!M39</f>
        <v/>
      </c>
      <c r="E47" s="62" t="str">
        <f>+'4 MAPA CALOR INHERENTE'!C39</f>
        <v/>
      </c>
      <c r="F47" s="62" t="str">
        <f>+'4 MAPA CALOR INHERENTE'!D39</f>
        <v/>
      </c>
      <c r="G47" s="250" t="str">
        <f>+'4 MAPA CALOR INHERENTE'!E39</f>
        <v/>
      </c>
      <c r="H47" s="87">
        <f>+'5 VALORACIÓN DEL CONTROL'!T134</f>
        <v>0.6</v>
      </c>
      <c r="I47" s="62">
        <f>+'5 VALORACIÓN DEL CONTROL'!U134</f>
        <v>0</v>
      </c>
      <c r="J47" s="62" t="str">
        <f t="shared" si="6"/>
        <v>Media</v>
      </c>
      <c r="K47" s="62" t="str">
        <f t="shared" si="10"/>
        <v/>
      </c>
      <c r="L47" s="250" t="b">
        <f t="shared" si="7"/>
        <v>0</v>
      </c>
      <c r="M47" s="250" t="b">
        <f t="shared" si="8"/>
        <v>0</v>
      </c>
      <c r="N47" s="250" t="b">
        <f t="shared" si="11"/>
        <v>0</v>
      </c>
      <c r="O47" s="251"/>
      <c r="P47" s="250">
        <f t="shared" si="9"/>
        <v>0</v>
      </c>
      <c r="Q47" s="301" t="str">
        <f>'5 VALORACIÓN DEL CONTROL'!I39</f>
        <v xml:space="preserve">  </v>
      </c>
      <c r="R47" s="251"/>
      <c r="S47" s="251"/>
      <c r="T47" s="251"/>
      <c r="U47" s="302"/>
      <c r="V47" s="302"/>
    </row>
    <row r="48" spans="1:46" ht="14.5" customHeight="1" thickBot="1" x14ac:dyDescent="0.25"/>
    <row r="49" spans="1:7" ht="15" thickTop="1" thickBot="1" x14ac:dyDescent="0.25">
      <c r="A49" s="425" t="s">
        <v>376</v>
      </c>
      <c r="B49" s="425"/>
      <c r="C49" s="425"/>
      <c r="D49" s="425"/>
      <c r="E49" s="425"/>
      <c r="F49" s="425"/>
      <c r="G49" s="425"/>
    </row>
    <row r="50" spans="1:7" ht="19.5" customHeight="1" thickTop="1" thickBot="1" x14ac:dyDescent="0.25">
      <c r="A50" s="312" t="s">
        <v>377</v>
      </c>
      <c r="B50" s="425" t="s">
        <v>378</v>
      </c>
      <c r="C50" s="425"/>
      <c r="D50" s="425" t="s">
        <v>379</v>
      </c>
      <c r="E50" s="425"/>
      <c r="F50" s="425" t="s">
        <v>380</v>
      </c>
      <c r="G50" s="425"/>
    </row>
    <row r="51" spans="1:7" ht="101.5" customHeight="1" thickTop="1" thickBot="1" x14ac:dyDescent="0.25">
      <c r="A51" s="313" t="s">
        <v>381</v>
      </c>
      <c r="B51" s="400">
        <v>46163</v>
      </c>
      <c r="C51" s="400"/>
      <c r="D51" s="401" t="s">
        <v>382</v>
      </c>
      <c r="E51" s="401"/>
      <c r="F51" s="402" t="s">
        <v>383</v>
      </c>
      <c r="G51" s="402"/>
    </row>
    <row r="52" spans="1:7" ht="19.5" customHeight="1" thickTop="1" x14ac:dyDescent="0.2"/>
    <row r="53" spans="1:7" ht="19.5" customHeight="1" x14ac:dyDescent="0.2"/>
    <row r="54" spans="1:7" ht="19.5" customHeight="1" x14ac:dyDescent="0.2"/>
  </sheetData>
  <sheetProtection formatCells="0" formatColumns="0" formatRows="0" sort="0" autoFilter="0" pivotTables="0"/>
  <dataConsolidate/>
  <mergeCells count="90">
    <mergeCell ref="A24:A26"/>
    <mergeCell ref="L27:L29"/>
    <mergeCell ref="M27:M29"/>
    <mergeCell ref="O27:O29"/>
    <mergeCell ref="Q27:Q29"/>
    <mergeCell ref="F24:F26"/>
    <mergeCell ref="F27:F29"/>
    <mergeCell ref="Q24:Q26"/>
    <mergeCell ref="O24:O26"/>
    <mergeCell ref="M24:M26"/>
    <mergeCell ref="L24:L26"/>
    <mergeCell ref="K24:K26"/>
    <mergeCell ref="J24:J26"/>
    <mergeCell ref="I24:I26"/>
    <mergeCell ref="H24:H26"/>
    <mergeCell ref="G24:G26"/>
    <mergeCell ref="A27:A29"/>
    <mergeCell ref="B27:B29"/>
    <mergeCell ref="C27:C29"/>
    <mergeCell ref="D27:D29"/>
    <mergeCell ref="E27:E29"/>
    <mergeCell ref="A30:A31"/>
    <mergeCell ref="Q30:Q31"/>
    <mergeCell ref="O30:O31"/>
    <mergeCell ref="M30:M31"/>
    <mergeCell ref="L30:L31"/>
    <mergeCell ref="K30:K31"/>
    <mergeCell ref="J30:J31"/>
    <mergeCell ref="I30:I31"/>
    <mergeCell ref="H30:H31"/>
    <mergeCell ref="G30:G31"/>
    <mergeCell ref="F30:F31"/>
    <mergeCell ref="E30:E31"/>
    <mergeCell ref="D30:D31"/>
    <mergeCell ref="C30:C31"/>
    <mergeCell ref="B30:B31"/>
    <mergeCell ref="A1:A3"/>
    <mergeCell ref="B1:I2"/>
    <mergeCell ref="B3:I3"/>
    <mergeCell ref="A4:K4"/>
    <mergeCell ref="A9:A11"/>
    <mergeCell ref="B9:B11"/>
    <mergeCell ref="C9:C11"/>
    <mergeCell ref="D9:D11"/>
    <mergeCell ref="E9:E11"/>
    <mergeCell ref="F9:F11"/>
    <mergeCell ref="G9:G11"/>
    <mergeCell ref="H9:H11"/>
    <mergeCell ref="I9:I11"/>
    <mergeCell ref="A13:A15"/>
    <mergeCell ref="J13:J15"/>
    <mergeCell ref="I13:I15"/>
    <mergeCell ref="H13:H15"/>
    <mergeCell ref="G13:G15"/>
    <mergeCell ref="F13:F15"/>
    <mergeCell ref="D13:D15"/>
    <mergeCell ref="C13:C15"/>
    <mergeCell ref="B13:B15"/>
    <mergeCell ref="B50:C50"/>
    <mergeCell ref="D50:E50"/>
    <mergeCell ref="F50:G50"/>
    <mergeCell ref="O13:O15"/>
    <mergeCell ref="M13:M15"/>
    <mergeCell ref="L13:L15"/>
    <mergeCell ref="K13:K15"/>
    <mergeCell ref="E24:E26"/>
    <mergeCell ref="D24:D26"/>
    <mergeCell ref="C24:C26"/>
    <mergeCell ref="B24:B26"/>
    <mergeCell ref="G27:G29"/>
    <mergeCell ref="H27:H29"/>
    <mergeCell ref="I27:I29"/>
    <mergeCell ref="J27:J29"/>
    <mergeCell ref="K27:K29"/>
    <mergeCell ref="B51:C51"/>
    <mergeCell ref="D51:E51"/>
    <mergeCell ref="F51:G51"/>
    <mergeCell ref="Y9:Y17"/>
    <mergeCell ref="E7:G7"/>
    <mergeCell ref="J7:L7"/>
    <mergeCell ref="Q7:V7"/>
    <mergeCell ref="O9:O11"/>
    <mergeCell ref="Q9:Q11"/>
    <mergeCell ref="L9:L11"/>
    <mergeCell ref="M9:M11"/>
    <mergeCell ref="Q13:Q15"/>
    <mergeCell ref="E13:E15"/>
    <mergeCell ref="J9:J11"/>
    <mergeCell ref="K9:K11"/>
    <mergeCell ref="A49:G49"/>
  </mergeCells>
  <conditionalFormatting sqref="E9:E10 I9:J10 E12:E14 I12:J14 E16:E25 I16:J25 E27:E28 I27:J28 E30 I30:J30 E32:E47 I32:J47">
    <cfRule type="cellIs" dxfId="26" priority="6" operator="equal">
      <formula>$AA$17</formula>
    </cfRule>
    <cfRule type="cellIs" dxfId="25" priority="7" operator="equal">
      <formula>$AA$16</formula>
    </cfRule>
    <cfRule type="cellIs" dxfId="24" priority="8" operator="equal">
      <formula>$AA$13</formula>
    </cfRule>
    <cfRule type="cellIs" dxfId="23" priority="9" operator="equal">
      <formula>$AA$12</formula>
    </cfRule>
    <cfRule type="cellIs" dxfId="22" priority="10" operator="equal">
      <formula>$AA$9</formula>
    </cfRule>
  </conditionalFormatting>
  <conditionalFormatting sqref="F9:F10 F12:F14 F16:F25 K16:K25 F27:F28 K27:K28 F30 K30 F32:F47 K32:K47">
    <cfRule type="cellIs" dxfId="21" priority="1" operator="equal">
      <formula>$AB$8</formula>
    </cfRule>
    <cfRule type="cellIs" dxfId="20" priority="2" operator="equal">
      <formula>$AC$8</formula>
    </cfRule>
    <cfRule type="cellIs" dxfId="19" priority="3" operator="equal">
      <formula>$AD$8</formula>
    </cfRule>
    <cfRule type="cellIs" dxfId="18" priority="4" operator="equal">
      <formula>$AE$8</formula>
    </cfRule>
    <cfRule type="cellIs" dxfId="17" priority="5" operator="equal">
      <formula>$AF$8</formula>
    </cfRule>
  </conditionalFormatting>
  <conditionalFormatting sqref="G9:G10 G12:G14 L12:L14 G16:G25 L16:L25 G27:G28 L27:L28 G30 L30 G32:G47 L32:L47">
    <cfRule type="cellIs" dxfId="16" priority="11" operator="equal">
      <formula>$AB$20</formula>
    </cfRule>
    <cfRule type="cellIs" dxfId="15" priority="12" operator="equal">
      <formula>$AB$21</formula>
    </cfRule>
    <cfRule type="cellIs" dxfId="14" priority="13" operator="equal">
      <formula>$AB$22</formula>
    </cfRule>
    <cfRule type="cellIs" dxfId="13" priority="14" operator="equal">
      <formula>$AB$23</formula>
    </cfRule>
  </conditionalFormatting>
  <conditionalFormatting sqref="K9:K10 K12:K14">
    <cfRule type="cellIs" dxfId="12" priority="20" operator="equal">
      <formula>$AB$8</formula>
    </cfRule>
    <cfRule type="cellIs" dxfId="11" priority="21" operator="equal">
      <formula>$AC$8</formula>
    </cfRule>
    <cfRule type="cellIs" dxfId="10" priority="22" operator="equal">
      <formula>$AD$8</formula>
    </cfRule>
    <cfRule type="cellIs" dxfId="9" priority="23" operator="equal">
      <formula>$AE$8</formula>
    </cfRule>
    <cfRule type="cellIs" dxfId="8" priority="24" operator="equal">
      <formula>$AF$8</formula>
    </cfRule>
  </conditionalFormatting>
  <conditionalFormatting sqref="L9:L10">
    <cfRule type="cellIs" dxfId="7" priority="30" operator="equal">
      <formula>$AB$20</formula>
    </cfRule>
    <cfRule type="cellIs" dxfId="6" priority="31" operator="equal">
      <formula>$AB$21</formula>
    </cfRule>
    <cfRule type="cellIs" dxfId="5" priority="32" operator="equal">
      <formula>$AB$22</formula>
    </cfRule>
    <cfRule type="cellIs" dxfId="4" priority="33" operator="equal">
      <formula>$AB$23</formula>
    </cfRule>
  </conditionalFormatting>
  <dataValidations count="7">
    <dataValidation allowBlank="1" showInputMessage="1" showErrorMessage="1" prompt="La probabilidad se encuentra determinada por una escala de 1 a 3, siendo 1 la menor probabilidad de ocurrencia del riesgo y 3 la mayor probabilidad de  ocurrencia." sqref="JK8" xr:uid="{B8CE28A1-6075-40EC-8938-59543507B78E}"/>
    <dataValidation allowBlank="1" showInputMessage="1" showErrorMessage="1" prompt="Es la materialización del riesgo y las consecuencias de su aparición. Su escala es: 5 bajo impacto, 10 medio, 20 alto impacto._x000a_" sqref="JL8:JR8" xr:uid="{3EDC387F-A2BA-4431-AAFE-DB1FB7F46245}"/>
    <dataValidation type="list" allowBlank="1" showInputMessage="1" showErrorMessage="1" sqref="O9:O10 O12:O14 O32:O47 O16:O23" xr:uid="{CEF38265-7715-4E60-8778-38E30D159E9E}">
      <formula1>INDIRECT($N9)</formula1>
    </dataValidation>
    <dataValidation type="list" allowBlank="1" showInputMessage="1" showErrorMessage="1" sqref="O30" xr:uid="{59DE96BC-1A25-4CFE-A3DD-A01372601E3B}">
      <formula1>INDIRECT($N31)</formula1>
    </dataValidation>
    <dataValidation type="list" allowBlank="1" showInputMessage="1" showErrorMessage="1" sqref="JL9:JR20" xr:uid="{7BC3904A-DDB3-436E-80D9-924E6E39BB76}">
      <formula1>#REF!</formula1>
    </dataValidation>
    <dataValidation type="list" allowBlank="1" showInputMessage="1" showErrorMessage="1" sqref="O24 O27:O28" xr:uid="{2C94AF39-D0FB-4807-B720-84DFE0D2511E}">
      <formula1>INDIRECT($N26)</formula1>
    </dataValidation>
    <dataValidation type="list" allowBlank="1" showInputMessage="1" showErrorMessage="1" sqref="O25" xr:uid="{DEA457B2-D5FA-43AB-84FF-BE04F1D546D9}">
      <formula1>INDIRECT($N29)</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oddFooter>&amp;LMatriz de propiedad y autoría de: Olga Yaneth Aragón Sánchez</oddFooter>
  </headerFooter>
  <ignoredErrors>
    <ignoredError sqref="J5" unlocked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Props1.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3.xml><?xml version="1.0" encoding="utf-8"?>
<ds:datastoreItem xmlns:ds="http://schemas.openxmlformats.org/officeDocument/2006/customXml" ds:itemID="{A14D0167-1D94-443D-9441-36E43987C786}">
  <ds:schemaRefs>
    <ds:schemaRef ds:uri="http://schemas.microsoft.com/office/2006/metadata/properties"/>
    <ds:schemaRef ds:uri="http://schemas.microsoft.com/office/infopath/2007/PartnerControls"/>
    <ds:schemaRef ds:uri="cadaebf9-c45c-4928-a835-b6d2640c562f"/>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10</vt:i4>
      </vt:variant>
      <vt:variant>
        <vt:lpstr>Rangos con nombre</vt:lpstr>
      </vt:variant>
      <vt:variant>
        <vt:i4>23</vt:i4>
      </vt:variant>
    </vt:vector>
  </HeadingPairs>
  <TitlesOfParts>
    <vt:vector size="33" baseType="lpstr">
      <vt:lpstr>1 INSTRUCTIVO</vt:lpstr>
      <vt:lpstr>2 IDENTIFICACIÓN</vt:lpstr>
      <vt:lpstr>3 PROBABIL E IMPACTO INHERENTE</vt:lpstr>
      <vt:lpstr>4 MAPA CALOR INHERENTE</vt:lpstr>
      <vt:lpstr>5 VALORACIÓN DEL CONTROL</vt:lpstr>
      <vt:lpstr>11 FORMULAS</vt:lpstr>
      <vt:lpstr>6 MAPA CALOR RESIDUAL</vt:lpstr>
      <vt:lpstr>7 MAPA CALOR INHEREN Y RESIDUAL</vt:lpstr>
      <vt:lpstr>8 MAPA RIESGOS</vt:lpstr>
      <vt:lpstr>9 RIESGO DEL PROCESO</vt:lpstr>
      <vt:lpstr>Afectación_Económica</vt:lpstr>
      <vt:lpstr>'3 PROBABIL E IMPACTO INHERENTE'!Área_de_impresión</vt:lpstr>
      <vt:lpstr>E_Relaciones_Laborales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Reducir_mitigar_Transferir_Evitar</vt:lpstr>
      <vt:lpstr>Reputacional</vt:lpstr>
      <vt:lpstr>Requiere_Plan_de_Acción</vt:lpstr>
      <vt:lpstr>Seguridad_Información</vt:lpstr>
      <vt:lpstr>Talento_Humano</vt:lpstr>
      <vt:lpstr>Tecnología</vt:lpstr>
      <vt:lpstr>Tipo</vt:lpstr>
      <vt:lpstr>'2 IDENTIFICACIÓN'!Títulos_a_imprimir</vt:lpstr>
      <vt:lpstr>'3 PROBABIL E IMPACTO INHERENTE'!Títulos_a_imprimir</vt:lpstr>
      <vt:lpstr>'5 VALORACIÓN DEL CONTROL'!Títulos_a_imprimir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Duberney Hernandez Corzo</cp:lastModifiedBy>
  <cp:revision/>
  <dcterms:created xsi:type="dcterms:W3CDTF">2006-09-16T00:00:00Z</dcterms:created>
  <dcterms:modified xsi:type="dcterms:W3CDTF">2026-06-04T14:45:11Z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