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EF063B09-BA5B-4120-BC2A-D97CC1CA05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4" i="1" l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F53" i="1" l="1"/>
  <c r="AY53" i="1" s="1"/>
  <c r="AF54" i="1"/>
  <c r="AY54" i="1" s="1"/>
  <c r="AU53" i="1"/>
  <c r="BB53" i="1" s="1"/>
  <c r="AU54" i="1"/>
  <c r="BB54" i="1" s="1"/>
  <c r="AF49" i="1"/>
  <c r="AY49" i="1" s="1"/>
  <c r="AF50" i="1"/>
  <c r="AY50" i="1" s="1"/>
  <c r="AF51" i="1"/>
  <c r="AY51" i="1" s="1"/>
  <c r="AF52" i="1"/>
  <c r="AZ52" i="1" s="1"/>
  <c r="AU49" i="1"/>
  <c r="BB49" i="1" s="1"/>
  <c r="AU50" i="1"/>
  <c r="BB50" i="1" s="1"/>
  <c r="AU51" i="1"/>
  <c r="BB51" i="1" s="1"/>
  <c r="AU52" i="1"/>
  <c r="BB52" i="1" s="1"/>
  <c r="AF30" i="1"/>
  <c r="AY30" i="1" s="1"/>
  <c r="AF31" i="1"/>
  <c r="AZ31" i="1" s="1"/>
  <c r="AF32" i="1"/>
  <c r="AY32" i="1" s="1"/>
  <c r="AF33" i="1"/>
  <c r="AY33" i="1" s="1"/>
  <c r="AF34" i="1"/>
  <c r="AY34" i="1" s="1"/>
  <c r="AF35" i="1"/>
  <c r="AZ35" i="1" s="1"/>
  <c r="AF36" i="1"/>
  <c r="AZ36" i="1" s="1"/>
  <c r="AF37" i="1"/>
  <c r="AZ37" i="1" s="1"/>
  <c r="AF38" i="1"/>
  <c r="AY38" i="1" s="1"/>
  <c r="AF39" i="1"/>
  <c r="AZ39" i="1" s="1"/>
  <c r="AF40" i="1"/>
  <c r="AZ40" i="1" s="1"/>
  <c r="AF41" i="1"/>
  <c r="AZ41" i="1" s="1"/>
  <c r="AF42" i="1"/>
  <c r="AY42" i="1" s="1"/>
  <c r="AF43" i="1"/>
  <c r="AZ43" i="1" s="1"/>
  <c r="AF44" i="1"/>
  <c r="AY44" i="1" s="1"/>
  <c r="AF45" i="1"/>
  <c r="AY45" i="1" s="1"/>
  <c r="AF46" i="1"/>
  <c r="AY46" i="1" s="1"/>
  <c r="AF47" i="1"/>
  <c r="AY47" i="1" s="1"/>
  <c r="AF48" i="1"/>
  <c r="AY48" i="1" s="1"/>
  <c r="AU30" i="1"/>
  <c r="BB30" i="1" s="1"/>
  <c r="AU31" i="1"/>
  <c r="BB31" i="1" s="1"/>
  <c r="AU32" i="1"/>
  <c r="BB32" i="1" s="1"/>
  <c r="AU33" i="1"/>
  <c r="BB33" i="1" s="1"/>
  <c r="AU34" i="1"/>
  <c r="BB34" i="1" s="1"/>
  <c r="AU35" i="1"/>
  <c r="BB35" i="1" s="1"/>
  <c r="AU36" i="1"/>
  <c r="BB36" i="1" s="1"/>
  <c r="AU37" i="1"/>
  <c r="BB37" i="1" s="1"/>
  <c r="AU38" i="1"/>
  <c r="BB38" i="1" s="1"/>
  <c r="AU39" i="1"/>
  <c r="BB39" i="1" s="1"/>
  <c r="AU40" i="1"/>
  <c r="BB40" i="1" s="1"/>
  <c r="AU41" i="1"/>
  <c r="BB41" i="1" s="1"/>
  <c r="AU42" i="1"/>
  <c r="BB42" i="1" s="1"/>
  <c r="AU43" i="1"/>
  <c r="BB43" i="1" s="1"/>
  <c r="AU44" i="1"/>
  <c r="BB44" i="1" s="1"/>
  <c r="AU45" i="1"/>
  <c r="BB45" i="1" s="1"/>
  <c r="AU46" i="1"/>
  <c r="BB46" i="1" s="1"/>
  <c r="AU47" i="1"/>
  <c r="BB47" i="1" s="1"/>
  <c r="AU48" i="1"/>
  <c r="BB48" i="1" s="1"/>
  <c r="AX51" i="1" l="1"/>
  <c r="AY40" i="1"/>
  <c r="AX50" i="1"/>
  <c r="AX49" i="1"/>
  <c r="AX52" i="1"/>
  <c r="AY31" i="1"/>
  <c r="AZ48" i="1"/>
  <c r="AX48" i="1"/>
  <c r="AX40" i="1"/>
  <c r="AX36" i="1"/>
  <c r="AZ47" i="1"/>
  <c r="AY35" i="1"/>
  <c r="AZ51" i="1"/>
  <c r="AZ32" i="1"/>
  <c r="AY36" i="1"/>
  <c r="AX44" i="1"/>
  <c r="AX32" i="1"/>
  <c r="AZ44" i="1"/>
  <c r="AY43" i="1"/>
  <c r="AY37" i="1"/>
  <c r="AX33" i="1"/>
  <c r="AZ33" i="1"/>
  <c r="AY39" i="1"/>
  <c r="AX41" i="1"/>
  <c r="AX45" i="1"/>
  <c r="AX37" i="1"/>
  <c r="AY52" i="1"/>
  <c r="AZ45" i="1"/>
  <c r="AY41" i="1"/>
  <c r="AX47" i="1"/>
  <c r="AX43" i="1"/>
  <c r="AX39" i="1"/>
  <c r="AX35" i="1"/>
  <c r="AX31" i="1"/>
  <c r="AX54" i="1"/>
  <c r="AZ54" i="1"/>
  <c r="AX53" i="1"/>
  <c r="AZ53" i="1"/>
  <c r="AZ50" i="1"/>
  <c r="AZ49" i="1"/>
  <c r="AZ46" i="1"/>
  <c r="AZ42" i="1"/>
  <c r="AZ38" i="1"/>
  <c r="AZ34" i="1"/>
  <c r="AZ30" i="1"/>
  <c r="AX46" i="1"/>
  <c r="AX42" i="1"/>
  <c r="AX38" i="1"/>
  <c r="AX34" i="1"/>
  <c r="AX30" i="1"/>
  <c r="AU11" i="1" l="1"/>
  <c r="BB11" i="1" s="1"/>
  <c r="AU27" i="1"/>
  <c r="BB27" i="1" s="1"/>
  <c r="AF27" i="1"/>
  <c r="AF28" i="1"/>
  <c r="AF29" i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U22" i="1"/>
  <c r="BB22" i="1" s="1"/>
  <c r="AU23" i="1"/>
  <c r="BB23" i="1" s="1"/>
  <c r="AU24" i="1"/>
  <c r="BB24" i="1" s="1"/>
  <c r="AU25" i="1"/>
  <c r="BB25" i="1" s="1"/>
  <c r="AU26" i="1"/>
  <c r="BB26" i="1" s="1"/>
  <c r="AU28" i="1"/>
  <c r="BB28" i="1" s="1"/>
  <c r="AU29" i="1"/>
  <c r="BB29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AF24" i="1"/>
  <c r="AY24" i="1" s="1"/>
  <c r="AF25" i="1"/>
  <c r="AF26" i="1"/>
  <c r="AY26" i="1" s="1"/>
  <c r="AY28" i="1"/>
  <c r="AX27" i="1" l="1"/>
  <c r="AX19" i="1"/>
  <c r="AX11" i="1"/>
  <c r="AX23" i="1"/>
  <c r="AX15" i="1"/>
  <c r="AX29" i="1"/>
  <c r="AX25" i="1"/>
  <c r="AX21" i="1"/>
  <c r="AX17" i="1"/>
  <c r="AX13" i="1"/>
  <c r="AZ26" i="1"/>
  <c r="AZ22" i="1"/>
  <c r="AZ18" i="1"/>
  <c r="AZ14" i="1"/>
  <c r="AX26" i="1"/>
  <c r="AX22" i="1"/>
  <c r="AZ29" i="1"/>
  <c r="AZ25" i="1"/>
  <c r="AZ21" i="1"/>
  <c r="AZ17" i="1"/>
  <c r="AZ13" i="1"/>
  <c r="AZ28" i="1"/>
  <c r="AZ24" i="1"/>
  <c r="AZ20" i="1"/>
  <c r="AZ16" i="1"/>
  <c r="AZ12" i="1"/>
  <c r="AX28" i="1"/>
  <c r="AX24" i="1"/>
  <c r="AZ27" i="1"/>
  <c r="AZ23" i="1"/>
  <c r="AZ19" i="1"/>
  <c r="AZ15" i="1"/>
  <c r="AZ11" i="1"/>
  <c r="AX18" i="1"/>
  <c r="AX14" i="1"/>
  <c r="AY29" i="1"/>
  <c r="AY25" i="1"/>
  <c r="AY21" i="1"/>
  <c r="AY17" i="1"/>
  <c r="AY13" i="1"/>
  <c r="AX20" i="1"/>
  <c r="AX16" i="1"/>
  <c r="AX12" i="1"/>
  <c r="AY27" i="1"/>
  <c r="AY23" i="1"/>
  <c r="AY19" i="1"/>
  <c r="AY15" i="1"/>
  <c r="AY11" i="1"/>
</calcChain>
</file>

<file path=xl/sharedStrings.xml><?xml version="1.0" encoding="utf-8"?>
<sst xmlns="http://schemas.openxmlformats.org/spreadsheetml/2006/main" count="530" uniqueCount="241">
  <si>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</si>
  <si>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</si>
  <si>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</si>
  <si>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</si>
  <si>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</si>
  <si>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</si>
  <si>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</si>
  <si>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</si>
  <si>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</si>
  <si>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</si>
  <si>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</si>
  <si>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</si>
  <si>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</si>
  <si>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</si>
  <si>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</si>
  <si>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</si>
  <si>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</si>
  <si>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</si>
  <si>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</si>
  <si>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</si>
  <si>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</si>
  <si>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t>LÍnea Base</t>
  </si>
  <si>
    <t>PLAN DE ACCION</t>
  </si>
  <si>
    <t>Código:  F-DPM-10100-238,37-060</t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</si>
  <si>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</si>
  <si>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</si>
  <si>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</si>
  <si>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</si>
  <si>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</si>
  <si>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</si>
  <si>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</si>
  <si>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</si>
  <si>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</si>
  <si>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</si>
  <si>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</si>
  <si>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</si>
  <si>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</si>
  <si>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</si>
  <si>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</si>
  <si>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</si>
  <si>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</si>
  <si>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</si>
  <si>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</si>
  <si>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</si>
  <si>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</si>
  <si>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</si>
  <si>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Porcentaje Avance VigenciaR</t>
  </si>
  <si>
    <t>Recursos del Balance</t>
  </si>
  <si>
    <t>Territorio seguro y sostenible</t>
  </si>
  <si>
    <t>Gobierno territorial</t>
  </si>
  <si>
    <t>Ambiente y desarrollo sostenible.</t>
  </si>
  <si>
    <t>4501</t>
  </si>
  <si>
    <t>Fortalecimiento de la convivencia y la seguridad ciudadana (4501).</t>
  </si>
  <si>
    <t>4501060</t>
  </si>
  <si>
    <t>Adecuar una (1) Infraestructura para el bienestar animal</t>
  </si>
  <si>
    <t>Infraestructura para el bienestar animal adecuada (450106000).</t>
  </si>
  <si>
    <t>Número</t>
  </si>
  <si>
    <t>4501061</t>
  </si>
  <si>
    <t>Atender 50,000 animales domésticos (40.000 esterilizaciones, 10.000 atenciones integrales)</t>
  </si>
  <si>
    <t>Animales atendidos (450106100)</t>
  </si>
  <si>
    <t>4501063</t>
  </si>
  <si>
    <t>Apoyar financieramiente 24 prestadores de servicio de atención integral</t>
  </si>
  <si>
    <t>Prestadores del servicio de atención integral de animales apoyados (450106300)</t>
  </si>
  <si>
    <t>3201</t>
  </si>
  <si>
    <t>Fortalecimiento del desempeño ambiental de los sectores productivos (3201).</t>
  </si>
  <si>
    <t>3201003</t>
  </si>
  <si>
    <t>Brindar el servicio de asistencia técnica para la consolidación de 40 negocios verdes</t>
  </si>
  <si>
    <t>Negocios verdes consolidados (320100300)</t>
  </si>
  <si>
    <t>3201002</t>
  </si>
  <si>
    <t>Realizar 1 documento de lineamientos técnicos para el fortalecimiento del desempeño ambiental de la minería de subsistencia en el municipio.</t>
  </si>
  <si>
    <t>Documentos de lineamientos técnicos realizados (320100200).</t>
  </si>
  <si>
    <t>3202</t>
  </si>
  <si>
    <t>Conservación de la biodiversidad y sus servicios ecosistémicos (3202)</t>
  </si>
  <si>
    <t>3202043</t>
  </si>
  <si>
    <t xml:space="preserve">Implementar servicio de apoyo financiero para el pago por Servicios ambientales de 986,23 Has </t>
  </si>
  <si>
    <t>Áreas con esquemas de Pago por Servicios Ambientales implementados (320204300).</t>
  </si>
  <si>
    <t>986,23 Has</t>
  </si>
  <si>
    <t>Hectáreas</t>
  </si>
  <si>
    <t>3202049</t>
  </si>
  <si>
    <t>Mantener la cobertura vegetal 20 Has en proceso de recuperación</t>
  </si>
  <si>
    <t>Áreas en proceso de recuperación de cobertura vegetal (320204900).</t>
  </si>
  <si>
    <t>3202045</t>
  </si>
  <si>
    <t>Realizar la identificación de 10 Has nuevas como suelo de protección-corredores ambientales.</t>
  </si>
  <si>
    <t>Nuevas áreas identificadas como suelo de protección (320204500)</t>
  </si>
  <si>
    <t>3203</t>
  </si>
  <si>
    <t>Gestión integral del recurso hídrico (3203)</t>
  </si>
  <si>
    <t>3203034</t>
  </si>
  <si>
    <t>Brindar servicio de asistencia técnica para la formulación de 4 proyectos para el mejoramiento de la calidad del recurso hídrico, incluyendo las fuentes que abastecen el acueducto.</t>
  </si>
  <si>
    <t>Proyectos para el mejoramiento de la calidad del recurso hídrico formulados. (320303400).</t>
  </si>
  <si>
    <t>3203050</t>
  </si>
  <si>
    <t>Adquirir 800 Has de importancia ambiental para destinarlos a la  protección del recurso hídrico.</t>
  </si>
  <si>
    <t>Hectáreas de áreas protegidas (320305000)</t>
  </si>
  <si>
    <t>3203033</t>
  </si>
  <si>
    <t>Brindar servicio de asistencia técnica para la formulación de 4 proyectos de  promoción del uso eficiente y ahorro del agua.</t>
  </si>
  <si>
    <t>Proyectos para la promoción del uso eficiente y ahorro del agua formulados (320303300).</t>
  </si>
  <si>
    <t>3206</t>
  </si>
  <si>
    <t>Gestión del cambio climático para un desarrollo bajo en carbono y resiliente al clima (3206).</t>
  </si>
  <si>
    <t>3206003</t>
  </si>
  <si>
    <t>Brindar el servicio de apoyo técnico para la implementación de 4 pilotos con acciones de mitigación y adaptación al cambio climático.</t>
  </si>
  <si>
    <t>Pilotos con acciones de mitigación y adaptación al cambio climático desarrollados 
(320600300)</t>
  </si>
  <si>
    <t>3208</t>
  </si>
  <si>
    <t>Educación ambiental (3208).</t>
  </si>
  <si>
    <t>3208006</t>
  </si>
  <si>
    <t>Brindar el servicio de asistencia técnica para la implementación de 3 Estrategias educativo ambientales y de participación.</t>
  </si>
  <si>
    <t>Estrategias educativo ambientales y de participación implementadas (320800600).</t>
  </si>
  <si>
    <t>Vivienda Ciudad y Territorio</t>
  </si>
  <si>
    <t>4003</t>
  </si>
  <si>
    <t>Acceso de la población a los servicios de agua potable y saneamiento básico.
(4003)</t>
  </si>
  <si>
    <t>4003022</t>
  </si>
  <si>
    <t xml:space="preserve">Implementar 1 plan de gestion integral de residuos sólidos </t>
  </si>
  <si>
    <t>Plan de Gestión Integral de Residuos Sólidos implementado (400302200)</t>
  </si>
  <si>
    <t>4003021</t>
  </si>
  <si>
    <t>Asistir técnicamente a 10,000 personas en el manejo de residuos sólidos</t>
  </si>
  <si>
    <t>Personas asistidas técnicamente
 (400302100)</t>
  </si>
  <si>
    <t>ND</t>
  </si>
  <si>
    <t>4003012</t>
  </si>
  <si>
    <t>Construir 1 solución de disposición final de residuos sólidos para el municipio, que incluya tecnologías aplicadas (incluso a la educación ambiental) código</t>
  </si>
  <si>
    <t>Soluciones de disposición final de residuos sólidos construidas (400301200)</t>
  </si>
  <si>
    <t>4003031</t>
  </si>
  <si>
    <t>Construir 1 estación de clasificación y aprovechamiento de residuos sólidos construida</t>
  </si>
  <si>
    <t>Estación de clasificación y aprovechamiento de residuos sólidos construida (400303100).</t>
  </si>
  <si>
    <t>4003040</t>
  </si>
  <si>
    <t>Apoyar financieramiente 1 proyecto para el cierre financiero del sistema de tratamiento de aguas residuales en el municipio de Bucaramanga</t>
  </si>
  <si>
    <t>Proyectos apoyados financieramente (400304000)</t>
  </si>
  <si>
    <t>Territorio seguro que integra</t>
  </si>
  <si>
    <t>Salud y protección social</t>
  </si>
  <si>
    <t>1903</t>
  </si>
  <si>
    <t>Inspección, vigilancia y control (1903)</t>
  </si>
  <si>
    <t>1903016</t>
  </si>
  <si>
    <t>Realizar 2.000 auditorías y visitas inspectivas</t>
  </si>
  <si>
    <t>Auditorías y visitas inspectivas realizadas 
 (190301600)</t>
  </si>
  <si>
    <t>1903031</t>
  </si>
  <si>
    <t>Generar 48 informes de eventos de servicio de información de vigilancia epidemiológica</t>
  </si>
  <si>
    <t>Informes de evento generados en la vigencia
 (190303100)</t>
  </si>
  <si>
    <t>1903042</t>
  </si>
  <si>
    <t>Realizar 20.000 servicios de vigilancia y control sanitario de los factores de riesgo para la salud, en los establecimientos y espacios que pueden generar riesgos para la población.</t>
  </si>
  <si>
    <t>Municipios especiales 1,2 y 3 con vigilancia y control sanitario real y efectivo en su jurisdicción, sobre los factores de riesgo para la salud, en los establecimientos y espacios que pueden generar riesgos para la población  realizados
 (190304200)</t>
  </si>
  <si>
    <t>1905</t>
  </si>
  <si>
    <t>Salud pública (1905)</t>
  </si>
  <si>
    <t>1905027</t>
  </si>
  <si>
    <t>Implementar 20 campañas de gestión del riesgo para enfermedades inmunoprevenibles</t>
  </si>
  <si>
    <t>Campañas de gestión del riesgo para enfermedades inmunoprevenibles implementadas - jornadas de vacunación (190502700)</t>
  </si>
  <si>
    <t>1905013</t>
  </si>
  <si>
    <t>Mantener 1 cuarto frío</t>
  </si>
  <si>
    <t>Cuartos fríos con mantenimiento -(190501300)</t>
  </si>
  <si>
    <t>1905054</t>
  </si>
  <si>
    <t>Implementar 10 estrategias de promoción de salud, incluyendo salud menstrual a adolescentes y mujeres de sectores poblacionales vulnerables priorizados</t>
  </si>
  <si>
    <t>Estrategias de promoción de la salud implementadas (190505400)</t>
  </si>
  <si>
    <t>1905026</t>
  </si>
  <si>
    <t xml:space="preserve">Implementar 4 campañas de gestión del riesgo para enfermedades emergentes, reemergentes y desatendidas en tuberculosis, lepra o enfermedad de Hansen </t>
  </si>
  <si>
    <t>Campañas de gestión del riesgo para enfermedades emergentes, reemergentes y desatendidas implementadas (190502600)</t>
  </si>
  <si>
    <t>1905040</t>
  </si>
  <si>
    <t xml:space="preserve">Certificar a 8000 personas con discapacidad </t>
  </si>
  <si>
    <t>Personas con servicio de certificación de discapacidad (190504000)</t>
  </si>
  <si>
    <t>1905023</t>
  </si>
  <si>
    <t xml:space="preserve">Implementar 4 campañas de gestión del riesgo para abordar condiciones crónicas prevalentes </t>
  </si>
  <si>
    <t>Campañas de gestión del riesgo para abordar condiciones crónicas prevalentes
 (190502300)</t>
  </si>
  <si>
    <t>1905049</t>
  </si>
  <si>
    <t>Implementar cuatro (4) estrategias de promoción de la participación social en salud, incluyendo salud sexual y reproductiva</t>
  </si>
  <si>
    <t>Estrategias de promoción de la participación social en salud implementadas (190504900)</t>
  </si>
  <si>
    <t>1905043</t>
  </si>
  <si>
    <t>Implementar 4 campañas de gestión del riesgo para abordar situaciones situaciones endemo-epidémicas</t>
  </si>
  <si>
    <t xml:space="preserve">Campañas de gestión del riesgo para abordar situaciones situaciones endemo-epidémicas implementadas - DENGUE,  (190504300) </t>
  </si>
  <si>
    <t>1905024</t>
  </si>
  <si>
    <t xml:space="preserve">Implementar 4 campañas de gestión del riesgo para abordar situaciones de salud relacionadas con condiciones ambientales </t>
  </si>
  <si>
    <t>Campañas de gestión del riesgo para abordar situaciones de salud relacionadas con condiciones ambientales implementadas (190502400)</t>
  </si>
  <si>
    <t>1905022</t>
  </si>
  <si>
    <t>Implementar 4 campañas de gestión del riesgo en temas de trastornos mentales</t>
  </si>
  <si>
    <t>Campañas de gestión del riesgo en temas de trastornos mentales implementadas -(190502200)</t>
  </si>
  <si>
    <t>1905015</t>
  </si>
  <si>
    <t>Elaborar un (1) documentos de planeación (Plan Territorial de Salud)</t>
  </si>
  <si>
    <t>Documento de planeación elaborados
 (190501500)</t>
  </si>
  <si>
    <t>1905042</t>
  </si>
  <si>
    <t>Atender a 20.000 personas en centros reguladores de urgencias, emergencias y desastres</t>
  </si>
  <si>
    <t>Personas atendidas en centros reguladores de urgencias, emergencias y desastres
 (190504200)</t>
  </si>
  <si>
    <t>1906</t>
  </si>
  <si>
    <t>Aseguramiento y prestación integral de servicios de salud (1906)</t>
  </si>
  <si>
    <t>1906044</t>
  </si>
  <si>
    <t>Afiliar a 281.600 personas al régimen subsidiado del Sistema General de Seguridad Social</t>
  </si>
  <si>
    <t>Personas afiliadas al régimen subsidiado (190604400)</t>
  </si>
  <si>
    <t>1906001</t>
  </si>
  <si>
    <t xml:space="preserve">Adecuar un (1) hospital de primer nivel de atención </t>
  </si>
  <si>
    <t>Hospitales de primer nivel de atención adecuados
 (190600100)</t>
  </si>
  <si>
    <t>1906030</t>
  </si>
  <si>
    <t xml:space="preserve">Construir y dotar un (1) hospital de primer nivel de atención </t>
  </si>
  <si>
    <t>Hospitales de primer nivel de atención construidos y dotados
 (190603000)</t>
  </si>
  <si>
    <t>1906034</t>
  </si>
  <si>
    <t xml:space="preserve">Realizar 3 estudios de preinversión </t>
  </si>
  <si>
    <t>Estudios de pre inversión realizados
 (190603400)</t>
  </si>
  <si>
    <t>1906005</t>
  </si>
  <si>
    <t>Dotar 1 Hospital de primer nivel de atención</t>
  </si>
  <si>
    <t>Hospitales de primer nivel de atención dotados
 (190600500)</t>
  </si>
  <si>
    <t>1903041</t>
  </si>
  <si>
    <t>Realizar vigilancia sanitaria e Inspección Vigilancia y Control de la gestión del Sistema general de Seguridad Social en Salud en su jurisdicción</t>
  </si>
  <si>
    <t>Distritos que realizan la vigilancia sanitaria e Inspección Vigilancia y Control  de la gestión del Sistema general de Seguridad Social en Salud  en su jurisdicción real y efectivamente  realizados (190304100)</t>
  </si>
  <si>
    <t>1905041</t>
  </si>
  <si>
    <t>Atender a 1,000 personas víctimas del conflicto armado con atención psicosocial en los ámbitos individual, familiar y comunitario, como consecuencia de las graves violaciones a los Derechos Humanos y las infracciones al Derecho Internacional Humanitario</t>
  </si>
  <si>
    <t>Personas víctimas del conflicto armado atendidas con atención psicosocial (190504100)</t>
  </si>
  <si>
    <t>Implementar 4 campañas de gestión del riesgo para el abordaje de enfermedades crónicas no transmisibles que incluya entre otras diabetes (pie diabético) y sarcopenia.</t>
  </si>
  <si>
    <t>Campañas de gestión del riesgo para abordar condiciones crónicas prevalentes implementadas (190502300)</t>
  </si>
  <si>
    <t>número</t>
  </si>
  <si>
    <t>1906033</t>
  </si>
  <si>
    <t>Adquirir y dotar dos (2) unidades móviles para la atención médica</t>
  </si>
  <si>
    <t>Unidades móviles para la atención médica adquiridas y dotadas (190603300)</t>
  </si>
  <si>
    <t>Formular e Implementar una estrategia de incidencia social, comunicacional, interinstitucional, jurídica y técnica para la defensa y protección de la alta montaña de Santurbán ante la amenaza del cambio climático y los impactos de actividades antrópicas, como los proyectos de minería a gran escala</t>
  </si>
  <si>
    <t>Hectáreas de áreas de ecosistemas estratégicos 
(320305000)</t>
  </si>
  <si>
    <t>3202005</t>
  </si>
  <si>
    <t>Formular e implementar un plan de restauración y conservación de los ecosistemas de bambú y guadua de los cerros orientales de Bucaramanga</t>
  </si>
  <si>
    <t>Áreas en proceso de restauración (320200500)</t>
  </si>
  <si>
    <t>Secretaría de Salud y Ambiente</t>
  </si>
  <si>
    <t>11
15</t>
  </si>
  <si>
    <t>11
13</t>
  </si>
  <si>
    <t>13
15</t>
  </si>
  <si>
    <t>6
13
15</t>
  </si>
  <si>
    <t>6
11
13</t>
  </si>
  <si>
    <t>6
11
12</t>
  </si>
  <si>
    <t>6
13</t>
  </si>
  <si>
    <t>6
13
17</t>
  </si>
  <si>
    <t>Versión:3.0</t>
  </si>
  <si>
    <t>Fecha aprobación: Abril 10 de 2025</t>
  </si>
  <si>
    <t>Página: 2 de 2</t>
  </si>
  <si>
    <r>
      <t>Unidad de Medida</t>
    </r>
    <r>
      <rPr>
        <b/>
        <sz val="12"/>
        <color rgb="FF002060"/>
        <rFont val="Arial"/>
        <family val="2"/>
      </rPr>
      <t>2</t>
    </r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</si>
  <si>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</si>
  <si>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2026</t>
  </si>
  <si>
    <t>Recursos propios2</t>
  </si>
  <si>
    <t>SGP Educación2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</si>
  <si>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</si>
  <si>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</si>
  <si>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</si>
  <si>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</si>
  <si>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</si>
  <si>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</si>
  <si>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</si>
  <si>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</si>
  <si>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</si>
  <si>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</si>
  <si>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</si>
  <si>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Recursos del Balance2</t>
  </si>
  <si>
    <t>Total Recursos Comprometido 2026</t>
  </si>
  <si>
    <t>Total Recursos Gestionados2</t>
  </si>
  <si>
    <t>Gloria Marcela Orduz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</si>
</sst>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</numFmts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4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5" fillId="0" borderId="0" xfId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9" fontId="5" fillId="0" borderId="0" xfId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  <protection locked="0"/>
    </xf>
    <xf numFmtId="9" fontId="6" fillId="3" borderId="1" xfId="1" applyFont="1" applyFill="1" applyBorder="1" applyAlignment="1">
      <alignment horizontal="center" vertical="center" wrapText="1"/>
    </xf>
    <xf numFmtId="9" fontId="6" fillId="3" borderId="22" xfId="1" applyFont="1" applyFill="1" applyBorder="1" applyAlignment="1">
      <alignment horizontal="center" vertical="center" wrapText="1"/>
    </xf>
    <xf numFmtId="44" fontId="7" fillId="0" borderId="22" xfId="0" applyNumberFormat="1" applyFont="1" applyBorder="1" applyAlignment="1" applyProtection="1">
      <alignment horizontal="center" vertical="center" wrapText="1"/>
      <protection locked="0"/>
    </xf>
    <xf numFmtId="44" fontId="7" fillId="0" borderId="1" xfId="0" applyNumberFormat="1" applyFont="1" applyBorder="1" applyAlignment="1" applyProtection="1">
      <alignment horizontal="center" vertical="center"/>
      <protection locked="0"/>
    </xf>
    <xf numFmtId="9" fontId="6" fillId="0" borderId="21" xfId="1" applyFont="1" applyBorder="1" applyAlignment="1" applyProtection="1">
      <alignment horizontal="center" vertical="center" wrapText="1"/>
      <protection locked="0"/>
    </xf>
    <xf numFmtId="9" fontId="6" fillId="0" borderId="1" xfId="1" applyFont="1" applyBorder="1" applyAlignment="1" applyProtection="1">
      <alignment horizontal="center" vertical="center" wrapText="1"/>
      <protection locked="0"/>
    </xf>
    <xf numFmtId="9" fontId="6" fillId="0" borderId="22" xfId="1" applyFont="1" applyBorder="1" applyAlignment="1" applyProtection="1">
      <alignment horizontal="center" vertical="center" wrapText="1"/>
      <protection locked="0"/>
    </xf>
    <xf numFmtId="44" fontId="6" fillId="0" borderId="10" xfId="1" applyNumberFormat="1" applyFont="1" applyBorder="1" applyAlignment="1" applyProtection="1">
      <alignment horizontal="center" vertical="center" wrapText="1"/>
      <protection locked="0"/>
    </xf>
    <xf numFmtId="9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6" fillId="4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6" fillId="0" borderId="21" xfId="1" applyNumberFormat="1" applyFont="1" applyBorder="1" applyAlignment="1" applyProtection="1">
      <alignment horizontal="center" vertical="center" wrapText="1"/>
      <protection locked="0"/>
    </xf>
    <xf numFmtId="10" fontId="3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5" fillId="0" borderId="0" xfId="2" applyFont="1" applyAlignment="1">
      <alignment horizontal="center" vertical="center"/>
    </xf>
    <xf numFmtId="2" fontId="6" fillId="0" borderId="21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1" xfId="0" applyNumberFormat="1" applyFont="1" applyBorder="1" applyAlignment="1" applyProtection="1">
      <alignment horizontal="center" vertical="center" wrapText="1"/>
      <protection locked="0"/>
    </xf>
    <xf numFmtId="1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21" xfId="0" applyNumberFormat="1" applyFont="1" applyBorder="1" applyAlignment="1" applyProtection="1">
      <alignment horizontal="center" vertical="center" wrapText="1"/>
      <protection locked="0"/>
    </xf>
    <xf numFmtId="44" fontId="6" fillId="0" borderId="1" xfId="0" applyNumberFormat="1" applyFont="1" applyBorder="1" applyAlignment="1" applyProtection="1">
      <alignment horizontal="center" vertical="center" wrapText="1"/>
      <protection locked="0"/>
    </xf>
    <xf numFmtId="44" fontId="6" fillId="0" borderId="21" xfId="2" applyFont="1" applyBorder="1" applyAlignment="1" applyProtection="1">
      <alignment horizontal="center" vertical="center"/>
      <protection locked="0"/>
    </xf>
    <xf numFmtId="44" fontId="6" fillId="0" borderId="1" xfId="2" applyFont="1" applyBorder="1" applyAlignment="1" applyProtection="1">
      <alignment horizontal="center" vertical="center" wrapText="1"/>
      <protection locked="0"/>
    </xf>
    <xf numFmtId="44" fontId="3" fillId="0" borderId="1" xfId="2" applyFont="1" applyBorder="1" applyAlignment="1">
      <alignment horizontal="center" vertical="center"/>
    </xf>
    <xf numFmtId="44" fontId="6" fillId="0" borderId="22" xfId="2" applyFont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9" fontId="4" fillId="2" borderId="3" xfId="1" applyFont="1" applyFill="1" applyBorder="1" applyAlignment="1">
      <alignment horizontal="center" vertical="center" wrapText="1"/>
    </xf>
    <xf numFmtId="9" fontId="4" fillId="2" borderId="13" xfId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9" fontId="9" fillId="2" borderId="19" xfId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6" fillId="0" borderId="2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5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197532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042A6E-5D58-40F0-900E-05FC7CAF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41">
          <cell r="T41">
            <v>1</v>
          </cell>
          <cell r="AC41" t="str">
            <v>Acumulativa</v>
          </cell>
        </row>
        <row r="42">
          <cell r="T42">
            <v>50000</v>
          </cell>
          <cell r="AC42" t="str">
            <v>Acumulativa</v>
          </cell>
        </row>
        <row r="43">
          <cell r="T43">
            <v>24</v>
          </cell>
          <cell r="AC43" t="str">
            <v>Acumulativa</v>
          </cell>
        </row>
        <row r="44">
          <cell r="T44">
            <v>40</v>
          </cell>
          <cell r="AC44" t="str">
            <v>Acumulativa</v>
          </cell>
        </row>
        <row r="45">
          <cell r="T45">
            <v>1</v>
          </cell>
          <cell r="AC45" t="str">
            <v>Acumulativa</v>
          </cell>
        </row>
        <row r="46">
          <cell r="T46">
            <v>986.23</v>
          </cell>
          <cell r="AC46" t="str">
            <v>No Acumulativa</v>
          </cell>
        </row>
        <row r="47">
          <cell r="T47">
            <v>20</v>
          </cell>
          <cell r="AC47" t="str">
            <v>Acumulativa</v>
          </cell>
        </row>
        <row r="48">
          <cell r="T48">
            <v>10</v>
          </cell>
          <cell r="AC48" t="str">
            <v>Acumulativa</v>
          </cell>
        </row>
        <row r="49">
          <cell r="T49">
            <v>4</v>
          </cell>
          <cell r="AC49" t="str">
            <v>Acumulativa</v>
          </cell>
        </row>
        <row r="50">
          <cell r="T50">
            <v>800</v>
          </cell>
          <cell r="AC50" t="str">
            <v>Acumulativa</v>
          </cell>
        </row>
        <row r="51">
          <cell r="T51">
            <v>4</v>
          </cell>
          <cell r="AC51" t="str">
            <v>Acumulativa</v>
          </cell>
        </row>
        <row r="52">
          <cell r="T52">
            <v>4</v>
          </cell>
          <cell r="AC52" t="str">
            <v>Acumulativa</v>
          </cell>
        </row>
        <row r="53">
          <cell r="T53">
            <v>3</v>
          </cell>
          <cell r="AC53" t="str">
            <v>No Acumulativa</v>
          </cell>
        </row>
        <row r="60">
          <cell r="T60">
            <v>1</v>
          </cell>
          <cell r="AC60" t="str">
            <v>No Acumulativa</v>
          </cell>
        </row>
        <row r="61">
          <cell r="T61">
            <v>10000</v>
          </cell>
          <cell r="AC61" t="str">
            <v>Acumulativa</v>
          </cell>
        </row>
        <row r="62">
          <cell r="T62">
            <v>1</v>
          </cell>
          <cell r="AC62" t="str">
            <v>Acumulativa</v>
          </cell>
        </row>
        <row r="63">
          <cell r="T63">
            <v>1</v>
          </cell>
          <cell r="AC63" t="str">
            <v>Acumulativa</v>
          </cell>
        </row>
        <row r="68">
          <cell r="T68">
            <v>1</v>
          </cell>
          <cell r="AC68" t="str">
            <v>No Acumulativa</v>
          </cell>
        </row>
        <row r="188">
          <cell r="T188">
            <v>2000</v>
          </cell>
          <cell r="AC188" t="str">
            <v>Acumulativa</v>
          </cell>
        </row>
        <row r="189">
          <cell r="T189">
            <v>48</v>
          </cell>
          <cell r="AC189" t="str">
            <v>Acumulativa</v>
          </cell>
        </row>
        <row r="190">
          <cell r="T190">
            <v>20000</v>
          </cell>
          <cell r="AC190" t="str">
            <v>Acumulativa</v>
          </cell>
        </row>
        <row r="191">
          <cell r="T191">
            <v>20</v>
          </cell>
          <cell r="AC191" t="str">
            <v>Acumulativa</v>
          </cell>
        </row>
        <row r="192">
          <cell r="T192">
            <v>1</v>
          </cell>
          <cell r="AC192" t="str">
            <v>No Acumulativa</v>
          </cell>
        </row>
        <row r="193">
          <cell r="T193">
            <v>10</v>
          </cell>
          <cell r="AC193" t="str">
            <v>No Acumulativa</v>
          </cell>
        </row>
        <row r="194">
          <cell r="T194">
            <v>4</v>
          </cell>
          <cell r="AC194" t="str">
            <v>Acumulativa</v>
          </cell>
        </row>
        <row r="195">
          <cell r="T195">
            <v>8000</v>
          </cell>
          <cell r="AC195" t="str">
            <v>Acumulativa</v>
          </cell>
        </row>
        <row r="196">
          <cell r="T196">
            <v>4</v>
          </cell>
          <cell r="AC196" t="str">
            <v>Acumulativa</v>
          </cell>
        </row>
        <row r="197">
          <cell r="T197">
            <v>4</v>
          </cell>
          <cell r="AC197" t="str">
            <v>Acumulativa</v>
          </cell>
        </row>
        <row r="198">
          <cell r="T198">
            <v>4</v>
          </cell>
          <cell r="AC198" t="str">
            <v>Acumulativa</v>
          </cell>
        </row>
        <row r="199">
          <cell r="T199">
            <v>4</v>
          </cell>
          <cell r="AC199" t="str">
            <v>Acumulativa</v>
          </cell>
        </row>
        <row r="200">
          <cell r="T200">
            <v>4</v>
          </cell>
          <cell r="AC200" t="str">
            <v>Acumulativa</v>
          </cell>
        </row>
        <row r="201">
          <cell r="T201">
            <v>1</v>
          </cell>
          <cell r="AC201" t="str">
            <v>No Acumulativa</v>
          </cell>
        </row>
        <row r="202">
          <cell r="T202">
            <v>20000</v>
          </cell>
          <cell r="AC202" t="str">
            <v>Acumulativa</v>
          </cell>
        </row>
        <row r="203">
          <cell r="T203">
            <v>281600</v>
          </cell>
          <cell r="AC203" t="str">
            <v>No Acumulativa</v>
          </cell>
        </row>
        <row r="204">
          <cell r="T204">
            <v>1</v>
          </cell>
          <cell r="AC204" t="str">
            <v>Acumulativa</v>
          </cell>
        </row>
        <row r="205">
          <cell r="T205">
            <v>1</v>
          </cell>
          <cell r="AC205" t="str">
            <v>Acumulativa</v>
          </cell>
        </row>
        <row r="206">
          <cell r="T206">
            <v>3</v>
          </cell>
          <cell r="AC206" t="str">
            <v>Acumulativa</v>
          </cell>
        </row>
        <row r="207">
          <cell r="T207">
            <v>1</v>
          </cell>
          <cell r="AC207" t="str">
            <v>Acumulativa</v>
          </cell>
        </row>
        <row r="280">
          <cell r="T280">
            <v>1</v>
          </cell>
          <cell r="AC280" t="str">
            <v>No Acumulativa</v>
          </cell>
        </row>
        <row r="281">
          <cell r="T281">
            <v>1000</v>
          </cell>
          <cell r="AC281" t="str">
            <v>Acumulativa</v>
          </cell>
        </row>
        <row r="282">
          <cell r="T282">
            <v>4</v>
          </cell>
          <cell r="AC282" t="str">
            <v>Acumulativa</v>
          </cell>
        </row>
        <row r="283">
          <cell r="T283">
            <v>2</v>
          </cell>
          <cell r="AC283" t="str">
            <v>Acumulativa</v>
          </cell>
        </row>
        <row r="292">
          <cell r="T292">
            <v>50</v>
          </cell>
          <cell r="AC292" t="str">
            <v>Acumulativa</v>
          </cell>
        </row>
        <row r="293">
          <cell r="T293">
            <v>10</v>
          </cell>
          <cell r="AC293" t="str">
            <v>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54" totalsRowShown="0" headerRowDxfId="0" dataDxfId="59" headerRowBorderDxfId="60" tableBorderDxfId="58">
  <tableColumns count="57">
    <tableColumn id="1" xr3:uid="{00000000-0010-0000-0100-000001000000}" name=" Consecutivo PDM" dataDxfId="57"/>
    <tableColumn id="2" xr3:uid="{00000000-0010-0000-0100-000002000000}" name="Linea Estratégica" dataDxfId="56"/>
    <tableColumn id="5" xr3:uid="{00000000-0010-0000-0100-000005000000}" name="Sector" dataDxfId="55"/>
    <tableColumn id="14" xr3:uid="{00000000-0010-0000-0100-00000E000000}" name="Cod. Programa" dataDxfId="54"/>
    <tableColumn id="15" xr3:uid="{00000000-0010-0000-0100-00000F000000}" name="Programa" dataDxfId="53"/>
    <tableColumn id="16" xr3:uid="{00000000-0010-0000-0100-000010000000}" name="Cod. de Producto" dataDxfId="52"/>
    <tableColumn id="17" xr3:uid="{00000000-0010-0000-0100-000011000000}" name="Meta de Producto" dataDxfId="51"/>
    <tableColumn id="18" xr3:uid="{00000000-0010-0000-0100-000012000000}" name="Cod. Indicador de Producto" dataDxfId="50"/>
    <tableColumn id="19" xr3:uid="{00000000-0010-0000-0100-000013000000}" name="Indicador de Producto" dataDxfId="49"/>
    <tableColumn id="20" xr3:uid="{00000000-0010-0000-0100-000014000000}" name="LÍnea Base" dataDxfId="48"/>
    <tableColumn id="21" xr3:uid="{00000000-0010-0000-0100-000015000000}" name="Unidad de Medida2" dataDxfId="47"/>
    <tableColumn id="22" xr3:uid="{00000000-0010-0000-0100-000016000000}" name="Tipo de Meta" dataDxfId="46"/>
    <tableColumn id="23" xr3:uid="{00000000-0010-0000-0100-000017000000}" name="Meta Programada Cuatrienio3" dataDxfId="45"/>
    <tableColumn id="24" xr3:uid="{00000000-0010-0000-0100-000018000000}" name="Meta Programada Vigencia" dataDxfId="44"/>
    <tableColumn id="25" xr3:uid="{00000000-0010-0000-0100-000019000000}" name="Logro Vigencia" dataDxfId="43"/>
    <tableColumn id="41" xr3:uid="{00000000-0010-0000-0100-000029000000}" name="Porcentaje Avance Vigencia" dataDxfId="42"/>
    <tableColumn id="26" xr3:uid="{00000000-0010-0000-0100-00001A000000}" name="Porcentaje Avance VigenciaR" dataDxfId="41"/>
    <tableColumn id="46" xr3:uid="{00000000-0010-0000-0100-00002E000000}" name="Recursos propios" dataDxfId="40"/>
    <tableColumn id="47" xr3:uid="{00000000-0010-0000-0100-00002F000000}" name="SGP Educación" dataDxfId="39"/>
    <tableColumn id="48" xr3:uid="{00000000-0010-0000-0100-000030000000}" name="SGP Salud" dataDxfId="38"/>
    <tableColumn id="36" xr3:uid="{00000000-0010-0000-0100-000024000000}" name="SGP Deporte" dataDxfId="37"/>
    <tableColumn id="35" xr3:uid="{00000000-0010-0000-0100-000023000000}" name="SGP Cultura" dataDxfId="36"/>
    <tableColumn id="13" xr3:uid="{00000000-0010-0000-0100-00000D000000}" name="SGP Libre inversión" dataDxfId="35"/>
    <tableColumn id="12" xr3:uid="{00000000-0010-0000-0100-00000C000000}" name="SGP Libre destinación" dataDxfId="34"/>
    <tableColumn id="11" xr3:uid="{00000000-0010-0000-0100-00000B000000}" name="SGP Alimentación escolar" dataDxfId="33"/>
    <tableColumn id="9" xr3:uid="{00000000-0010-0000-0100-000009000000}" name="SGP APSB" dataDxfId="32"/>
    <tableColumn id="8" xr3:uid="{00000000-0010-0000-0100-000008000000}" name="Crédito" dataDxfId="31"/>
    <tableColumn id="7" xr3:uid="{00000000-0010-0000-0100-000007000000}" name="Transferencias de capital - cofinanciación departamento" dataDxfId="30"/>
    <tableColumn id="6" xr3:uid="{00000000-0010-0000-0100-000006000000}" name="Transferencias de capital - cofinanciación nación" dataDxfId="29"/>
    <tableColumn id="49" xr3:uid="{00000000-0010-0000-0100-000031000000}" name="Otros" dataDxfId="28"/>
    <tableColumn id="27" xr3:uid="{00000000-0010-0000-0100-00001B000000}" name="Recursos del Balance" dataDxfId="27"/>
    <tableColumn id="50" xr3:uid="{00000000-0010-0000-0100-000032000000}" name="Total 2026" dataDxfId="26">
      <calculatedColumnFormula>SUM(Tabla1[[#This Row],[Recursos propios]:[Recursos del Balance]])</calculatedColumnFormula>
    </tableColumn>
    <tableColumn id="51" xr3:uid="{00000000-0010-0000-0100-000033000000}" name="Recursos propios2" dataDxfId="25" dataCellStyle="Moneda"/>
    <tableColumn id="52" xr3:uid="{00000000-0010-0000-0100-000034000000}" name="SGP Educación2" dataDxfId="24" dataCellStyle="Moneda"/>
    <tableColumn id="53" xr3:uid="{00000000-0010-0000-0100-000035000000}" name="SGP Salud " dataDxfId="23" dataCellStyle="Moneda"/>
    <tableColumn id="62" xr3:uid="{00000000-0010-0000-0100-00003E000000}" name="SGP Deporte2" dataDxfId="22" dataCellStyle="Moneda"/>
    <tableColumn id="61" xr3:uid="{00000000-0010-0000-0100-00003D000000}" name="SGP Cultura " dataDxfId="21" dataCellStyle="Moneda"/>
    <tableColumn id="45" xr3:uid="{00000000-0010-0000-0100-00002D000000}" name="SGP Libre inversión2" dataDxfId="20" dataCellStyle="Moneda"/>
    <tableColumn id="43" xr3:uid="{00000000-0010-0000-0100-00002B000000}" name="SGP Libre destinación2" dataDxfId="19" dataCellStyle="Moneda"/>
    <tableColumn id="42" xr3:uid="{00000000-0010-0000-0100-00002A000000}" name="SGP Alimentación escolar2" dataDxfId="18" dataCellStyle="Moneda"/>
    <tableColumn id="40" xr3:uid="{00000000-0010-0000-0100-000028000000}" name="SGP APSB2" dataDxfId="17" dataCellStyle="Moneda"/>
    <tableColumn id="39" xr3:uid="{00000000-0010-0000-0100-000027000000}" name="Crédito2" dataDxfId="16" dataCellStyle="Moneda"/>
    <tableColumn id="38" xr3:uid="{00000000-0010-0000-0100-000026000000}" name="Transferencias de capital - cofinanciación departamento2" dataDxfId="15" dataCellStyle="Moneda"/>
    <tableColumn id="37" xr3:uid="{00000000-0010-0000-0100-000025000000}" name="Transferencias de capital - cofinanciación nación " dataDxfId="14" dataCellStyle="Moneda"/>
    <tableColumn id="54" xr3:uid="{00000000-0010-0000-0100-000036000000}" name="Otros2" dataDxfId="13" dataCellStyle="Moneda"/>
    <tableColumn id="10" xr3:uid="{00000000-0010-0000-0100-00000A000000}" name="Recursos del Balance2" dataDxfId="12"/>
    <tableColumn id="55" xr3:uid="{00000000-0010-0000-0100-000037000000}" name="Total Recursos Comprometido 2026" dataDxfId="11">
      <calculatedColumnFormula>SUM(Tabla1[[#This Row],[Recursos propios2]:[Recursos del Balance2]])</calculatedColumnFormula>
    </tableColumn>
    <tableColumn id="3" xr3:uid="{00000000-0010-0000-0100-000003000000}" name="Total Recursos Obligados" dataDxfId="10" dataCellStyle="Moneda"/>
    <tableColumn id="4" xr3:uid="{00000000-0010-0000-0100-000004000000}" name="Total Recursos Pagados" dataDxfId="9" dataCellStyle="Moneda"/>
    <tableColumn id="30" xr3:uid="{00000000-0010-0000-0100-00001E000000}" name="Ejecución Recursos Comprometidos" dataDxfId="8" dataCellStyle="Porcentaje">
      <calculatedColumnFormula>+Tabla1[[#This Row],[Total Recursos Comprometido 2026]]/Tabla1[[#This Row],[Total 2026]]</calculatedColumnFormula>
    </tableColumn>
    <tableColumn id="44" xr3:uid="{00000000-0010-0000-0100-00002C000000}" name="Ejecución Recursos Obligados" dataDxfId="7" dataCellStyle="Porcentaje">
      <calculatedColumnFormula>+Tabla1[[#This Row],[Total Recursos Obligados]]/Tabla1[[#This Row],[Total 2026]]</calculatedColumnFormula>
    </tableColumn>
    <tableColumn id="34" xr3:uid="{00000000-0010-0000-0100-000022000000}" name="Ejecución Recursos Pagados" dataDxfId="6" dataCellStyle="Porcentaje">
      <calculatedColumnFormula>+Tabla1[[#This Row],[Total Recursos Pagados]]/Tabla1[[#This Row],[Total 2026]]</calculatedColumnFormula>
    </tableColumn>
    <tableColumn id="31" xr3:uid="{00000000-0010-0000-0100-00001F000000}" name="Total Recursos Gestionados2" dataDxfId="5"/>
    <tableColumn id="33" xr3:uid="{00000000-0010-0000-0100-000021000000}" name="Nivel de Gestión" dataDxfId="4" dataCellStyle="Porcentaje">
      <calculatedColumnFormula>+Tabla1[[#This Row],[Total Recursos Gestionados2]]/Tabla1[[#This Row],[Total Recursos Comprometido 2026]]</calculatedColumnFormula>
    </tableColumn>
    <tableColumn id="58" xr3:uid="{00000000-0010-0000-0100-00003A000000}" name="Dependencia" dataDxfId="3"/>
    <tableColumn id="59" xr3:uid="{00000000-0010-0000-0100-00003B000000}" name="Responsable" dataDxfId="2"/>
    <tableColumn id="60" xr3:uid="{00000000-0010-0000-0100-00003C000000}" name="ODS" dataDxfId="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62"/>
  <sheetViews>
    <sheetView tabSelected="1" zoomScale="60" zoomScaleNormal="60" workbookViewId="0">
      <selection sqref="A1:B4"/>
    </sheetView>
  </sheetViews>
  <sheetFormatPr baseColWidth="10" defaultColWidth="11.25" defaultRowHeight="15.75"/>
  <cols>
    <col min="1" max="1" width="19" style="3" customWidth="1"/>
    <col min="2" max="2" width="26.75" style="3" customWidth="1"/>
    <col min="3" max="3" width="20.25" style="3" customWidth="1"/>
    <col min="4" max="4" width="19.25" style="3" customWidth="1"/>
    <col min="5" max="5" width="40.375" style="3" customWidth="1"/>
    <col min="6" max="6" width="19.25" style="3" customWidth="1"/>
    <col min="7" max="7" width="69" style="3" customWidth="1"/>
    <col min="8" max="8" width="19.25" style="3" customWidth="1"/>
    <col min="9" max="9" width="69" style="3" customWidth="1"/>
    <col min="10" max="10" width="12.375" style="3" customWidth="1"/>
    <col min="11" max="11" width="16.25" style="3" customWidth="1"/>
    <col min="12" max="12" width="20" style="3" customWidth="1"/>
    <col min="13" max="14" width="23.25" style="3" customWidth="1"/>
    <col min="15" max="16" width="18.75" style="3" customWidth="1"/>
    <col min="17" max="17" width="19.25" style="31" hidden="1" customWidth="1"/>
    <col min="18" max="31" width="27.25" style="3" customWidth="1"/>
    <col min="32" max="32" width="35.75" style="3" customWidth="1"/>
    <col min="33" max="46" width="27.25" style="3" customWidth="1"/>
    <col min="47" max="47" width="33.125" style="3" customWidth="1"/>
    <col min="48" max="48" width="31" style="3" customWidth="1"/>
    <col min="49" max="49" width="32.25" style="3" customWidth="1"/>
    <col min="50" max="52" width="22.75" style="5" customWidth="1"/>
    <col min="53" max="53" width="27.25" style="3" customWidth="1"/>
    <col min="54" max="54" width="31.75" style="3" customWidth="1"/>
    <col min="55" max="55" width="20.25" style="3" customWidth="1"/>
    <col min="56" max="56" width="19.75" style="3" customWidth="1"/>
    <col min="57" max="57" width="21.25" style="3" customWidth="1"/>
    <col min="58" max="58" width="22.75" style="3" bestFit="1" customWidth="1"/>
    <col min="59" max="59" width="33" style="3" bestFit="1" customWidth="1"/>
    <col min="60" max="60" width="28.75" style="3" bestFit="1" customWidth="1"/>
    <col min="61" max="61" width="58.25" style="3" bestFit="1" customWidth="1"/>
    <col min="62" max="62" width="26" style="3" bestFit="1" customWidth="1"/>
    <col min="63" max="63" width="24.25" style="3" bestFit="1" customWidth="1"/>
    <col min="64" max="64" width="35.25" style="3" bestFit="1" customWidth="1"/>
    <col min="65" max="65" width="30.25" style="3" bestFit="1" customWidth="1"/>
    <col min="66" max="66" width="31.25" style="3" bestFit="1" customWidth="1"/>
    <col min="67" max="67" width="38" style="3" bestFit="1" customWidth="1"/>
    <col min="68" max="68" width="40.25" style="3" bestFit="1" customWidth="1"/>
    <col min="69" max="69" width="43.25" style="3" bestFit="1" customWidth="1"/>
    <col min="70" max="70" width="48.75" style="3" bestFit="1" customWidth="1"/>
    <col min="71" max="71" width="39.25" style="3" bestFit="1" customWidth="1"/>
    <col min="72" max="72" width="26.75" style="3" bestFit="1" customWidth="1"/>
    <col min="73" max="73" width="47" style="3" bestFit="1" customWidth="1"/>
    <col min="74" max="74" width="40" style="3" bestFit="1" customWidth="1"/>
    <col min="75" max="75" width="83.75" style="3" bestFit="1" customWidth="1"/>
    <col min="76" max="76" width="21.25" style="3" bestFit="1" customWidth="1"/>
    <col min="77" max="77" width="31.25" style="3" bestFit="1" customWidth="1"/>
    <col min="78" max="78" width="27.25" style="3" bestFit="1" customWidth="1"/>
    <col min="79" max="79" width="56.75" style="3" bestFit="1" customWidth="1"/>
    <col min="80" max="80" width="24.25" style="3" bestFit="1" customWidth="1"/>
    <col min="81" max="81" width="22.75" style="3" bestFit="1" customWidth="1"/>
    <col min="82" max="82" width="33.75" style="3" bestFit="1" customWidth="1"/>
    <col min="83" max="83" width="29" style="3" bestFit="1" customWidth="1"/>
    <col min="84" max="84" width="29.75" style="3" bestFit="1" customWidth="1"/>
    <col min="85" max="85" width="36.25" style="3" bestFit="1" customWidth="1"/>
    <col min="86" max="86" width="38.75" style="3" bestFit="1" customWidth="1"/>
    <col min="87" max="87" width="42" style="3" bestFit="1" customWidth="1"/>
    <col min="88" max="88" width="47.25" style="3" bestFit="1" customWidth="1"/>
    <col min="89" max="89" width="37.75" style="3" bestFit="1" customWidth="1"/>
    <col min="90" max="90" width="25.25" style="3" bestFit="1" customWidth="1"/>
    <col min="91" max="91" width="45.25" style="3" bestFit="1" customWidth="1"/>
    <col min="92" max="92" width="38.25" style="3" bestFit="1" customWidth="1"/>
    <col min="93" max="93" width="82.25" style="3" bestFit="1" customWidth="1"/>
    <col min="94" max="94" width="22" style="3" bestFit="1" customWidth="1"/>
    <col min="95" max="95" width="32.25" style="3" bestFit="1" customWidth="1"/>
    <col min="96" max="96" width="28" style="3" bestFit="1" customWidth="1"/>
    <col min="97" max="97" width="57.25" style="3" bestFit="1" customWidth="1"/>
    <col min="98" max="98" width="25.25" style="3" bestFit="1" customWidth="1"/>
    <col min="99" max="99" width="23.25" style="3" bestFit="1" customWidth="1"/>
    <col min="100" max="100" width="34.25" style="3" bestFit="1" customWidth="1"/>
    <col min="101" max="101" width="29.25" style="3" bestFit="1" customWidth="1"/>
    <col min="102" max="102" width="30.25" style="3" bestFit="1" customWidth="1"/>
    <col min="103" max="103" width="37.25" style="3" bestFit="1" customWidth="1"/>
    <col min="104" max="104" width="39.25" style="3" bestFit="1" customWidth="1"/>
    <col min="105" max="105" width="42.25" style="3" bestFit="1" customWidth="1"/>
    <col min="106" max="106" width="48" style="3" bestFit="1" customWidth="1"/>
    <col min="107" max="107" width="38.25" style="3" bestFit="1" customWidth="1"/>
    <col min="108" max="108" width="25.75" style="3" bestFit="1" customWidth="1"/>
    <col min="109" max="109" width="46" style="3" bestFit="1" customWidth="1"/>
    <col min="110" max="110" width="39.25" style="3" bestFit="1" customWidth="1"/>
    <col min="111" max="111" width="82.75" style="3" bestFit="1" customWidth="1"/>
    <col min="112" max="112" width="20" style="3" bestFit="1" customWidth="1"/>
    <col min="113" max="113" width="30.25" style="3" bestFit="1" customWidth="1"/>
    <col min="114" max="114" width="26" style="3" bestFit="1" customWidth="1"/>
    <col min="115" max="115" width="55.25" style="3" bestFit="1" customWidth="1"/>
    <col min="116" max="116" width="23.25" style="3" bestFit="1" customWidth="1"/>
    <col min="117" max="117" width="21.25" style="3" bestFit="1" customWidth="1"/>
    <col min="118" max="118" width="32.25" style="3" bestFit="1" customWidth="1"/>
    <col min="119" max="119" width="27.75" style="3" bestFit="1" customWidth="1"/>
    <col min="120" max="120" width="28.25" style="3" bestFit="1" customWidth="1"/>
    <col min="121" max="121" width="35.25" style="3" bestFit="1" customWidth="1"/>
    <col min="122" max="122" width="37.25" style="3" bestFit="1" customWidth="1"/>
    <col min="123" max="123" width="40.25" style="3" bestFit="1" customWidth="1"/>
    <col min="124" max="124" width="46" style="3" bestFit="1" customWidth="1"/>
    <col min="125" max="125" width="36.25" style="3" bestFit="1" customWidth="1"/>
    <col min="126" max="126" width="24" style="3" bestFit="1" customWidth="1"/>
    <col min="127" max="127" width="44.25" style="3" bestFit="1" customWidth="1"/>
    <col min="128" max="128" width="37.25" style="3" bestFit="1" customWidth="1"/>
    <col min="129" max="129" width="80.75" style="3" bestFit="1" customWidth="1"/>
    <col min="130" max="130" width="37.25" style="3" bestFit="1" customWidth="1"/>
    <col min="131" max="131" width="22.75" style="3" bestFit="1" customWidth="1"/>
    <col min="132" max="132" width="33" style="3" bestFit="1" customWidth="1"/>
    <col min="133" max="133" width="28.75" style="3" bestFit="1" customWidth="1"/>
    <col min="134" max="134" width="58.25" style="3" bestFit="1" customWidth="1"/>
    <col min="135" max="135" width="26" style="3" bestFit="1" customWidth="1"/>
    <col min="136" max="136" width="24.25" style="3" bestFit="1" customWidth="1"/>
    <col min="137" max="137" width="35.25" style="3" bestFit="1" customWidth="1"/>
    <col min="138" max="138" width="30.25" style="3" bestFit="1" customWidth="1"/>
    <col min="139" max="139" width="31.25" style="3" bestFit="1" customWidth="1"/>
    <col min="140" max="140" width="38" style="3" bestFit="1" customWidth="1"/>
    <col min="141" max="141" width="40.25" style="3" bestFit="1" customWidth="1"/>
    <col min="142" max="142" width="43.25" style="3" bestFit="1" customWidth="1"/>
    <col min="143" max="143" width="48.75" style="3" bestFit="1" customWidth="1"/>
    <col min="144" max="144" width="39.25" style="3" bestFit="1" customWidth="1"/>
    <col min="145" max="145" width="26.75" style="3" bestFit="1" customWidth="1"/>
    <col min="146" max="146" width="47" style="3" bestFit="1" customWidth="1"/>
    <col min="147" max="147" width="40" style="3" bestFit="1" customWidth="1"/>
    <col min="148" max="148" width="83.75" style="3" bestFit="1" customWidth="1"/>
    <col min="149" max="149" width="21.25" style="3" bestFit="1" customWidth="1"/>
    <col min="150" max="150" width="31.25" style="3" bestFit="1" customWidth="1"/>
    <col min="151" max="151" width="27.25" style="3" bestFit="1" customWidth="1"/>
    <col min="152" max="152" width="56.75" style="3" bestFit="1" customWidth="1"/>
    <col min="153" max="153" width="24.25" style="3" bestFit="1" customWidth="1"/>
    <col min="154" max="154" width="22.75" style="3" bestFit="1" customWidth="1"/>
    <col min="155" max="155" width="33.75" style="3" bestFit="1" customWidth="1"/>
    <col min="156" max="156" width="29" style="3" bestFit="1" customWidth="1"/>
    <col min="157" max="157" width="29.75" style="3" bestFit="1" customWidth="1"/>
    <col min="158" max="158" width="36.25" style="3" bestFit="1" customWidth="1"/>
    <col min="159" max="159" width="38.75" style="3" bestFit="1" customWidth="1"/>
    <col min="160" max="160" width="42" style="3" bestFit="1" customWidth="1"/>
    <col min="161" max="161" width="47.25" style="3" bestFit="1" customWidth="1"/>
    <col min="162" max="162" width="37.75" style="3" bestFit="1" customWidth="1"/>
    <col min="163" max="163" width="25.25" style="3" bestFit="1" customWidth="1"/>
    <col min="164" max="164" width="45.25" style="3" bestFit="1" customWidth="1"/>
    <col min="165" max="165" width="38.25" style="3" bestFit="1" customWidth="1"/>
    <col min="166" max="166" width="82.25" style="3" bestFit="1" customWidth="1"/>
    <col min="167" max="167" width="22" style="3" bestFit="1" customWidth="1"/>
    <col min="168" max="168" width="32.25" style="3" bestFit="1" customWidth="1"/>
    <col min="169" max="169" width="28" style="3" bestFit="1" customWidth="1"/>
    <col min="170" max="170" width="57.25" style="3" bestFit="1" customWidth="1"/>
    <col min="171" max="171" width="25.25" style="3" bestFit="1" customWidth="1"/>
    <col min="172" max="172" width="23.25" style="3" bestFit="1" customWidth="1"/>
    <col min="173" max="173" width="34.25" style="3" bestFit="1" customWidth="1"/>
    <col min="174" max="174" width="29.25" style="3" bestFit="1" customWidth="1"/>
    <col min="175" max="175" width="30.25" style="3" bestFit="1" customWidth="1"/>
    <col min="176" max="176" width="37.25" style="3" bestFit="1" customWidth="1"/>
    <col min="177" max="177" width="39.25" style="3" bestFit="1" customWidth="1"/>
    <col min="178" max="178" width="42.25" style="3" bestFit="1" customWidth="1"/>
    <col min="179" max="179" width="48" style="3" bestFit="1" customWidth="1"/>
    <col min="180" max="180" width="38.25" style="3" bestFit="1" customWidth="1"/>
    <col min="181" max="181" width="25.75" style="3" bestFit="1" customWidth="1"/>
    <col min="182" max="182" width="46" style="3" bestFit="1" customWidth="1"/>
    <col min="183" max="183" width="39.25" style="3" bestFit="1" customWidth="1"/>
    <col min="184" max="184" width="82.75" style="3" bestFit="1" customWidth="1"/>
    <col min="185" max="185" width="20" style="3" bestFit="1" customWidth="1"/>
    <col min="186" max="186" width="30.25" style="3" bestFit="1" customWidth="1"/>
    <col min="187" max="187" width="26" style="3" bestFit="1" customWidth="1"/>
    <col min="188" max="188" width="55.25" style="3" bestFit="1" customWidth="1"/>
    <col min="189" max="189" width="23.25" style="3" bestFit="1" customWidth="1"/>
    <col min="190" max="190" width="21.25" style="3" bestFit="1" customWidth="1"/>
    <col min="191" max="191" width="32.25" style="3" bestFit="1" customWidth="1"/>
    <col min="192" max="192" width="27.75" style="3" bestFit="1" customWidth="1"/>
    <col min="193" max="193" width="28.25" style="3" bestFit="1" customWidth="1"/>
    <col min="194" max="194" width="35.25" style="3" bestFit="1" customWidth="1"/>
    <col min="195" max="195" width="37.25" style="3" bestFit="1" customWidth="1"/>
    <col min="196" max="196" width="40.25" style="3" bestFit="1" customWidth="1"/>
    <col min="197" max="197" width="46" style="3" bestFit="1" customWidth="1"/>
    <col min="198" max="198" width="36.25" style="3" bestFit="1" customWidth="1"/>
    <col min="199" max="199" width="24" style="3" bestFit="1" customWidth="1"/>
    <col min="200" max="200" width="44.25" style="3" bestFit="1" customWidth="1"/>
    <col min="201" max="201" width="37.25" style="3" bestFit="1" customWidth="1"/>
    <col min="202" max="202" width="80.75" style="3" bestFit="1" customWidth="1"/>
    <col min="203" max="203" width="37.25" style="3" bestFit="1" customWidth="1"/>
    <col min="204" max="204" width="22.75" style="3" bestFit="1" customWidth="1"/>
    <col min="205" max="205" width="33" style="3" bestFit="1" customWidth="1"/>
    <col min="206" max="206" width="28.75" style="3" bestFit="1" customWidth="1"/>
    <col min="207" max="207" width="58.25" style="3" bestFit="1" customWidth="1"/>
    <col min="208" max="208" width="26" style="3" bestFit="1" customWidth="1"/>
    <col min="209" max="209" width="24.25" style="3" bestFit="1" customWidth="1"/>
    <col min="210" max="210" width="35.25" style="3" bestFit="1" customWidth="1"/>
    <col min="211" max="211" width="30.25" style="3" bestFit="1" customWidth="1"/>
    <col min="212" max="212" width="31.25" style="3" bestFit="1" customWidth="1"/>
    <col min="213" max="213" width="38" style="3" bestFit="1" customWidth="1"/>
    <col min="214" max="214" width="40.25" style="3" bestFit="1" customWidth="1"/>
    <col min="215" max="215" width="43.25" style="3" bestFit="1" customWidth="1"/>
    <col min="216" max="216" width="48.75" style="3" bestFit="1" customWidth="1"/>
    <col min="217" max="217" width="39.25" style="3" bestFit="1" customWidth="1"/>
    <col min="218" max="218" width="26.75" style="3" bestFit="1" customWidth="1"/>
    <col min="219" max="219" width="47" style="3" bestFit="1" customWidth="1"/>
    <col min="220" max="220" width="40" style="3" bestFit="1" customWidth="1"/>
    <col min="221" max="221" width="83.75" style="3" bestFit="1" customWidth="1"/>
    <col min="222" max="222" width="21.25" style="3" bestFit="1" customWidth="1"/>
    <col min="223" max="223" width="31.25" style="3" bestFit="1" customWidth="1"/>
    <col min="224" max="224" width="27.25" style="3" bestFit="1" customWidth="1"/>
    <col min="225" max="225" width="56.75" style="3" bestFit="1" customWidth="1"/>
    <col min="226" max="226" width="24.25" style="3" bestFit="1" customWidth="1"/>
    <col min="227" max="227" width="22.75" style="3" bestFit="1" customWidth="1"/>
    <col min="228" max="228" width="33.75" style="3" bestFit="1" customWidth="1"/>
    <col min="229" max="229" width="29" style="3" bestFit="1" customWidth="1"/>
    <col min="230" max="230" width="29.75" style="3" bestFit="1" customWidth="1"/>
    <col min="231" max="231" width="36.25" style="3" bestFit="1" customWidth="1"/>
    <col min="232" max="232" width="38.75" style="3" bestFit="1" customWidth="1"/>
    <col min="233" max="233" width="42" style="3" bestFit="1" customWidth="1"/>
    <col min="234" max="234" width="47.25" style="3" bestFit="1" customWidth="1"/>
    <col min="235" max="235" width="37.75" style="3" bestFit="1" customWidth="1"/>
    <col min="236" max="236" width="25.25" style="3" bestFit="1" customWidth="1"/>
    <col min="237" max="237" width="45.25" style="3" bestFit="1" customWidth="1"/>
    <col min="238" max="238" width="38.25" style="3" bestFit="1" customWidth="1"/>
    <col min="239" max="239" width="82.25" style="3" bestFit="1" customWidth="1"/>
    <col min="240" max="240" width="22" style="3" bestFit="1" customWidth="1"/>
    <col min="241" max="241" width="32.25" style="3" bestFit="1" customWidth="1"/>
    <col min="242" max="242" width="28" style="3" bestFit="1" customWidth="1"/>
    <col min="243" max="243" width="57.25" style="3" bestFit="1" customWidth="1"/>
    <col min="244" max="244" width="25.25" style="3" bestFit="1" customWidth="1"/>
    <col min="245" max="245" width="23.25" style="3" bestFit="1" customWidth="1"/>
    <col min="246" max="246" width="34.25" style="3" bestFit="1" customWidth="1"/>
    <col min="247" max="247" width="29.25" style="3" bestFit="1" customWidth="1"/>
    <col min="248" max="248" width="30.25" style="3" bestFit="1" customWidth="1"/>
    <col min="249" max="249" width="37.25" style="3" bestFit="1" customWidth="1"/>
    <col min="250" max="250" width="39.25" style="3" bestFit="1" customWidth="1"/>
    <col min="251" max="251" width="42.25" style="3" bestFit="1" customWidth="1"/>
    <col min="252" max="252" width="48" style="3" bestFit="1" customWidth="1"/>
    <col min="253" max="253" width="38.25" style="3" bestFit="1" customWidth="1"/>
    <col min="254" max="254" width="25.75" style="3" bestFit="1" customWidth="1"/>
    <col min="255" max="255" width="46" style="3" bestFit="1" customWidth="1"/>
    <col min="256" max="256" width="39.25" style="3" bestFit="1" customWidth="1"/>
    <col min="257" max="257" width="82.75" style="3" bestFit="1" customWidth="1"/>
    <col min="258" max="258" width="20" style="3" bestFit="1" customWidth="1"/>
    <col min="259" max="259" width="30.25" style="3" bestFit="1" customWidth="1"/>
    <col min="260" max="260" width="26" style="3" bestFit="1" customWidth="1"/>
    <col min="261" max="261" width="55.25" style="3" bestFit="1" customWidth="1"/>
    <col min="262" max="262" width="23.25" style="3" bestFit="1" customWidth="1"/>
    <col min="263" max="263" width="21.25" style="3" bestFit="1" customWidth="1"/>
    <col min="264" max="264" width="32.25" style="3" bestFit="1" customWidth="1"/>
    <col min="265" max="265" width="27.75" style="3" bestFit="1" customWidth="1"/>
    <col min="266" max="266" width="28.25" style="3" bestFit="1" customWidth="1"/>
    <col min="267" max="267" width="35.25" style="3" bestFit="1" customWidth="1"/>
    <col min="268" max="268" width="37.25" style="3" bestFit="1" customWidth="1"/>
    <col min="269" max="269" width="40.25" style="3" bestFit="1" customWidth="1"/>
    <col min="270" max="270" width="46" style="3" bestFit="1" customWidth="1"/>
    <col min="271" max="271" width="36.25" style="3" bestFit="1" customWidth="1"/>
    <col min="272" max="272" width="24" style="3" bestFit="1" customWidth="1"/>
    <col min="273" max="273" width="44.25" style="3" bestFit="1" customWidth="1"/>
    <col min="274" max="274" width="37.25" style="3" bestFit="1" customWidth="1"/>
    <col min="275" max="275" width="80.75" style="3" bestFit="1" customWidth="1"/>
    <col min="276" max="276" width="37.25" style="3" bestFit="1" customWidth="1"/>
    <col min="277" max="277" width="22.75" style="3" bestFit="1" customWidth="1"/>
    <col min="278" max="278" width="33" style="3" bestFit="1" customWidth="1"/>
    <col min="279" max="279" width="28.75" style="3" bestFit="1" customWidth="1"/>
    <col min="280" max="280" width="58.25" style="3" bestFit="1" customWidth="1"/>
    <col min="281" max="281" width="26" style="3" bestFit="1" customWidth="1"/>
    <col min="282" max="282" width="24.25" style="3" bestFit="1" customWidth="1"/>
    <col min="283" max="283" width="35.25" style="3" bestFit="1" customWidth="1"/>
    <col min="284" max="284" width="30.25" style="3" bestFit="1" customWidth="1"/>
    <col min="285" max="285" width="31.25" style="3" bestFit="1" customWidth="1"/>
    <col min="286" max="286" width="38" style="3" bestFit="1" customWidth="1"/>
    <col min="287" max="287" width="40.25" style="3" bestFit="1" customWidth="1"/>
    <col min="288" max="288" width="43.25" style="3" bestFit="1" customWidth="1"/>
    <col min="289" max="289" width="48.75" style="3" bestFit="1" customWidth="1"/>
    <col min="290" max="290" width="39.25" style="3" bestFit="1" customWidth="1"/>
    <col min="291" max="291" width="26.75" style="3" bestFit="1" customWidth="1"/>
    <col min="292" max="292" width="47" style="3" bestFit="1" customWidth="1"/>
    <col min="293" max="293" width="40" style="3" bestFit="1" customWidth="1"/>
    <col min="294" max="294" width="83.75" style="3" bestFit="1" customWidth="1"/>
    <col min="295" max="295" width="21.25" style="3" bestFit="1" customWidth="1"/>
    <col min="296" max="296" width="31.25" style="3" bestFit="1" customWidth="1"/>
    <col min="297" max="297" width="27.25" style="3" bestFit="1" customWidth="1"/>
    <col min="298" max="298" width="56.75" style="3" bestFit="1" customWidth="1"/>
    <col min="299" max="299" width="24.25" style="3" bestFit="1" customWidth="1"/>
    <col min="300" max="300" width="22.75" style="3" bestFit="1" customWidth="1"/>
    <col min="301" max="301" width="33.75" style="3" bestFit="1" customWidth="1"/>
    <col min="302" max="302" width="29" style="3" bestFit="1" customWidth="1"/>
    <col min="303" max="303" width="29.75" style="3" bestFit="1" customWidth="1"/>
    <col min="304" max="304" width="36.25" style="3" bestFit="1" customWidth="1"/>
    <col min="305" max="305" width="38.75" style="3" bestFit="1" customWidth="1"/>
    <col min="306" max="306" width="42" style="3" bestFit="1" customWidth="1"/>
    <col min="307" max="307" width="47.25" style="3" bestFit="1" customWidth="1"/>
    <col min="308" max="308" width="37.75" style="3" bestFit="1" customWidth="1"/>
    <col min="309" max="309" width="25.25" style="3" bestFit="1" customWidth="1"/>
    <col min="310" max="310" width="45.25" style="3" bestFit="1" customWidth="1"/>
    <col min="311" max="311" width="38.25" style="3" bestFit="1" customWidth="1"/>
    <col min="312" max="312" width="82.25" style="3" bestFit="1" customWidth="1"/>
    <col min="313" max="313" width="22" style="3" bestFit="1" customWidth="1"/>
    <col min="314" max="314" width="32.25" style="3" bestFit="1" customWidth="1"/>
    <col min="315" max="315" width="28" style="3" bestFit="1" customWidth="1"/>
    <col min="316" max="316" width="57.25" style="3" bestFit="1" customWidth="1"/>
    <col min="317" max="317" width="25.25" style="3" bestFit="1" customWidth="1"/>
    <col min="318" max="318" width="23.25" style="3" bestFit="1" customWidth="1"/>
    <col min="319" max="319" width="34.25" style="3" bestFit="1" customWidth="1"/>
    <col min="320" max="320" width="29.25" style="3" bestFit="1" customWidth="1"/>
    <col min="321" max="321" width="30.25" style="3" bestFit="1" customWidth="1"/>
    <col min="322" max="322" width="37.25" style="3" bestFit="1" customWidth="1"/>
    <col min="323" max="323" width="39.25" style="3" bestFit="1" customWidth="1"/>
    <col min="324" max="324" width="42.25" style="3" bestFit="1" customWidth="1"/>
    <col min="325" max="325" width="48" style="3" bestFit="1" customWidth="1"/>
    <col min="326" max="326" width="38.25" style="3" bestFit="1" customWidth="1"/>
    <col min="327" max="327" width="25.75" style="3" bestFit="1" customWidth="1"/>
    <col min="328" max="328" width="46" style="3" bestFit="1" customWidth="1"/>
    <col min="329" max="329" width="39.25" style="3" bestFit="1" customWidth="1"/>
    <col min="330" max="330" width="82.75" style="3" bestFit="1" customWidth="1"/>
    <col min="331" max="331" width="20" style="3" bestFit="1" customWidth="1"/>
    <col min="332" max="332" width="30.25" style="3" bestFit="1" customWidth="1"/>
    <col min="333" max="333" width="26" style="3" bestFit="1" customWidth="1"/>
    <col min="334" max="334" width="55.25" style="3" bestFit="1" customWidth="1"/>
    <col min="335" max="335" width="23.25" style="3" bestFit="1" customWidth="1"/>
    <col min="336" max="336" width="21.25" style="3" bestFit="1" customWidth="1"/>
    <col min="337" max="337" width="32.25" style="3" bestFit="1" customWidth="1"/>
    <col min="338" max="338" width="27.75" style="3" bestFit="1" customWidth="1"/>
    <col min="339" max="339" width="28.25" style="3" bestFit="1" customWidth="1"/>
    <col min="340" max="340" width="35.25" style="3" bestFit="1" customWidth="1"/>
    <col min="341" max="341" width="37.25" style="3" bestFit="1" customWidth="1"/>
    <col min="342" max="342" width="40.25" style="3" bestFit="1" customWidth="1"/>
    <col min="343" max="343" width="46" style="3" bestFit="1" customWidth="1"/>
    <col min="344" max="344" width="36.25" style="3" bestFit="1" customWidth="1"/>
    <col min="345" max="345" width="24" style="3" bestFit="1" customWidth="1"/>
    <col min="346" max="346" width="44.25" style="3" bestFit="1" customWidth="1"/>
    <col min="347" max="347" width="37.25" style="3" bestFit="1" customWidth="1"/>
    <col min="348" max="348" width="80.75" style="3" bestFit="1" customWidth="1"/>
    <col min="349" max="349" width="37.25" style="3" bestFit="1" customWidth="1"/>
    <col min="350" max="16384" width="11.25" style="3"/>
  </cols>
  <sheetData>
    <row r="1" spans="1:57" ht="30" customHeight="1" thickTop="1">
      <c r="A1" s="56"/>
      <c r="B1" s="57"/>
      <c r="C1" s="65" t="s">
        <v>22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7"/>
      <c r="BC1" s="74" t="s">
        <v>23</v>
      </c>
      <c r="BD1" s="75"/>
      <c r="BE1" s="76"/>
    </row>
    <row r="2" spans="1:57" ht="30" customHeight="1">
      <c r="A2" s="58"/>
      <c r="B2" s="59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70"/>
      <c r="BC2" s="77" t="s">
        <v>218</v>
      </c>
      <c r="BD2" s="78"/>
      <c r="BE2" s="79"/>
    </row>
    <row r="3" spans="1:57" ht="30" customHeight="1">
      <c r="A3" s="58"/>
      <c r="B3" s="59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70"/>
      <c r="BC3" s="80" t="s">
        <v>219</v>
      </c>
      <c r="BD3" s="81"/>
      <c r="BE3" s="82"/>
    </row>
    <row r="4" spans="1:57" ht="30" customHeight="1" thickBot="1">
      <c r="A4" s="60"/>
      <c r="B4" s="61"/>
      <c r="C4" s="71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3"/>
      <c r="BC4" s="83" t="s">
        <v>220</v>
      </c>
      <c r="BD4" s="84"/>
      <c r="BE4" s="85"/>
    </row>
    <row r="5" spans="1:57" ht="23.25" customHeight="1" thickTop="1">
      <c r="Q5" s="3"/>
      <c r="BE5" s="6"/>
    </row>
    <row r="6" spans="1:57" ht="28.5" customHeight="1" thickBot="1">
      <c r="B6" s="1" t="s">
        <v>20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8"/>
      <c r="AY6" s="8"/>
      <c r="AZ6" s="8"/>
      <c r="BA6" s="7"/>
      <c r="BB6" s="7"/>
      <c r="BC6" s="9"/>
      <c r="BD6" s="9"/>
      <c r="BE6" s="10"/>
    </row>
    <row r="7" spans="1:57" ht="37.15" customHeight="1" thickBot="1">
      <c r="B7" s="2">
        <v>2026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8"/>
      <c r="AY7" s="8"/>
      <c r="AZ7" s="8"/>
      <c r="BA7" s="7"/>
      <c r="BB7" s="7"/>
      <c r="BC7" s="9"/>
      <c r="BD7" s="9"/>
      <c r="BE7" s="10"/>
    </row>
    <row r="8" spans="1:57" ht="8.65" customHeight="1" thickBot="1"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8"/>
      <c r="AY8" s="8"/>
      <c r="AZ8" s="8"/>
      <c r="BA8" s="7"/>
      <c r="BB8" s="7"/>
      <c r="BC8" s="9"/>
      <c r="BD8" s="9"/>
      <c r="BE8" s="10"/>
    </row>
    <row r="9" spans="1:57" s="4" customFormat="1" ht="37.9" customHeight="1" thickBot="1">
      <c r="A9" s="48" t="s">
        <v>19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 t="s">
        <v>18</v>
      </c>
      <c r="P9" s="50"/>
      <c r="Q9" s="51"/>
      <c r="R9" s="52" t="s">
        <v>17</v>
      </c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4"/>
      <c r="AF9" s="55"/>
      <c r="AG9" s="49" t="s">
        <v>16</v>
      </c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1"/>
      <c r="AX9" s="62" t="s">
        <v>31</v>
      </c>
      <c r="AY9" s="63"/>
      <c r="AZ9" s="64"/>
      <c r="BA9" s="50" t="s">
        <v>32</v>
      </c>
      <c r="BB9" s="50"/>
      <c r="BC9" s="46" t="s">
        <v>15</v>
      </c>
      <c r="BD9" s="47"/>
      <c r="BE9" s="11"/>
    </row>
    <row r="10" spans="1:57" s="91" customFormat="1" ht="57" customHeight="1">
      <c r="A10" s="86" t="s">
        <v>13</v>
      </c>
      <c r="B10" s="86" t="s">
        <v>12</v>
      </c>
      <c r="C10" s="86" t="s">
        <v>11</v>
      </c>
      <c r="D10" s="86" t="s">
        <v>10</v>
      </c>
      <c r="E10" s="86" t="s">
        <v>9</v>
      </c>
      <c r="F10" s="86" t="s">
        <v>8</v>
      </c>
      <c r="G10" s="86" t="s">
        <v>7</v>
      </c>
      <c r="H10" s="86" t="s">
        <v>6</v>
      </c>
      <c r="I10" s="86" t="s">
        <v>5</v>
      </c>
      <c r="J10" s="86" t="s">
        <v>21</v>
      </c>
      <c r="K10" s="86" t="s">
        <v>221</v>
      </c>
      <c r="L10" s="86" t="s">
        <v>4</v>
      </c>
      <c r="M10" s="86" t="s">
        <v>222</v>
      </c>
      <c r="N10" s="86" t="s">
        <v>3</v>
      </c>
      <c r="O10" s="86" t="s">
        <v>26</v>
      </c>
      <c r="P10" s="86" t="s">
        <v>2</v>
      </c>
      <c r="Q10" s="86" t="s">
        <v>46</v>
      </c>
      <c r="R10" s="86" t="s">
        <v>33</v>
      </c>
      <c r="S10" s="86" t="s">
        <v>34</v>
      </c>
      <c r="T10" s="86" t="s">
        <v>35</v>
      </c>
      <c r="U10" s="86" t="s">
        <v>36</v>
      </c>
      <c r="V10" s="86" t="s">
        <v>37</v>
      </c>
      <c r="W10" s="86" t="s">
        <v>38</v>
      </c>
      <c r="X10" s="86" t="s">
        <v>39</v>
      </c>
      <c r="Y10" s="86" t="s">
        <v>40</v>
      </c>
      <c r="Z10" s="86" t="s">
        <v>41</v>
      </c>
      <c r="AA10" s="86" t="s">
        <v>42</v>
      </c>
      <c r="AB10" s="86" t="s">
        <v>43</v>
      </c>
      <c r="AC10" s="86" t="s">
        <v>44</v>
      </c>
      <c r="AD10" s="86" t="s">
        <v>45</v>
      </c>
      <c r="AE10" s="86" t="s">
        <v>47</v>
      </c>
      <c r="AF10" s="86" t="s">
        <v>223</v>
      </c>
      <c r="AG10" s="86" t="s">
        <v>224</v>
      </c>
      <c r="AH10" s="86" t="s">
        <v>225</v>
      </c>
      <c r="AI10" s="86" t="s">
        <v>226</v>
      </c>
      <c r="AJ10" s="86" t="s">
        <v>227</v>
      </c>
      <c r="AK10" s="86" t="s">
        <v>228</v>
      </c>
      <c r="AL10" s="86" t="s">
        <v>229</v>
      </c>
      <c r="AM10" s="86" t="s">
        <v>230</v>
      </c>
      <c r="AN10" s="86" t="s">
        <v>231</v>
      </c>
      <c r="AO10" s="86" t="s">
        <v>232</v>
      </c>
      <c r="AP10" s="86" t="s">
        <v>233</v>
      </c>
      <c r="AQ10" s="86" t="s">
        <v>234</v>
      </c>
      <c r="AR10" s="86" t="s">
        <v>235</v>
      </c>
      <c r="AS10" s="86" t="s">
        <v>236</v>
      </c>
      <c r="AT10" s="86" t="s">
        <v>237</v>
      </c>
      <c r="AU10" s="86" t="s">
        <v>238</v>
      </c>
      <c r="AV10" s="86" t="s">
        <v>24</v>
      </c>
      <c r="AW10" s="86" t="s">
        <v>25</v>
      </c>
      <c r="AX10" s="87" t="s">
        <v>30</v>
      </c>
      <c r="AY10" s="87" t="s">
        <v>28</v>
      </c>
      <c r="AZ10" s="87" t="s">
        <v>27</v>
      </c>
      <c r="BA10" s="88" t="s">
        <v>239</v>
      </c>
      <c r="BB10" s="89" t="s">
        <v>29</v>
      </c>
      <c r="BC10" s="86" t="s">
        <v>1</v>
      </c>
      <c r="BD10" s="86" t="s">
        <v>0</v>
      </c>
      <c r="BE10" s="90" t="s">
        <v>14</v>
      </c>
    </row>
    <row r="11" spans="1:57" s="26" customFormat="1" ht="31.5">
      <c r="A11" s="12">
        <v>34</v>
      </c>
      <c r="B11" s="12" t="s">
        <v>48</v>
      </c>
      <c r="C11" s="12" t="s">
        <v>49</v>
      </c>
      <c r="D11" s="12" t="s">
        <v>51</v>
      </c>
      <c r="E11" s="12" t="s">
        <v>52</v>
      </c>
      <c r="F11" s="12" t="s">
        <v>53</v>
      </c>
      <c r="G11" s="12" t="s">
        <v>54</v>
      </c>
      <c r="H11" s="12">
        <v>450106000</v>
      </c>
      <c r="I11" s="12" t="s">
        <v>55</v>
      </c>
      <c r="J11" s="12">
        <v>1</v>
      </c>
      <c r="K11" s="12" t="s">
        <v>56</v>
      </c>
      <c r="L11" s="12" t="str">
        <f>+'[1]Plan Indicativo'!AC41</f>
        <v>Acumulativa</v>
      </c>
      <c r="M11" s="12">
        <f>+'[1]Plan Indicativo'!T41</f>
        <v>1</v>
      </c>
      <c r="N11" s="12">
        <v>0</v>
      </c>
      <c r="O11" s="13"/>
      <c r="P11" s="14"/>
      <c r="Q11" s="15"/>
      <c r="R11" s="39">
        <v>0</v>
      </c>
      <c r="S11" s="40"/>
      <c r="T11" s="40">
        <v>0</v>
      </c>
      <c r="U11" s="40"/>
      <c r="V11" s="40"/>
      <c r="W11" s="40"/>
      <c r="X11" s="40"/>
      <c r="Y11" s="40"/>
      <c r="Z11" s="40"/>
      <c r="AA11" s="40"/>
      <c r="AB11" s="40"/>
      <c r="AC11" s="40"/>
      <c r="AD11" s="40">
        <v>0</v>
      </c>
      <c r="AE11" s="40"/>
      <c r="AF11" s="16">
        <f>SUM(Tabla1[[#This Row],[Recursos propios]:[Recursos del Balance]])</f>
        <v>0</v>
      </c>
      <c r="AG11" s="41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0"/>
      <c r="AU11" s="17">
        <f>SUM(Tabla1[[#This Row],[Recursos propios2]:[Recursos del Balance2]])</f>
        <v>0</v>
      </c>
      <c r="AV11" s="43"/>
      <c r="AW11" s="44"/>
      <c r="AX11" s="18" t="e">
        <f>+Tabla1[[#This Row],[Total Recursos Comprometido 2026]]/Tabla1[[#This Row],[Total 2026]]</f>
        <v>#DIV/0!</v>
      </c>
      <c r="AY11" s="19" t="e">
        <f>+Tabla1[[#This Row],[Total Recursos Obligados]]/Tabla1[[#This Row],[Total 2026]]</f>
        <v>#DIV/0!</v>
      </c>
      <c r="AZ11" s="20" t="e">
        <f>+Tabla1[[#This Row],[Total Recursos Pagados]]/Tabla1[[#This Row],[Total 2026]]</f>
        <v>#DIV/0!</v>
      </c>
      <c r="BA11" s="21"/>
      <c r="BB11" s="22" t="e">
        <f>+Tabla1[[#This Row],[Total Recursos Gestionados2]]/Tabla1[[#This Row],[Total Recursos Comprometido 2026]]</f>
        <v>#DIV/0!</v>
      </c>
      <c r="BC11" s="23" t="s">
        <v>209</v>
      </c>
      <c r="BD11" s="24" t="s">
        <v>240</v>
      </c>
      <c r="BE11" s="25" t="s">
        <v>210</v>
      </c>
    </row>
    <row r="12" spans="1:57" s="28" customFormat="1" ht="56.1" customHeight="1">
      <c r="A12" s="12">
        <v>35</v>
      </c>
      <c r="B12" s="12" t="s">
        <v>48</v>
      </c>
      <c r="C12" s="12" t="s">
        <v>49</v>
      </c>
      <c r="D12" s="12" t="s">
        <v>51</v>
      </c>
      <c r="E12" s="12" t="s">
        <v>52</v>
      </c>
      <c r="F12" s="12" t="s">
        <v>57</v>
      </c>
      <c r="G12" s="12" t="s">
        <v>58</v>
      </c>
      <c r="H12" s="12">
        <v>450106100</v>
      </c>
      <c r="I12" s="12" t="s">
        <v>59</v>
      </c>
      <c r="J12" s="12">
        <v>20000</v>
      </c>
      <c r="K12" s="12" t="s">
        <v>56</v>
      </c>
      <c r="L12" s="12" t="str">
        <f>+'[1]Plan Indicativo'!AC42</f>
        <v>Acumulativa</v>
      </c>
      <c r="M12" s="12">
        <f>+'[1]Plan Indicativo'!T42</f>
        <v>50000</v>
      </c>
      <c r="N12" s="12">
        <v>18500</v>
      </c>
      <c r="O12" s="45"/>
      <c r="P12" s="27"/>
      <c r="Q12" s="15"/>
      <c r="R12" s="39">
        <v>2655925461.8499999</v>
      </c>
      <c r="S12" s="40"/>
      <c r="T12" s="40">
        <v>0</v>
      </c>
      <c r="U12" s="40"/>
      <c r="V12" s="40"/>
      <c r="W12" s="40"/>
      <c r="X12" s="40"/>
      <c r="Y12" s="40"/>
      <c r="Z12" s="40"/>
      <c r="AA12" s="40"/>
      <c r="AB12" s="40"/>
      <c r="AC12" s="40"/>
      <c r="AD12" s="40">
        <v>0</v>
      </c>
      <c r="AE12" s="40"/>
      <c r="AF12" s="16">
        <f>SUM(Tabla1[[#This Row],[Recursos propios]:[Recursos del Balance]])</f>
        <v>2655925461.8499999</v>
      </c>
      <c r="AG12" s="41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0"/>
      <c r="AU12" s="17">
        <f>SUM(Tabla1[[#This Row],[Recursos propios2]:[Recursos del Balance2]])</f>
        <v>0</v>
      </c>
      <c r="AV12" s="43"/>
      <c r="AW12" s="44"/>
      <c r="AX12" s="18">
        <f>+Tabla1[[#This Row],[Total Recursos Comprometido 2026]]/Tabla1[[#This Row],[Total 2026]]</f>
        <v>0</v>
      </c>
      <c r="AY12" s="19">
        <f>+Tabla1[[#This Row],[Total Recursos Obligados]]/Tabla1[[#This Row],[Total 2026]]</f>
        <v>0</v>
      </c>
      <c r="AZ12" s="20">
        <f>+Tabla1[[#This Row],[Total Recursos Pagados]]/Tabla1[[#This Row],[Total 2026]]</f>
        <v>0</v>
      </c>
      <c r="BA12" s="21"/>
      <c r="BB12" s="22" t="e">
        <f>+Tabla1[[#This Row],[Total Recursos Gestionados2]]/Tabla1[[#This Row],[Total Recursos Comprometido 2026]]</f>
        <v>#DIV/0!</v>
      </c>
      <c r="BC12" s="23" t="s">
        <v>209</v>
      </c>
      <c r="BD12" s="24" t="s">
        <v>240</v>
      </c>
      <c r="BE12" s="25" t="s">
        <v>210</v>
      </c>
    </row>
    <row r="13" spans="1:57" s="28" customFormat="1" ht="56.1" customHeight="1">
      <c r="A13" s="12">
        <v>36</v>
      </c>
      <c r="B13" s="12" t="s">
        <v>48</v>
      </c>
      <c r="C13" s="12" t="s">
        <v>49</v>
      </c>
      <c r="D13" s="12" t="s">
        <v>51</v>
      </c>
      <c r="E13" s="12" t="s">
        <v>52</v>
      </c>
      <c r="F13" s="12" t="s">
        <v>60</v>
      </c>
      <c r="G13" s="12" t="s">
        <v>61</v>
      </c>
      <c r="H13" s="12">
        <v>450106300</v>
      </c>
      <c r="I13" s="12" t="s">
        <v>62</v>
      </c>
      <c r="J13" s="12">
        <v>0</v>
      </c>
      <c r="K13" s="12" t="s">
        <v>56</v>
      </c>
      <c r="L13" s="12" t="str">
        <f>+'[1]Plan Indicativo'!AC43</f>
        <v>Acumulativa</v>
      </c>
      <c r="M13" s="12">
        <f>+'[1]Plan Indicativo'!T43</f>
        <v>24</v>
      </c>
      <c r="N13" s="12">
        <v>12</v>
      </c>
      <c r="O13" s="13"/>
      <c r="P13" s="14"/>
      <c r="Q13" s="15"/>
      <c r="R13" s="39">
        <v>100000000</v>
      </c>
      <c r="S13" s="40"/>
      <c r="T13" s="40">
        <v>0</v>
      </c>
      <c r="U13" s="40"/>
      <c r="V13" s="40"/>
      <c r="W13" s="40"/>
      <c r="X13" s="40"/>
      <c r="Y13" s="40"/>
      <c r="Z13" s="40"/>
      <c r="AA13" s="40"/>
      <c r="AB13" s="40"/>
      <c r="AC13" s="40"/>
      <c r="AD13" s="40">
        <v>0</v>
      </c>
      <c r="AE13" s="40"/>
      <c r="AF13" s="16">
        <f>SUM(Tabla1[[#This Row],[Recursos propios]:[Recursos del Balance]])</f>
        <v>100000000</v>
      </c>
      <c r="AG13" s="41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0"/>
      <c r="AU13" s="17">
        <f>SUM(Tabla1[[#This Row],[Recursos propios2]:[Recursos del Balance2]])</f>
        <v>0</v>
      </c>
      <c r="AV13" s="43"/>
      <c r="AW13" s="44"/>
      <c r="AX13" s="18">
        <f>+Tabla1[[#This Row],[Total Recursos Comprometido 2026]]/Tabla1[[#This Row],[Total 2026]]</f>
        <v>0</v>
      </c>
      <c r="AY13" s="19">
        <f>+Tabla1[[#This Row],[Total Recursos Obligados]]/Tabla1[[#This Row],[Total 2026]]</f>
        <v>0</v>
      </c>
      <c r="AZ13" s="20">
        <f>+Tabla1[[#This Row],[Total Recursos Pagados]]/Tabla1[[#This Row],[Total 2026]]</f>
        <v>0</v>
      </c>
      <c r="BA13" s="21"/>
      <c r="BB13" s="22" t="e">
        <f>+Tabla1[[#This Row],[Total Recursos Gestionados2]]/Tabla1[[#This Row],[Total Recursos Comprometido 2026]]</f>
        <v>#DIV/0!</v>
      </c>
      <c r="BC13" s="23" t="s">
        <v>209</v>
      </c>
      <c r="BD13" s="24" t="s">
        <v>240</v>
      </c>
      <c r="BE13" s="25" t="s">
        <v>210</v>
      </c>
    </row>
    <row r="14" spans="1:57" s="28" customFormat="1" ht="56.1" customHeight="1">
      <c r="A14" s="12">
        <v>37</v>
      </c>
      <c r="B14" s="12" t="s">
        <v>48</v>
      </c>
      <c r="C14" s="12" t="s">
        <v>50</v>
      </c>
      <c r="D14" s="12" t="s">
        <v>63</v>
      </c>
      <c r="E14" s="12" t="s">
        <v>64</v>
      </c>
      <c r="F14" s="12" t="s">
        <v>65</v>
      </c>
      <c r="G14" s="12" t="s">
        <v>66</v>
      </c>
      <c r="H14" s="12">
        <v>320100300</v>
      </c>
      <c r="I14" s="12" t="s">
        <v>67</v>
      </c>
      <c r="J14" s="12">
        <v>28</v>
      </c>
      <c r="K14" s="12" t="s">
        <v>56</v>
      </c>
      <c r="L14" s="12" t="str">
        <f>+'[1]Plan Indicativo'!AC44</f>
        <v>Acumulativa</v>
      </c>
      <c r="M14" s="12">
        <f>+'[1]Plan Indicativo'!T44</f>
        <v>40</v>
      </c>
      <c r="N14" s="12">
        <v>14</v>
      </c>
      <c r="O14" s="34"/>
      <c r="P14" s="27"/>
      <c r="Q14" s="15"/>
      <c r="R14" s="39">
        <v>50000000</v>
      </c>
      <c r="S14" s="40"/>
      <c r="T14" s="40">
        <v>0</v>
      </c>
      <c r="U14" s="40"/>
      <c r="V14" s="40"/>
      <c r="W14" s="40"/>
      <c r="X14" s="40"/>
      <c r="Y14" s="40"/>
      <c r="Z14" s="40"/>
      <c r="AA14" s="40"/>
      <c r="AB14" s="40"/>
      <c r="AC14" s="40"/>
      <c r="AD14" s="40">
        <v>0</v>
      </c>
      <c r="AE14" s="40"/>
      <c r="AF14" s="16">
        <f>SUM(Tabla1[[#This Row],[Recursos propios]:[Recursos del Balance]])</f>
        <v>50000000</v>
      </c>
      <c r="AG14" s="41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0"/>
      <c r="AU14" s="17">
        <f>SUM(Tabla1[[#This Row],[Recursos propios2]:[Recursos del Balance2]])</f>
        <v>0</v>
      </c>
      <c r="AV14" s="43"/>
      <c r="AW14" s="44"/>
      <c r="AX14" s="18">
        <f>+Tabla1[[#This Row],[Total Recursos Comprometido 2026]]/Tabla1[[#This Row],[Total 2026]]</f>
        <v>0</v>
      </c>
      <c r="AY14" s="19">
        <f>+Tabla1[[#This Row],[Total Recursos Obligados]]/Tabla1[[#This Row],[Total 2026]]</f>
        <v>0</v>
      </c>
      <c r="AZ14" s="20">
        <f>+Tabla1[[#This Row],[Total Recursos Pagados]]/Tabla1[[#This Row],[Total 2026]]</f>
        <v>0</v>
      </c>
      <c r="BA14" s="21"/>
      <c r="BB14" s="22" t="e">
        <f>+Tabla1[[#This Row],[Total Recursos Gestionados2]]/Tabla1[[#This Row],[Total Recursos Comprometido 2026]]</f>
        <v>#DIV/0!</v>
      </c>
      <c r="BC14" s="23" t="s">
        <v>209</v>
      </c>
      <c r="BD14" s="24" t="s">
        <v>240</v>
      </c>
      <c r="BE14" s="25" t="s">
        <v>211</v>
      </c>
    </row>
    <row r="15" spans="1:57" s="28" customFormat="1" ht="56.1" customHeight="1">
      <c r="A15" s="12">
        <v>38</v>
      </c>
      <c r="B15" s="12" t="s">
        <v>48</v>
      </c>
      <c r="C15" s="12" t="s">
        <v>50</v>
      </c>
      <c r="D15" s="12" t="s">
        <v>63</v>
      </c>
      <c r="E15" s="12" t="s">
        <v>64</v>
      </c>
      <c r="F15" s="12" t="s">
        <v>68</v>
      </c>
      <c r="G15" s="12" t="s">
        <v>69</v>
      </c>
      <c r="H15" s="12">
        <v>320100200</v>
      </c>
      <c r="I15" s="12" t="s">
        <v>70</v>
      </c>
      <c r="J15" s="12">
        <v>0</v>
      </c>
      <c r="K15" s="12" t="s">
        <v>56</v>
      </c>
      <c r="L15" s="12" t="str">
        <f>+'[1]Plan Indicativo'!AC45</f>
        <v>Acumulativa</v>
      </c>
      <c r="M15" s="12">
        <f>+'[1]Plan Indicativo'!T45</f>
        <v>1</v>
      </c>
      <c r="N15" s="12">
        <v>0</v>
      </c>
      <c r="O15" s="34"/>
      <c r="P15" s="14"/>
      <c r="Q15" s="15"/>
      <c r="R15" s="39">
        <v>0</v>
      </c>
      <c r="S15" s="40"/>
      <c r="T15" s="40">
        <v>0</v>
      </c>
      <c r="U15" s="40"/>
      <c r="V15" s="40"/>
      <c r="W15" s="40"/>
      <c r="X15" s="40"/>
      <c r="Y15" s="40"/>
      <c r="Z15" s="40"/>
      <c r="AA15" s="40"/>
      <c r="AB15" s="40"/>
      <c r="AC15" s="40"/>
      <c r="AD15" s="40">
        <v>0</v>
      </c>
      <c r="AE15" s="40"/>
      <c r="AF15" s="16">
        <f>SUM(Tabla1[[#This Row],[Recursos propios]:[Recursos del Balance]])</f>
        <v>0</v>
      </c>
      <c r="AG15" s="41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0"/>
      <c r="AU15" s="17">
        <f>SUM(Tabla1[[#This Row],[Recursos propios2]:[Recursos del Balance2]])</f>
        <v>0</v>
      </c>
      <c r="AV15" s="43"/>
      <c r="AW15" s="44"/>
      <c r="AX15" s="18" t="e">
        <f>+Tabla1[[#This Row],[Total Recursos Comprometido 2026]]/Tabla1[[#This Row],[Total 2026]]</f>
        <v>#DIV/0!</v>
      </c>
      <c r="AY15" s="19" t="e">
        <f>+Tabla1[[#This Row],[Total Recursos Obligados]]/Tabla1[[#This Row],[Total 2026]]</f>
        <v>#DIV/0!</v>
      </c>
      <c r="AZ15" s="20" t="e">
        <f>+Tabla1[[#This Row],[Total Recursos Pagados]]/Tabla1[[#This Row],[Total 2026]]</f>
        <v>#DIV/0!</v>
      </c>
      <c r="BA15" s="21"/>
      <c r="BB15" s="22" t="e">
        <f>+Tabla1[[#This Row],[Total Recursos Gestionados2]]/Tabla1[[#This Row],[Total Recursos Comprometido 2026]]</f>
        <v>#DIV/0!</v>
      </c>
      <c r="BC15" s="23" t="s">
        <v>209</v>
      </c>
      <c r="BD15" s="24" t="s">
        <v>240</v>
      </c>
      <c r="BE15" s="25" t="s">
        <v>211</v>
      </c>
    </row>
    <row r="16" spans="1:57" s="28" customFormat="1" ht="56.1" customHeight="1">
      <c r="A16" s="12">
        <v>39</v>
      </c>
      <c r="B16" s="12" t="s">
        <v>48</v>
      </c>
      <c r="C16" s="12" t="s">
        <v>50</v>
      </c>
      <c r="D16" s="12" t="s">
        <v>71</v>
      </c>
      <c r="E16" s="12" t="s">
        <v>72</v>
      </c>
      <c r="F16" s="12" t="s">
        <v>73</v>
      </c>
      <c r="G16" s="12" t="s">
        <v>74</v>
      </c>
      <c r="H16" s="12">
        <v>320204300</v>
      </c>
      <c r="I16" s="12" t="s">
        <v>75</v>
      </c>
      <c r="J16" s="12" t="s">
        <v>76</v>
      </c>
      <c r="K16" s="12" t="s">
        <v>77</v>
      </c>
      <c r="L16" s="12" t="str">
        <f>+'[1]Plan Indicativo'!AC46</f>
        <v>No Acumulativa</v>
      </c>
      <c r="M16" s="12">
        <f>+'[1]Plan Indicativo'!T46</f>
        <v>986.23</v>
      </c>
      <c r="N16" s="12">
        <v>986.23</v>
      </c>
      <c r="O16" s="13"/>
      <c r="P16" s="27"/>
      <c r="Q16" s="15"/>
      <c r="R16" s="39">
        <v>2462213251.0608006</v>
      </c>
      <c r="S16" s="40"/>
      <c r="T16" s="40">
        <v>0</v>
      </c>
      <c r="U16" s="40"/>
      <c r="V16" s="40"/>
      <c r="W16" s="40"/>
      <c r="X16" s="40"/>
      <c r="Y16" s="40"/>
      <c r="Z16" s="40"/>
      <c r="AA16" s="40"/>
      <c r="AB16" s="40"/>
      <c r="AC16" s="40"/>
      <c r="AD16" s="40">
        <v>0</v>
      </c>
      <c r="AE16" s="40"/>
      <c r="AF16" s="16">
        <f>SUM(Tabla1[[#This Row],[Recursos propios]:[Recursos del Balance]])</f>
        <v>2462213251.0608006</v>
      </c>
      <c r="AG16" s="41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0"/>
      <c r="AU16" s="17">
        <f>SUM(Tabla1[[#This Row],[Recursos propios2]:[Recursos del Balance2]])</f>
        <v>0</v>
      </c>
      <c r="AV16" s="43"/>
      <c r="AW16" s="44"/>
      <c r="AX16" s="18">
        <f>+Tabla1[[#This Row],[Total Recursos Comprometido 2026]]/Tabla1[[#This Row],[Total 2026]]</f>
        <v>0</v>
      </c>
      <c r="AY16" s="19">
        <f>+Tabla1[[#This Row],[Total Recursos Obligados]]/Tabla1[[#This Row],[Total 2026]]</f>
        <v>0</v>
      </c>
      <c r="AZ16" s="20">
        <f>+Tabla1[[#This Row],[Total Recursos Pagados]]/Tabla1[[#This Row],[Total 2026]]</f>
        <v>0</v>
      </c>
      <c r="BA16" s="21"/>
      <c r="BB16" s="22" t="e">
        <f>+Tabla1[[#This Row],[Total Recursos Gestionados2]]/Tabla1[[#This Row],[Total Recursos Comprometido 2026]]</f>
        <v>#DIV/0!</v>
      </c>
      <c r="BC16" s="23" t="s">
        <v>209</v>
      </c>
      <c r="BD16" s="24" t="s">
        <v>240</v>
      </c>
      <c r="BE16" s="25" t="s">
        <v>212</v>
      </c>
    </row>
    <row r="17" spans="1:57" s="28" customFormat="1" ht="56.1" customHeight="1">
      <c r="A17" s="12">
        <v>40</v>
      </c>
      <c r="B17" s="12" t="s">
        <v>48</v>
      </c>
      <c r="C17" s="12" t="s">
        <v>50</v>
      </c>
      <c r="D17" s="12" t="s">
        <v>71</v>
      </c>
      <c r="E17" s="12" t="s">
        <v>72</v>
      </c>
      <c r="F17" s="12" t="s">
        <v>78</v>
      </c>
      <c r="G17" s="12" t="s">
        <v>79</v>
      </c>
      <c r="H17" s="12">
        <v>320204900</v>
      </c>
      <c r="I17" s="12" t="s">
        <v>80</v>
      </c>
      <c r="J17" s="12">
        <v>0</v>
      </c>
      <c r="K17" s="12" t="s">
        <v>77</v>
      </c>
      <c r="L17" s="12" t="str">
        <f>+'[1]Plan Indicativo'!AC47</f>
        <v>Acumulativa</v>
      </c>
      <c r="M17" s="12">
        <f>+'[1]Plan Indicativo'!T47</f>
        <v>20</v>
      </c>
      <c r="N17" s="12">
        <v>8</v>
      </c>
      <c r="O17" s="13"/>
      <c r="P17" s="14"/>
      <c r="Q17" s="15"/>
      <c r="R17" s="39">
        <v>600000000</v>
      </c>
      <c r="S17" s="40"/>
      <c r="T17" s="40">
        <v>0</v>
      </c>
      <c r="U17" s="40"/>
      <c r="V17" s="40"/>
      <c r="W17" s="40"/>
      <c r="X17" s="40"/>
      <c r="Y17" s="40"/>
      <c r="Z17" s="40"/>
      <c r="AA17" s="40"/>
      <c r="AB17" s="40"/>
      <c r="AC17" s="40"/>
      <c r="AD17" s="40">
        <v>0</v>
      </c>
      <c r="AE17" s="40"/>
      <c r="AF17" s="16">
        <f>SUM(Tabla1[[#This Row],[Recursos propios]:[Recursos del Balance]])</f>
        <v>600000000</v>
      </c>
      <c r="AG17" s="41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0"/>
      <c r="AU17" s="17">
        <f>SUM(Tabla1[[#This Row],[Recursos propios2]:[Recursos del Balance2]])</f>
        <v>0</v>
      </c>
      <c r="AV17" s="43"/>
      <c r="AW17" s="44"/>
      <c r="AX17" s="18">
        <f>+Tabla1[[#This Row],[Total Recursos Comprometido 2026]]/Tabla1[[#This Row],[Total 2026]]</f>
        <v>0</v>
      </c>
      <c r="AY17" s="19">
        <f>+Tabla1[[#This Row],[Total Recursos Obligados]]/Tabla1[[#This Row],[Total 2026]]</f>
        <v>0</v>
      </c>
      <c r="AZ17" s="20">
        <f>+Tabla1[[#This Row],[Total Recursos Pagados]]/Tabla1[[#This Row],[Total 2026]]</f>
        <v>0</v>
      </c>
      <c r="BA17" s="21"/>
      <c r="BB17" s="22" t="e">
        <f>+Tabla1[[#This Row],[Total Recursos Gestionados2]]/Tabla1[[#This Row],[Total Recursos Comprometido 2026]]</f>
        <v>#DIV/0!</v>
      </c>
      <c r="BC17" s="23" t="s">
        <v>209</v>
      </c>
      <c r="BD17" s="24" t="s">
        <v>240</v>
      </c>
      <c r="BE17" s="25" t="s">
        <v>212</v>
      </c>
    </row>
    <row r="18" spans="1:57" s="28" customFormat="1" ht="56.1" customHeight="1">
      <c r="A18" s="12">
        <v>41</v>
      </c>
      <c r="B18" s="12" t="s">
        <v>48</v>
      </c>
      <c r="C18" s="12" t="s">
        <v>50</v>
      </c>
      <c r="D18" s="12" t="s">
        <v>71</v>
      </c>
      <c r="E18" s="12" t="s">
        <v>72</v>
      </c>
      <c r="F18" s="12" t="s">
        <v>81</v>
      </c>
      <c r="G18" s="12" t="s">
        <v>82</v>
      </c>
      <c r="H18" s="12">
        <v>320204500</v>
      </c>
      <c r="I18" s="12" t="s">
        <v>83</v>
      </c>
      <c r="J18" s="12">
        <v>0</v>
      </c>
      <c r="K18" s="12" t="s">
        <v>77</v>
      </c>
      <c r="L18" s="12" t="str">
        <f>+'[1]Plan Indicativo'!AC48</f>
        <v>Acumulativa</v>
      </c>
      <c r="M18" s="12">
        <f>+'[1]Plan Indicativo'!T48</f>
        <v>10</v>
      </c>
      <c r="N18" s="12">
        <v>3</v>
      </c>
      <c r="O18" s="13"/>
      <c r="P18" s="27"/>
      <c r="Q18" s="15"/>
      <c r="R18" s="39">
        <v>0</v>
      </c>
      <c r="S18" s="40"/>
      <c r="T18" s="40">
        <v>0</v>
      </c>
      <c r="U18" s="40"/>
      <c r="V18" s="40"/>
      <c r="W18" s="40"/>
      <c r="X18" s="40"/>
      <c r="Y18" s="40"/>
      <c r="Z18" s="40"/>
      <c r="AA18" s="40"/>
      <c r="AB18" s="40"/>
      <c r="AC18" s="40"/>
      <c r="AD18" s="40">
        <v>0</v>
      </c>
      <c r="AE18" s="40"/>
      <c r="AF18" s="16">
        <f>SUM(Tabla1[[#This Row],[Recursos propios]:[Recursos del Balance]])</f>
        <v>0</v>
      </c>
      <c r="AG18" s="41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0"/>
      <c r="AU18" s="17">
        <f>SUM(Tabla1[[#This Row],[Recursos propios2]:[Recursos del Balance2]])</f>
        <v>0</v>
      </c>
      <c r="AV18" s="43"/>
      <c r="AW18" s="44"/>
      <c r="AX18" s="18" t="e">
        <f>+Tabla1[[#This Row],[Total Recursos Comprometido 2026]]/Tabla1[[#This Row],[Total 2026]]</f>
        <v>#DIV/0!</v>
      </c>
      <c r="AY18" s="19" t="e">
        <f>+Tabla1[[#This Row],[Total Recursos Obligados]]/Tabla1[[#This Row],[Total 2026]]</f>
        <v>#DIV/0!</v>
      </c>
      <c r="AZ18" s="20" t="e">
        <f>+Tabla1[[#This Row],[Total Recursos Pagados]]/Tabla1[[#This Row],[Total 2026]]</f>
        <v>#DIV/0!</v>
      </c>
      <c r="BA18" s="21"/>
      <c r="BB18" s="22" t="e">
        <f>+Tabla1[[#This Row],[Total Recursos Gestionados2]]/Tabla1[[#This Row],[Total Recursos Comprometido 2026]]</f>
        <v>#DIV/0!</v>
      </c>
      <c r="BC18" s="23" t="s">
        <v>209</v>
      </c>
      <c r="BD18" s="24" t="s">
        <v>240</v>
      </c>
      <c r="BE18" s="25" t="s">
        <v>212</v>
      </c>
    </row>
    <row r="19" spans="1:57" s="28" customFormat="1" ht="56.1" customHeight="1">
      <c r="A19" s="12">
        <v>42</v>
      </c>
      <c r="B19" s="12" t="s">
        <v>48</v>
      </c>
      <c r="C19" s="12" t="s">
        <v>50</v>
      </c>
      <c r="D19" s="12" t="s">
        <v>84</v>
      </c>
      <c r="E19" s="12" t="s">
        <v>85</v>
      </c>
      <c r="F19" s="12" t="s">
        <v>86</v>
      </c>
      <c r="G19" s="12" t="s">
        <v>87</v>
      </c>
      <c r="H19" s="12">
        <v>320303400</v>
      </c>
      <c r="I19" s="12" t="s">
        <v>88</v>
      </c>
      <c r="J19" s="12">
        <v>0</v>
      </c>
      <c r="K19" s="12" t="s">
        <v>56</v>
      </c>
      <c r="L19" s="12" t="str">
        <f>+'[1]Plan Indicativo'!AC49</f>
        <v>Acumulativa</v>
      </c>
      <c r="M19" s="12">
        <f>+'[1]Plan Indicativo'!T49</f>
        <v>4</v>
      </c>
      <c r="N19" s="12">
        <v>1</v>
      </c>
      <c r="O19" s="13"/>
      <c r="P19" s="14"/>
      <c r="Q19" s="15"/>
      <c r="R19" s="39">
        <v>700000000</v>
      </c>
      <c r="S19" s="40"/>
      <c r="T19" s="40">
        <v>0</v>
      </c>
      <c r="U19" s="40"/>
      <c r="V19" s="40"/>
      <c r="W19" s="40"/>
      <c r="X19" s="40"/>
      <c r="Y19" s="40"/>
      <c r="Z19" s="40"/>
      <c r="AA19" s="40"/>
      <c r="AB19" s="40"/>
      <c r="AC19" s="40"/>
      <c r="AD19" s="40">
        <v>0</v>
      </c>
      <c r="AE19" s="40"/>
      <c r="AF19" s="16">
        <f>SUM(Tabla1[[#This Row],[Recursos propios]:[Recursos del Balance]])</f>
        <v>700000000</v>
      </c>
      <c r="AG19" s="41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0"/>
      <c r="AU19" s="17">
        <f>SUM(Tabla1[[#This Row],[Recursos propios2]:[Recursos del Balance2]])</f>
        <v>0</v>
      </c>
      <c r="AV19" s="43"/>
      <c r="AW19" s="44"/>
      <c r="AX19" s="18">
        <f>+Tabla1[[#This Row],[Total Recursos Comprometido 2026]]/Tabla1[[#This Row],[Total 2026]]</f>
        <v>0</v>
      </c>
      <c r="AY19" s="19">
        <f>+Tabla1[[#This Row],[Total Recursos Obligados]]/Tabla1[[#This Row],[Total 2026]]</f>
        <v>0</v>
      </c>
      <c r="AZ19" s="20">
        <f>+Tabla1[[#This Row],[Total Recursos Pagados]]/Tabla1[[#This Row],[Total 2026]]</f>
        <v>0</v>
      </c>
      <c r="BA19" s="21"/>
      <c r="BB19" s="22" t="e">
        <f>+Tabla1[[#This Row],[Total Recursos Gestionados2]]/Tabla1[[#This Row],[Total Recursos Comprometido 2026]]</f>
        <v>#DIV/0!</v>
      </c>
      <c r="BC19" s="23" t="s">
        <v>209</v>
      </c>
      <c r="BD19" s="24" t="s">
        <v>240</v>
      </c>
      <c r="BE19" s="25" t="s">
        <v>213</v>
      </c>
    </row>
    <row r="20" spans="1:57" s="28" customFormat="1" ht="56.1" customHeight="1">
      <c r="A20" s="12">
        <v>43</v>
      </c>
      <c r="B20" s="12" t="s">
        <v>48</v>
      </c>
      <c r="C20" s="12" t="s">
        <v>50</v>
      </c>
      <c r="D20" s="12" t="s">
        <v>84</v>
      </c>
      <c r="E20" s="12" t="s">
        <v>85</v>
      </c>
      <c r="F20" s="12" t="s">
        <v>89</v>
      </c>
      <c r="G20" s="12" t="s">
        <v>90</v>
      </c>
      <c r="H20" s="12">
        <v>320305000</v>
      </c>
      <c r="I20" s="12" t="s">
        <v>91</v>
      </c>
      <c r="J20" s="12">
        <v>12276</v>
      </c>
      <c r="K20" s="12" t="s">
        <v>77</v>
      </c>
      <c r="L20" s="12" t="str">
        <f>+'[1]Plan Indicativo'!AC50</f>
        <v>Acumulativa</v>
      </c>
      <c r="M20" s="12">
        <f>+'[1]Plan Indicativo'!T50</f>
        <v>800</v>
      </c>
      <c r="N20" s="36">
        <v>300</v>
      </c>
      <c r="O20" s="13"/>
      <c r="P20" s="27"/>
      <c r="Q20" s="15"/>
      <c r="R20" s="39">
        <v>3693319876.5912008</v>
      </c>
      <c r="S20" s="40"/>
      <c r="T20" s="40">
        <v>0</v>
      </c>
      <c r="U20" s="40"/>
      <c r="V20" s="40"/>
      <c r="W20" s="40"/>
      <c r="X20" s="40"/>
      <c r="Y20" s="40"/>
      <c r="Z20" s="40"/>
      <c r="AA20" s="40"/>
      <c r="AB20" s="40"/>
      <c r="AC20" s="40"/>
      <c r="AD20" s="40">
        <v>0</v>
      </c>
      <c r="AE20" s="40"/>
      <c r="AF20" s="16">
        <f>SUM(Tabla1[[#This Row],[Recursos propios]:[Recursos del Balance]])</f>
        <v>3693319876.5912008</v>
      </c>
      <c r="AG20" s="41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0"/>
      <c r="AU20" s="17">
        <f>SUM(Tabla1[[#This Row],[Recursos propios2]:[Recursos del Balance2]])</f>
        <v>0</v>
      </c>
      <c r="AV20" s="43"/>
      <c r="AW20" s="44"/>
      <c r="AX20" s="18">
        <f>+Tabla1[[#This Row],[Total Recursos Comprometido 2026]]/Tabla1[[#This Row],[Total 2026]]</f>
        <v>0</v>
      </c>
      <c r="AY20" s="19">
        <f>+Tabla1[[#This Row],[Total Recursos Obligados]]/Tabla1[[#This Row],[Total 2026]]</f>
        <v>0</v>
      </c>
      <c r="AZ20" s="20">
        <f>+Tabla1[[#This Row],[Total Recursos Pagados]]/Tabla1[[#This Row],[Total 2026]]</f>
        <v>0</v>
      </c>
      <c r="BA20" s="21"/>
      <c r="BB20" s="22" t="e">
        <f>+Tabla1[[#This Row],[Total Recursos Gestionados2]]/Tabla1[[#This Row],[Total Recursos Comprometido 2026]]</f>
        <v>#DIV/0!</v>
      </c>
      <c r="BC20" s="23" t="s">
        <v>209</v>
      </c>
      <c r="BD20" s="24" t="s">
        <v>240</v>
      </c>
      <c r="BE20" s="25" t="s">
        <v>213</v>
      </c>
    </row>
    <row r="21" spans="1:57" s="28" customFormat="1" ht="56.1" customHeight="1">
      <c r="A21" s="12">
        <v>44</v>
      </c>
      <c r="B21" s="12" t="s">
        <v>48</v>
      </c>
      <c r="C21" s="12" t="s">
        <v>50</v>
      </c>
      <c r="D21" s="12" t="s">
        <v>84</v>
      </c>
      <c r="E21" s="12" t="s">
        <v>85</v>
      </c>
      <c r="F21" s="12" t="s">
        <v>92</v>
      </c>
      <c r="G21" s="12" t="s">
        <v>93</v>
      </c>
      <c r="H21" s="12">
        <v>320303300</v>
      </c>
      <c r="I21" s="12" t="s">
        <v>94</v>
      </c>
      <c r="J21" s="12">
        <v>1</v>
      </c>
      <c r="K21" s="12" t="s">
        <v>56</v>
      </c>
      <c r="L21" s="12" t="str">
        <f>+'[1]Plan Indicativo'!AC51</f>
        <v>Acumulativa</v>
      </c>
      <c r="M21" s="12">
        <f>+'[1]Plan Indicativo'!T51</f>
        <v>4</v>
      </c>
      <c r="N21" s="12">
        <v>1</v>
      </c>
      <c r="O21" s="13"/>
      <c r="P21" s="14"/>
      <c r="Q21" s="15"/>
      <c r="R21" s="39">
        <v>50000000</v>
      </c>
      <c r="S21" s="40"/>
      <c r="T21" s="40">
        <v>0</v>
      </c>
      <c r="U21" s="40"/>
      <c r="V21" s="40"/>
      <c r="W21" s="40"/>
      <c r="X21" s="40"/>
      <c r="Y21" s="40"/>
      <c r="Z21" s="40"/>
      <c r="AA21" s="40"/>
      <c r="AB21" s="40"/>
      <c r="AC21" s="40"/>
      <c r="AD21" s="40">
        <v>0</v>
      </c>
      <c r="AE21" s="40"/>
      <c r="AF21" s="16">
        <f>SUM(Tabla1[[#This Row],[Recursos propios]:[Recursos del Balance]])</f>
        <v>50000000</v>
      </c>
      <c r="AG21" s="41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0"/>
      <c r="AU21" s="17">
        <f>SUM(Tabla1[[#This Row],[Recursos propios2]:[Recursos del Balance2]])</f>
        <v>0</v>
      </c>
      <c r="AV21" s="43"/>
      <c r="AW21" s="44"/>
      <c r="AX21" s="18">
        <f>+Tabla1[[#This Row],[Total Recursos Comprometido 2026]]/Tabla1[[#This Row],[Total 2026]]</f>
        <v>0</v>
      </c>
      <c r="AY21" s="19">
        <f>+Tabla1[[#This Row],[Total Recursos Obligados]]/Tabla1[[#This Row],[Total 2026]]</f>
        <v>0</v>
      </c>
      <c r="AZ21" s="20">
        <f>+Tabla1[[#This Row],[Total Recursos Pagados]]/Tabla1[[#This Row],[Total 2026]]</f>
        <v>0</v>
      </c>
      <c r="BA21" s="21"/>
      <c r="BB21" s="22" t="e">
        <f>+Tabla1[[#This Row],[Total Recursos Gestionados2]]/Tabla1[[#This Row],[Total Recursos Comprometido 2026]]</f>
        <v>#DIV/0!</v>
      </c>
      <c r="BC21" s="23" t="s">
        <v>209</v>
      </c>
      <c r="BD21" s="24" t="s">
        <v>240</v>
      </c>
      <c r="BE21" s="25" t="s">
        <v>213</v>
      </c>
    </row>
    <row r="22" spans="1:57" s="28" customFormat="1" ht="56.1" customHeight="1">
      <c r="A22" s="12">
        <v>45</v>
      </c>
      <c r="B22" s="12" t="s">
        <v>48</v>
      </c>
      <c r="C22" s="12" t="s">
        <v>50</v>
      </c>
      <c r="D22" s="12" t="s">
        <v>95</v>
      </c>
      <c r="E22" s="12" t="s">
        <v>96</v>
      </c>
      <c r="F22" s="12" t="s">
        <v>97</v>
      </c>
      <c r="G22" s="12" t="s">
        <v>98</v>
      </c>
      <c r="H22" s="12">
        <v>320600300</v>
      </c>
      <c r="I22" s="12" t="s">
        <v>99</v>
      </c>
      <c r="J22" s="12">
        <v>0</v>
      </c>
      <c r="K22" s="12" t="s">
        <v>56</v>
      </c>
      <c r="L22" s="12" t="str">
        <f>+'[1]Plan Indicativo'!AC52</f>
        <v>Acumulativa</v>
      </c>
      <c r="M22" s="12">
        <f>+'[1]Plan Indicativo'!T52</f>
        <v>4</v>
      </c>
      <c r="N22" s="12">
        <v>2</v>
      </c>
      <c r="O22" s="13"/>
      <c r="P22" s="27"/>
      <c r="Q22" s="15"/>
      <c r="R22" s="39">
        <v>700000000</v>
      </c>
      <c r="S22" s="40"/>
      <c r="T22" s="40">
        <v>0</v>
      </c>
      <c r="U22" s="40"/>
      <c r="V22" s="40"/>
      <c r="W22" s="40"/>
      <c r="X22" s="40"/>
      <c r="Y22" s="40"/>
      <c r="Z22" s="40"/>
      <c r="AA22" s="40"/>
      <c r="AB22" s="40"/>
      <c r="AC22" s="40"/>
      <c r="AD22" s="40">
        <v>0</v>
      </c>
      <c r="AE22" s="40"/>
      <c r="AF22" s="16">
        <f>SUM(Tabla1[[#This Row],[Recursos propios]:[Recursos del Balance]])</f>
        <v>700000000</v>
      </c>
      <c r="AG22" s="41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0"/>
      <c r="AU22" s="17">
        <f>SUM(Tabla1[[#This Row],[Recursos propios2]:[Recursos del Balance2]])</f>
        <v>0</v>
      </c>
      <c r="AV22" s="43"/>
      <c r="AW22" s="44"/>
      <c r="AX22" s="18">
        <f>+Tabla1[[#This Row],[Total Recursos Comprometido 2026]]/Tabla1[[#This Row],[Total 2026]]</f>
        <v>0</v>
      </c>
      <c r="AY22" s="19">
        <f>+Tabla1[[#This Row],[Total Recursos Obligados]]/Tabla1[[#This Row],[Total 2026]]</f>
        <v>0</v>
      </c>
      <c r="AZ22" s="20">
        <f>+Tabla1[[#This Row],[Total Recursos Pagados]]/Tabla1[[#This Row],[Total 2026]]</f>
        <v>0</v>
      </c>
      <c r="BA22" s="21"/>
      <c r="BB22" s="22" t="e">
        <f>+Tabla1[[#This Row],[Total Recursos Gestionados2]]/Tabla1[[#This Row],[Total Recursos Comprometido 2026]]</f>
        <v>#DIV/0!</v>
      </c>
      <c r="BC22" s="23" t="s">
        <v>209</v>
      </c>
      <c r="BD22" s="24" t="s">
        <v>240</v>
      </c>
      <c r="BE22" s="25">
        <v>13</v>
      </c>
    </row>
    <row r="23" spans="1:57" s="28" customFormat="1" ht="56.1" customHeight="1">
      <c r="A23" s="12">
        <v>46</v>
      </c>
      <c r="B23" s="12" t="s">
        <v>48</v>
      </c>
      <c r="C23" s="12" t="s">
        <v>50</v>
      </c>
      <c r="D23" s="12" t="s">
        <v>100</v>
      </c>
      <c r="E23" s="12" t="s">
        <v>101</v>
      </c>
      <c r="F23" s="12" t="s">
        <v>102</v>
      </c>
      <c r="G23" s="12" t="s">
        <v>103</v>
      </c>
      <c r="H23" s="12">
        <v>320800600</v>
      </c>
      <c r="I23" s="12" t="s">
        <v>104</v>
      </c>
      <c r="J23" s="12">
        <v>0</v>
      </c>
      <c r="K23" s="12" t="s">
        <v>56</v>
      </c>
      <c r="L23" s="12" t="str">
        <f>+'[1]Plan Indicativo'!AC53</f>
        <v>No Acumulativa</v>
      </c>
      <c r="M23" s="12">
        <f>+'[1]Plan Indicativo'!T53</f>
        <v>3</v>
      </c>
      <c r="N23" s="12">
        <v>3</v>
      </c>
      <c r="O23" s="13"/>
      <c r="P23" s="14"/>
      <c r="Q23" s="15"/>
      <c r="R23" s="39">
        <v>600000000</v>
      </c>
      <c r="S23" s="40"/>
      <c r="T23" s="40">
        <v>0</v>
      </c>
      <c r="U23" s="40"/>
      <c r="V23" s="40"/>
      <c r="W23" s="40"/>
      <c r="X23" s="40"/>
      <c r="Y23" s="40"/>
      <c r="Z23" s="40"/>
      <c r="AA23" s="40"/>
      <c r="AB23" s="40"/>
      <c r="AC23" s="40"/>
      <c r="AD23" s="40">
        <v>0</v>
      </c>
      <c r="AE23" s="40"/>
      <c r="AF23" s="16">
        <f>SUM(Tabla1[[#This Row],[Recursos propios]:[Recursos del Balance]])</f>
        <v>600000000</v>
      </c>
      <c r="AG23" s="41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0"/>
      <c r="AU23" s="17">
        <f>SUM(Tabla1[[#This Row],[Recursos propios2]:[Recursos del Balance2]])</f>
        <v>0</v>
      </c>
      <c r="AV23" s="43"/>
      <c r="AW23" s="44"/>
      <c r="AX23" s="18">
        <f>+Tabla1[[#This Row],[Total Recursos Comprometido 2026]]/Tabla1[[#This Row],[Total 2026]]</f>
        <v>0</v>
      </c>
      <c r="AY23" s="19">
        <f>+Tabla1[[#This Row],[Total Recursos Obligados]]/Tabla1[[#This Row],[Total 2026]]</f>
        <v>0</v>
      </c>
      <c r="AZ23" s="20">
        <f>+Tabla1[[#This Row],[Total Recursos Pagados]]/Tabla1[[#This Row],[Total 2026]]</f>
        <v>0</v>
      </c>
      <c r="BA23" s="21"/>
      <c r="BB23" s="22" t="e">
        <f>+Tabla1[[#This Row],[Total Recursos Gestionados2]]/Tabla1[[#This Row],[Total Recursos Comprometido 2026]]</f>
        <v>#DIV/0!</v>
      </c>
      <c r="BC23" s="23" t="s">
        <v>209</v>
      </c>
      <c r="BD23" s="24" t="s">
        <v>240</v>
      </c>
      <c r="BE23" s="25">
        <v>11</v>
      </c>
    </row>
    <row r="24" spans="1:57" s="28" customFormat="1" ht="56.1" customHeight="1">
      <c r="A24" s="12">
        <v>53</v>
      </c>
      <c r="B24" s="12" t="s">
        <v>48</v>
      </c>
      <c r="C24" s="12" t="s">
        <v>105</v>
      </c>
      <c r="D24" s="12" t="s">
        <v>106</v>
      </c>
      <c r="E24" s="12" t="s">
        <v>107</v>
      </c>
      <c r="F24" s="12" t="s">
        <v>108</v>
      </c>
      <c r="G24" s="12" t="s">
        <v>109</v>
      </c>
      <c r="H24" s="12">
        <v>400302200</v>
      </c>
      <c r="I24" s="12" t="s">
        <v>110</v>
      </c>
      <c r="J24" s="12">
        <v>1</v>
      </c>
      <c r="K24" s="12" t="s">
        <v>56</v>
      </c>
      <c r="L24" s="12" t="str">
        <f>+'[1]Plan Indicativo'!AC60</f>
        <v>No Acumulativa</v>
      </c>
      <c r="M24" s="36">
        <f>+'[1]Plan Indicativo'!T60</f>
        <v>1</v>
      </c>
      <c r="N24" s="12">
        <v>1</v>
      </c>
      <c r="O24" s="13"/>
      <c r="P24" s="27"/>
      <c r="Q24" s="15"/>
      <c r="R24" s="39">
        <v>2552194510.9238806</v>
      </c>
      <c r="S24" s="40"/>
      <c r="T24" s="40">
        <v>0</v>
      </c>
      <c r="U24" s="40"/>
      <c r="V24" s="40"/>
      <c r="W24" s="40"/>
      <c r="X24" s="40"/>
      <c r="Y24" s="40"/>
      <c r="Z24" s="40"/>
      <c r="AA24" s="40"/>
      <c r="AB24" s="40"/>
      <c r="AC24" s="40"/>
      <c r="AD24" s="40">
        <v>0</v>
      </c>
      <c r="AE24" s="40"/>
      <c r="AF24" s="16">
        <f>SUM(Tabla1[[#This Row],[Recursos propios]:[Recursos del Balance]])</f>
        <v>2552194510.9238806</v>
      </c>
      <c r="AG24" s="41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0"/>
      <c r="AU24" s="17">
        <f>SUM(Tabla1[[#This Row],[Recursos propios2]:[Recursos del Balance2]])</f>
        <v>0</v>
      </c>
      <c r="AV24" s="43"/>
      <c r="AW24" s="44"/>
      <c r="AX24" s="18">
        <f>+Tabla1[[#This Row],[Total Recursos Comprometido 2026]]/Tabla1[[#This Row],[Total 2026]]</f>
        <v>0</v>
      </c>
      <c r="AY24" s="19">
        <f>+Tabla1[[#This Row],[Total Recursos Obligados]]/Tabla1[[#This Row],[Total 2026]]</f>
        <v>0</v>
      </c>
      <c r="AZ24" s="20">
        <f>+Tabla1[[#This Row],[Total Recursos Pagados]]/Tabla1[[#This Row],[Total 2026]]</f>
        <v>0</v>
      </c>
      <c r="BA24" s="21"/>
      <c r="BB24" s="22" t="e">
        <f>+Tabla1[[#This Row],[Total Recursos Gestionados2]]/Tabla1[[#This Row],[Total Recursos Comprometido 2026]]</f>
        <v>#DIV/0!</v>
      </c>
      <c r="BC24" s="23" t="s">
        <v>209</v>
      </c>
      <c r="BD24" s="24" t="s">
        <v>240</v>
      </c>
      <c r="BE24" s="25" t="s">
        <v>214</v>
      </c>
    </row>
    <row r="25" spans="1:57" s="28" customFormat="1" ht="47.25">
      <c r="A25" s="12">
        <v>54</v>
      </c>
      <c r="B25" s="12" t="s">
        <v>48</v>
      </c>
      <c r="C25" s="12" t="s">
        <v>105</v>
      </c>
      <c r="D25" s="12" t="s">
        <v>106</v>
      </c>
      <c r="E25" s="12" t="s">
        <v>107</v>
      </c>
      <c r="F25" s="12" t="s">
        <v>111</v>
      </c>
      <c r="G25" s="12" t="s">
        <v>112</v>
      </c>
      <c r="H25" s="12">
        <v>400302100</v>
      </c>
      <c r="I25" s="12" t="s">
        <v>113</v>
      </c>
      <c r="J25" s="12" t="s">
        <v>114</v>
      </c>
      <c r="K25" s="12" t="s">
        <v>56</v>
      </c>
      <c r="L25" s="12" t="str">
        <f>+'[1]Plan Indicativo'!AC61</f>
        <v>Acumulativa</v>
      </c>
      <c r="M25" s="36">
        <f>+'[1]Plan Indicativo'!T61</f>
        <v>10000</v>
      </c>
      <c r="N25" s="12">
        <v>2500</v>
      </c>
      <c r="O25" s="13"/>
      <c r="P25" s="14"/>
      <c r="Q25" s="15"/>
      <c r="R25" s="39">
        <v>841351373.76999998</v>
      </c>
      <c r="S25" s="40"/>
      <c r="T25" s="40">
        <v>0</v>
      </c>
      <c r="U25" s="40"/>
      <c r="V25" s="40"/>
      <c r="W25" s="40"/>
      <c r="X25" s="40"/>
      <c r="Y25" s="40"/>
      <c r="Z25" s="40"/>
      <c r="AA25" s="40"/>
      <c r="AB25" s="40"/>
      <c r="AC25" s="40"/>
      <c r="AD25" s="40">
        <v>7675180.2720000008</v>
      </c>
      <c r="AE25" s="40"/>
      <c r="AF25" s="16">
        <f>SUM(Tabla1[[#This Row],[Recursos propios]:[Recursos del Balance]])</f>
        <v>849026554.04199994</v>
      </c>
      <c r="AG25" s="41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0"/>
      <c r="AU25" s="17">
        <f>SUM(Tabla1[[#This Row],[Recursos propios2]:[Recursos del Balance2]])</f>
        <v>0</v>
      </c>
      <c r="AV25" s="43"/>
      <c r="AW25" s="44"/>
      <c r="AX25" s="18">
        <f>+Tabla1[[#This Row],[Total Recursos Comprometido 2026]]/Tabla1[[#This Row],[Total 2026]]</f>
        <v>0</v>
      </c>
      <c r="AY25" s="19">
        <f>+Tabla1[[#This Row],[Total Recursos Obligados]]/Tabla1[[#This Row],[Total 2026]]</f>
        <v>0</v>
      </c>
      <c r="AZ25" s="20">
        <f>+Tabla1[[#This Row],[Total Recursos Pagados]]/Tabla1[[#This Row],[Total 2026]]</f>
        <v>0</v>
      </c>
      <c r="BA25" s="21"/>
      <c r="BB25" s="22" t="e">
        <f>+Tabla1[[#This Row],[Total Recursos Gestionados2]]/Tabla1[[#This Row],[Total Recursos Comprometido 2026]]</f>
        <v>#DIV/0!</v>
      </c>
      <c r="BC25" s="23" t="s">
        <v>209</v>
      </c>
      <c r="BD25" s="24" t="s">
        <v>240</v>
      </c>
      <c r="BE25" s="25" t="s">
        <v>215</v>
      </c>
    </row>
    <row r="26" spans="1:57" s="29" customFormat="1" ht="47.25">
      <c r="A26" s="12">
        <v>55</v>
      </c>
      <c r="B26" s="12" t="s">
        <v>48</v>
      </c>
      <c r="C26" s="12" t="s">
        <v>105</v>
      </c>
      <c r="D26" s="12" t="s">
        <v>106</v>
      </c>
      <c r="E26" s="12" t="s">
        <v>107</v>
      </c>
      <c r="F26" s="12" t="s">
        <v>115</v>
      </c>
      <c r="G26" s="12" t="s">
        <v>116</v>
      </c>
      <c r="H26" s="12">
        <v>400301200</v>
      </c>
      <c r="I26" s="12" t="s">
        <v>117</v>
      </c>
      <c r="J26" s="12">
        <v>1</v>
      </c>
      <c r="K26" s="12" t="s">
        <v>56</v>
      </c>
      <c r="L26" s="12" t="str">
        <f>+'[1]Plan Indicativo'!AC62</f>
        <v>Acumulativa</v>
      </c>
      <c r="M26" s="36">
        <f>+'[1]Plan Indicativo'!T62</f>
        <v>1</v>
      </c>
      <c r="N26" s="12">
        <v>0.5</v>
      </c>
      <c r="O26" s="13"/>
      <c r="P26" s="27"/>
      <c r="Q26" s="15"/>
      <c r="R26" s="39">
        <v>232182686.66</v>
      </c>
      <c r="S26" s="40"/>
      <c r="T26" s="40">
        <v>0</v>
      </c>
      <c r="U26" s="40"/>
      <c r="V26" s="40"/>
      <c r="W26" s="40"/>
      <c r="X26" s="40"/>
      <c r="Y26" s="40"/>
      <c r="Z26" s="40"/>
      <c r="AA26" s="40"/>
      <c r="AB26" s="40"/>
      <c r="AC26" s="40"/>
      <c r="AD26" s="40">
        <v>0</v>
      </c>
      <c r="AE26" s="40"/>
      <c r="AF26" s="16">
        <f>SUM(Tabla1[[#This Row],[Recursos propios]:[Recursos del Balance]])</f>
        <v>232182686.66</v>
      </c>
      <c r="AG26" s="41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0"/>
      <c r="AU26" s="17">
        <f>SUM(Tabla1[[#This Row],[Recursos propios2]:[Recursos del Balance2]])</f>
        <v>0</v>
      </c>
      <c r="AV26" s="43"/>
      <c r="AW26" s="44"/>
      <c r="AX26" s="18">
        <f>+Tabla1[[#This Row],[Total Recursos Comprometido 2026]]/Tabla1[[#This Row],[Total 2026]]</f>
        <v>0</v>
      </c>
      <c r="AY26" s="19">
        <f>+Tabla1[[#This Row],[Total Recursos Obligados]]/Tabla1[[#This Row],[Total 2026]]</f>
        <v>0</v>
      </c>
      <c r="AZ26" s="20">
        <f>+Tabla1[[#This Row],[Total Recursos Pagados]]/Tabla1[[#This Row],[Total 2026]]</f>
        <v>0</v>
      </c>
      <c r="BA26" s="21"/>
      <c r="BB26" s="22" t="e">
        <f>+Tabla1[[#This Row],[Total Recursos Gestionados2]]/Tabla1[[#This Row],[Total Recursos Comprometido 2026]]</f>
        <v>#DIV/0!</v>
      </c>
      <c r="BC26" s="23" t="s">
        <v>209</v>
      </c>
      <c r="BD26" s="24" t="s">
        <v>240</v>
      </c>
      <c r="BE26" s="25" t="s">
        <v>216</v>
      </c>
    </row>
    <row r="27" spans="1:57" s="28" customFormat="1" ht="47.25">
      <c r="A27" s="12">
        <v>56</v>
      </c>
      <c r="B27" s="12" t="s">
        <v>48</v>
      </c>
      <c r="C27" s="12" t="s">
        <v>105</v>
      </c>
      <c r="D27" s="12" t="s">
        <v>106</v>
      </c>
      <c r="E27" s="12" t="s">
        <v>107</v>
      </c>
      <c r="F27" s="12" t="s">
        <v>118</v>
      </c>
      <c r="G27" s="12" t="s">
        <v>119</v>
      </c>
      <c r="H27" s="12">
        <v>400303100</v>
      </c>
      <c r="I27" s="12" t="s">
        <v>120</v>
      </c>
      <c r="J27" s="12">
        <v>1</v>
      </c>
      <c r="K27" s="12" t="s">
        <v>56</v>
      </c>
      <c r="L27" s="12" t="str">
        <f>+'[1]Plan Indicativo'!AC63</f>
        <v>Acumulativa</v>
      </c>
      <c r="M27" s="36">
        <f>+'[1]Plan Indicativo'!T63</f>
        <v>1</v>
      </c>
      <c r="N27" s="12">
        <v>0.5</v>
      </c>
      <c r="O27" s="13"/>
      <c r="P27" s="14"/>
      <c r="Q27" s="15"/>
      <c r="R27" s="39">
        <v>400000000</v>
      </c>
      <c r="S27" s="40"/>
      <c r="T27" s="40">
        <v>0</v>
      </c>
      <c r="U27" s="40"/>
      <c r="V27" s="40"/>
      <c r="W27" s="40"/>
      <c r="X27" s="40"/>
      <c r="Y27" s="40"/>
      <c r="Z27" s="40"/>
      <c r="AA27" s="40"/>
      <c r="AB27" s="40"/>
      <c r="AC27" s="40"/>
      <c r="AD27" s="40">
        <v>0</v>
      </c>
      <c r="AE27" s="40"/>
      <c r="AF27" s="16">
        <f>SUM(Tabla1[[#This Row],[Recursos propios]:[Recursos del Balance]])</f>
        <v>400000000</v>
      </c>
      <c r="AG27" s="41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0"/>
      <c r="AU27" s="17">
        <f>SUM(Tabla1[[#This Row],[Recursos propios2]:[Recursos del Balance2]])</f>
        <v>0</v>
      </c>
      <c r="AV27" s="43"/>
      <c r="AW27" s="44"/>
      <c r="AX27" s="18">
        <f>+Tabla1[[#This Row],[Total Recursos Comprometido 2026]]/Tabla1[[#This Row],[Total 2026]]</f>
        <v>0</v>
      </c>
      <c r="AY27" s="19">
        <f>+Tabla1[[#This Row],[Total Recursos Obligados]]/Tabla1[[#This Row],[Total 2026]]</f>
        <v>0</v>
      </c>
      <c r="AZ27" s="20">
        <f>+Tabla1[[#This Row],[Total Recursos Pagados]]/Tabla1[[#This Row],[Total 2026]]</f>
        <v>0</v>
      </c>
      <c r="BA27" s="21"/>
      <c r="BB27" s="22" t="e">
        <f>+Tabla1[[#This Row],[Total Recursos Gestionados2]]/Tabla1[[#This Row],[Total Recursos Comprometido 2026]]</f>
        <v>#DIV/0!</v>
      </c>
      <c r="BC27" s="23" t="s">
        <v>209</v>
      </c>
      <c r="BD27" s="24" t="s">
        <v>240</v>
      </c>
      <c r="BE27" s="25" t="s">
        <v>215</v>
      </c>
    </row>
    <row r="28" spans="1:57" ht="47.25">
      <c r="A28" s="12">
        <v>61</v>
      </c>
      <c r="B28" s="12" t="s">
        <v>48</v>
      </c>
      <c r="C28" s="12" t="s">
        <v>105</v>
      </c>
      <c r="D28" s="12" t="s">
        <v>106</v>
      </c>
      <c r="E28" s="12" t="s">
        <v>107</v>
      </c>
      <c r="F28" s="12" t="s">
        <v>121</v>
      </c>
      <c r="G28" s="12" t="s">
        <v>122</v>
      </c>
      <c r="H28" s="12">
        <v>400304000</v>
      </c>
      <c r="I28" s="12" t="s">
        <v>123</v>
      </c>
      <c r="J28" s="12">
        <v>0</v>
      </c>
      <c r="K28" s="12" t="s">
        <v>56</v>
      </c>
      <c r="L28" s="12" t="str">
        <f>+'[1]Plan Indicativo'!$AC$68</f>
        <v>No Acumulativa</v>
      </c>
      <c r="M28" s="36">
        <f>+'[1]Plan Indicativo'!$T$68</f>
        <v>1</v>
      </c>
      <c r="N28" s="12">
        <v>1</v>
      </c>
      <c r="O28" s="13"/>
      <c r="P28" s="27"/>
      <c r="Q28" s="15"/>
      <c r="R28" s="39">
        <v>5000000000</v>
      </c>
      <c r="S28" s="40"/>
      <c r="T28" s="40">
        <v>0</v>
      </c>
      <c r="U28" s="40"/>
      <c r="V28" s="40"/>
      <c r="W28" s="40"/>
      <c r="X28" s="40"/>
      <c r="Y28" s="40"/>
      <c r="Z28" s="40"/>
      <c r="AA28" s="40"/>
      <c r="AB28" s="40"/>
      <c r="AC28" s="40"/>
      <c r="AD28" s="40">
        <v>0</v>
      </c>
      <c r="AE28" s="40"/>
      <c r="AF28" s="16">
        <f>SUM(Tabla1[[#This Row],[Recursos propios]:[Recursos del Balance]])</f>
        <v>5000000000</v>
      </c>
      <c r="AG28" s="41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0"/>
      <c r="AU28" s="17">
        <f>SUM(Tabla1[[#This Row],[Recursos propios2]:[Recursos del Balance2]])</f>
        <v>0</v>
      </c>
      <c r="AV28" s="43"/>
      <c r="AW28" s="44"/>
      <c r="AX28" s="18">
        <f>+Tabla1[[#This Row],[Total Recursos Comprometido 2026]]/Tabla1[[#This Row],[Total 2026]]</f>
        <v>0</v>
      </c>
      <c r="AY28" s="19">
        <f>+Tabla1[[#This Row],[Total Recursos Obligados]]/Tabla1[[#This Row],[Total 2026]]</f>
        <v>0</v>
      </c>
      <c r="AZ28" s="20">
        <f>+Tabla1[[#This Row],[Total Recursos Pagados]]/Tabla1[[#This Row],[Total 2026]]</f>
        <v>0</v>
      </c>
      <c r="BA28" s="21"/>
      <c r="BB28" s="22" t="e">
        <f>+Tabla1[[#This Row],[Total Recursos Gestionados2]]/Tabla1[[#This Row],[Total Recursos Comprometido 2026]]</f>
        <v>#DIV/0!</v>
      </c>
      <c r="BC28" s="23" t="s">
        <v>209</v>
      </c>
      <c r="BD28" s="24" t="s">
        <v>240</v>
      </c>
      <c r="BE28" s="25" t="s">
        <v>214</v>
      </c>
    </row>
    <row r="29" spans="1:57" ht="31.5">
      <c r="A29" s="12">
        <v>180</v>
      </c>
      <c r="B29" s="12" t="s">
        <v>124</v>
      </c>
      <c r="C29" s="12" t="s">
        <v>125</v>
      </c>
      <c r="D29" s="12" t="s">
        <v>126</v>
      </c>
      <c r="E29" s="12" t="s">
        <v>127</v>
      </c>
      <c r="F29" s="12" t="s">
        <v>128</v>
      </c>
      <c r="G29" s="12" t="s">
        <v>129</v>
      </c>
      <c r="H29" s="12">
        <v>190301600</v>
      </c>
      <c r="I29" s="12" t="s">
        <v>130</v>
      </c>
      <c r="J29" s="12">
        <v>502</v>
      </c>
      <c r="K29" s="12" t="s">
        <v>56</v>
      </c>
      <c r="L29" s="12" t="str">
        <f>+'[1]Plan Indicativo'!AC188</f>
        <v>Acumulativa</v>
      </c>
      <c r="M29" s="36">
        <f>+'[1]Plan Indicativo'!T188</f>
        <v>2000</v>
      </c>
      <c r="N29" s="12">
        <v>553</v>
      </c>
      <c r="O29" s="13"/>
      <c r="P29" s="14"/>
      <c r="Q29" s="15"/>
      <c r="R29" s="39">
        <v>1226769351.9199998</v>
      </c>
      <c r="S29" s="40"/>
      <c r="T29" s="40">
        <v>0</v>
      </c>
      <c r="U29" s="40"/>
      <c r="V29" s="40"/>
      <c r="W29" s="40"/>
      <c r="X29" s="40"/>
      <c r="Y29" s="40"/>
      <c r="Z29" s="40"/>
      <c r="AA29" s="40"/>
      <c r="AB29" s="40"/>
      <c r="AC29" s="40"/>
      <c r="AD29" s="40">
        <v>0</v>
      </c>
      <c r="AE29" s="40"/>
      <c r="AF29" s="16">
        <f>SUM(Tabla1[[#This Row],[Recursos propios]:[Recursos del Balance]])</f>
        <v>1226769351.9199998</v>
      </c>
      <c r="AG29" s="41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0"/>
      <c r="AU29" s="17">
        <f>SUM(Tabla1[[#This Row],[Recursos propios2]:[Recursos del Balance2]])</f>
        <v>0</v>
      </c>
      <c r="AV29" s="43"/>
      <c r="AW29" s="44"/>
      <c r="AX29" s="18">
        <f>+Tabla1[[#This Row],[Total Recursos Comprometido 2026]]/Tabla1[[#This Row],[Total 2026]]</f>
        <v>0</v>
      </c>
      <c r="AY29" s="19">
        <f>+Tabla1[[#This Row],[Total Recursos Obligados]]/Tabla1[[#This Row],[Total 2026]]</f>
        <v>0</v>
      </c>
      <c r="AZ29" s="20">
        <f>+Tabla1[[#This Row],[Total Recursos Pagados]]/Tabla1[[#This Row],[Total 2026]]</f>
        <v>0</v>
      </c>
      <c r="BA29" s="21"/>
      <c r="BB29" s="22" t="e">
        <f>+Tabla1[[#This Row],[Total Recursos Gestionados2]]/Tabla1[[#This Row],[Total Recursos Comprometido 2026]]</f>
        <v>#DIV/0!</v>
      </c>
      <c r="BC29" s="23" t="s">
        <v>209</v>
      </c>
      <c r="BD29" s="24" t="s">
        <v>240</v>
      </c>
      <c r="BE29" s="25">
        <v>3</v>
      </c>
    </row>
    <row r="30" spans="1:57" ht="31.5">
      <c r="A30" s="12">
        <v>181</v>
      </c>
      <c r="B30" s="12" t="s">
        <v>124</v>
      </c>
      <c r="C30" s="12" t="s">
        <v>125</v>
      </c>
      <c r="D30" s="12" t="s">
        <v>126</v>
      </c>
      <c r="E30" s="12" t="s">
        <v>127</v>
      </c>
      <c r="F30" s="12" t="s">
        <v>131</v>
      </c>
      <c r="G30" s="12" t="s">
        <v>132</v>
      </c>
      <c r="H30" s="12">
        <v>190303100</v>
      </c>
      <c r="I30" s="12" t="s">
        <v>133</v>
      </c>
      <c r="J30" s="12">
        <v>12</v>
      </c>
      <c r="K30" s="12" t="s">
        <v>56</v>
      </c>
      <c r="L30" s="12" t="str">
        <f>+'[1]Plan Indicativo'!AC189</f>
        <v>Acumulativa</v>
      </c>
      <c r="M30" s="36">
        <f>+'[1]Plan Indicativo'!T189</f>
        <v>48</v>
      </c>
      <c r="N30" s="12">
        <v>14</v>
      </c>
      <c r="O30" s="13"/>
      <c r="P30" s="27"/>
      <c r="Q30" s="15"/>
      <c r="R30" s="92">
        <v>556769352</v>
      </c>
      <c r="S30" s="40"/>
      <c r="T30" s="40">
        <v>300000000</v>
      </c>
      <c r="U30" s="40"/>
      <c r="V30" s="40"/>
      <c r="W30" s="40"/>
      <c r="X30" s="40"/>
      <c r="Y30" s="40"/>
      <c r="Z30" s="40"/>
      <c r="AA30" s="40"/>
      <c r="AB30" s="40"/>
      <c r="AC30" s="40"/>
      <c r="AD30" s="40">
        <v>0</v>
      </c>
      <c r="AE30" s="40"/>
      <c r="AF30" s="16">
        <f>SUM(Tabla1[[#This Row],[Recursos propios]:[Recursos del Balance]])</f>
        <v>856769352</v>
      </c>
      <c r="AG30" s="41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0"/>
      <c r="AU30" s="17">
        <f>SUM(Tabla1[[#This Row],[Recursos propios2]:[Recursos del Balance2]])</f>
        <v>0</v>
      </c>
      <c r="AV30" s="43"/>
      <c r="AW30" s="44"/>
      <c r="AX30" s="18">
        <f>+Tabla1[[#This Row],[Total Recursos Comprometido 2026]]/Tabla1[[#This Row],[Total 2026]]</f>
        <v>0</v>
      </c>
      <c r="AY30" s="19">
        <f>+Tabla1[[#This Row],[Total Recursos Obligados]]/Tabla1[[#This Row],[Total 2026]]</f>
        <v>0</v>
      </c>
      <c r="AZ30" s="20">
        <f>+Tabla1[[#This Row],[Total Recursos Pagados]]/Tabla1[[#This Row],[Total 2026]]</f>
        <v>0</v>
      </c>
      <c r="BA30" s="21"/>
      <c r="BB30" s="22" t="e">
        <f>+Tabla1[[#This Row],[Total Recursos Gestionados2]]/Tabla1[[#This Row],[Total Recursos Comprometido 2026]]</f>
        <v>#DIV/0!</v>
      </c>
      <c r="BC30" s="23" t="s">
        <v>209</v>
      </c>
      <c r="BD30" s="24" t="s">
        <v>240</v>
      </c>
      <c r="BE30" s="25">
        <v>3</v>
      </c>
    </row>
    <row r="31" spans="1:57" ht="63">
      <c r="A31" s="12">
        <v>182</v>
      </c>
      <c r="B31" s="12" t="s">
        <v>124</v>
      </c>
      <c r="C31" s="12" t="s">
        <v>125</v>
      </c>
      <c r="D31" s="12" t="s">
        <v>126</v>
      </c>
      <c r="E31" s="12" t="s">
        <v>127</v>
      </c>
      <c r="F31" s="12" t="s">
        <v>134</v>
      </c>
      <c r="G31" s="12" t="s">
        <v>135</v>
      </c>
      <c r="H31" s="12">
        <v>190304200</v>
      </c>
      <c r="I31" s="12" t="s">
        <v>136</v>
      </c>
      <c r="J31" s="12">
        <v>7315</v>
      </c>
      <c r="K31" s="12" t="s">
        <v>56</v>
      </c>
      <c r="L31" s="12" t="str">
        <f>+'[1]Plan Indicativo'!AC190</f>
        <v>Acumulativa</v>
      </c>
      <c r="M31" s="36">
        <f>+'[1]Plan Indicativo'!T190</f>
        <v>20000</v>
      </c>
      <c r="N31" s="12">
        <v>4500</v>
      </c>
      <c r="O31" s="13"/>
      <c r="P31" s="14"/>
      <c r="Q31" s="15"/>
      <c r="R31" s="39">
        <v>1233990755.0800004</v>
      </c>
      <c r="S31" s="40"/>
      <c r="T31" s="40">
        <v>0</v>
      </c>
      <c r="U31" s="40"/>
      <c r="V31" s="40"/>
      <c r="W31" s="40"/>
      <c r="X31" s="40"/>
      <c r="Y31" s="40"/>
      <c r="Z31" s="40"/>
      <c r="AA31" s="40"/>
      <c r="AB31" s="40"/>
      <c r="AC31" s="40"/>
      <c r="AD31" s="93"/>
      <c r="AE31" s="40"/>
      <c r="AF31" s="16">
        <f>SUM(Tabla1[[#This Row],[Recursos propios]:[Recursos del Balance]])</f>
        <v>1233990755.0800004</v>
      </c>
      <c r="AG31" s="41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0"/>
      <c r="AU31" s="17">
        <f>SUM(Tabla1[[#This Row],[Recursos propios2]:[Recursos del Balance2]])</f>
        <v>0</v>
      </c>
      <c r="AV31" s="43"/>
      <c r="AW31" s="44"/>
      <c r="AX31" s="18">
        <f>+Tabla1[[#This Row],[Total Recursos Comprometido 2026]]/Tabla1[[#This Row],[Total 2026]]</f>
        <v>0</v>
      </c>
      <c r="AY31" s="19">
        <f>+Tabla1[[#This Row],[Total Recursos Obligados]]/Tabla1[[#This Row],[Total 2026]]</f>
        <v>0</v>
      </c>
      <c r="AZ31" s="20">
        <f>+Tabla1[[#This Row],[Total Recursos Pagados]]/Tabla1[[#This Row],[Total 2026]]</f>
        <v>0</v>
      </c>
      <c r="BA31" s="21"/>
      <c r="BB31" s="22" t="e">
        <f>+Tabla1[[#This Row],[Total Recursos Gestionados2]]/Tabla1[[#This Row],[Total Recursos Comprometido 2026]]</f>
        <v>#DIV/0!</v>
      </c>
      <c r="BC31" s="23" t="s">
        <v>209</v>
      </c>
      <c r="BD31" s="24" t="s">
        <v>240</v>
      </c>
      <c r="BE31" s="25">
        <v>3</v>
      </c>
    </row>
    <row r="32" spans="1:57" ht="31.5">
      <c r="A32" s="12">
        <v>183</v>
      </c>
      <c r="B32" s="12" t="s">
        <v>124</v>
      </c>
      <c r="C32" s="12" t="s">
        <v>125</v>
      </c>
      <c r="D32" s="12" t="s">
        <v>137</v>
      </c>
      <c r="E32" s="12" t="s">
        <v>138</v>
      </c>
      <c r="F32" s="12" t="s">
        <v>139</v>
      </c>
      <c r="G32" s="12" t="s">
        <v>140</v>
      </c>
      <c r="H32" s="12">
        <v>190502700</v>
      </c>
      <c r="I32" s="12" t="s">
        <v>141</v>
      </c>
      <c r="J32" s="12">
        <v>4</v>
      </c>
      <c r="K32" s="12" t="s">
        <v>56</v>
      </c>
      <c r="L32" s="12" t="str">
        <f>+'[1]Plan Indicativo'!AC191</f>
        <v>Acumulativa</v>
      </c>
      <c r="M32" s="36">
        <f>+'[1]Plan Indicativo'!T191</f>
        <v>20</v>
      </c>
      <c r="N32" s="12">
        <v>5</v>
      </c>
      <c r="O32" s="13"/>
      <c r="P32" s="27"/>
      <c r="Q32" s="15"/>
      <c r="R32" s="39">
        <v>0</v>
      </c>
      <c r="S32" s="40"/>
      <c r="T32" s="40">
        <v>470000000</v>
      </c>
      <c r="U32" s="40"/>
      <c r="V32" s="40"/>
      <c r="W32" s="40"/>
      <c r="X32" s="40"/>
      <c r="Y32" s="40"/>
      <c r="Z32" s="40"/>
      <c r="AA32" s="40"/>
      <c r="AB32" s="40"/>
      <c r="AC32" s="40"/>
      <c r="AD32" s="40">
        <v>0</v>
      </c>
      <c r="AE32" s="40"/>
      <c r="AF32" s="16">
        <f>SUM(Tabla1[[#This Row],[Recursos propios]:[Recursos del Balance]])</f>
        <v>470000000</v>
      </c>
      <c r="AG32" s="41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0"/>
      <c r="AU32" s="17">
        <f>SUM(Tabla1[[#This Row],[Recursos propios2]:[Recursos del Balance2]])</f>
        <v>0</v>
      </c>
      <c r="AV32" s="43"/>
      <c r="AW32" s="44"/>
      <c r="AX32" s="18">
        <f>+Tabla1[[#This Row],[Total Recursos Comprometido 2026]]/Tabla1[[#This Row],[Total 2026]]</f>
        <v>0</v>
      </c>
      <c r="AY32" s="19">
        <f>+Tabla1[[#This Row],[Total Recursos Obligados]]/Tabla1[[#This Row],[Total 2026]]</f>
        <v>0</v>
      </c>
      <c r="AZ32" s="20">
        <f>+Tabla1[[#This Row],[Total Recursos Pagados]]/Tabla1[[#This Row],[Total 2026]]</f>
        <v>0</v>
      </c>
      <c r="BA32" s="21"/>
      <c r="BB32" s="22" t="e">
        <f>+Tabla1[[#This Row],[Total Recursos Gestionados2]]/Tabla1[[#This Row],[Total Recursos Comprometido 2026]]</f>
        <v>#DIV/0!</v>
      </c>
      <c r="BC32" s="23" t="s">
        <v>209</v>
      </c>
      <c r="BD32" s="24" t="s">
        <v>240</v>
      </c>
      <c r="BE32" s="25">
        <v>3</v>
      </c>
    </row>
    <row r="33" spans="1:57" ht="31.5">
      <c r="A33" s="12">
        <v>184</v>
      </c>
      <c r="B33" s="12" t="s">
        <v>124</v>
      </c>
      <c r="C33" s="12" t="s">
        <v>125</v>
      </c>
      <c r="D33" s="12" t="s">
        <v>137</v>
      </c>
      <c r="E33" s="12" t="s">
        <v>138</v>
      </c>
      <c r="F33" s="12" t="s">
        <v>142</v>
      </c>
      <c r="G33" s="12" t="s">
        <v>143</v>
      </c>
      <c r="H33" s="12">
        <v>190501300</v>
      </c>
      <c r="I33" s="12" t="s">
        <v>144</v>
      </c>
      <c r="J33" s="12">
        <v>1</v>
      </c>
      <c r="K33" s="12" t="s">
        <v>56</v>
      </c>
      <c r="L33" s="12" t="str">
        <f>+'[1]Plan Indicativo'!AC192</f>
        <v>No Acumulativa</v>
      </c>
      <c r="M33" s="36">
        <f>+'[1]Plan Indicativo'!T192</f>
        <v>1</v>
      </c>
      <c r="N33" s="12">
        <v>1</v>
      </c>
      <c r="O33" s="13"/>
      <c r="P33" s="14"/>
      <c r="Q33" s="15"/>
      <c r="R33" s="39">
        <v>325000000</v>
      </c>
      <c r="S33" s="40"/>
      <c r="T33" s="40">
        <v>0</v>
      </c>
      <c r="U33" s="40"/>
      <c r="V33" s="40"/>
      <c r="W33" s="40"/>
      <c r="X33" s="40"/>
      <c r="Y33" s="40"/>
      <c r="Z33" s="40"/>
      <c r="AA33" s="40"/>
      <c r="AB33" s="40"/>
      <c r="AC33" s="40"/>
      <c r="AD33" s="40">
        <v>0</v>
      </c>
      <c r="AE33" s="40"/>
      <c r="AF33" s="16">
        <f>SUM(Tabla1[[#This Row],[Recursos propios]:[Recursos del Balance]])</f>
        <v>325000000</v>
      </c>
      <c r="AG33" s="41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0"/>
      <c r="AU33" s="17">
        <f>SUM(Tabla1[[#This Row],[Recursos propios2]:[Recursos del Balance2]])</f>
        <v>0</v>
      </c>
      <c r="AV33" s="43"/>
      <c r="AW33" s="44"/>
      <c r="AX33" s="18">
        <f>+Tabla1[[#This Row],[Total Recursos Comprometido 2026]]/Tabla1[[#This Row],[Total 2026]]</f>
        <v>0</v>
      </c>
      <c r="AY33" s="19">
        <f>+Tabla1[[#This Row],[Total Recursos Obligados]]/Tabla1[[#This Row],[Total 2026]]</f>
        <v>0</v>
      </c>
      <c r="AZ33" s="20">
        <f>+Tabla1[[#This Row],[Total Recursos Pagados]]/Tabla1[[#This Row],[Total 2026]]</f>
        <v>0</v>
      </c>
      <c r="BA33" s="21"/>
      <c r="BB33" s="22" t="e">
        <f>+Tabla1[[#This Row],[Total Recursos Gestionados2]]/Tabla1[[#This Row],[Total Recursos Comprometido 2026]]</f>
        <v>#DIV/0!</v>
      </c>
      <c r="BC33" s="23" t="s">
        <v>209</v>
      </c>
      <c r="BD33" s="24" t="s">
        <v>240</v>
      </c>
      <c r="BE33" s="25">
        <v>3</v>
      </c>
    </row>
    <row r="34" spans="1:57" ht="31.5">
      <c r="A34" s="12">
        <v>185</v>
      </c>
      <c r="B34" s="12" t="s">
        <v>124</v>
      </c>
      <c r="C34" s="12" t="s">
        <v>125</v>
      </c>
      <c r="D34" s="12" t="s">
        <v>137</v>
      </c>
      <c r="E34" s="12" t="s">
        <v>138</v>
      </c>
      <c r="F34" s="12" t="s">
        <v>145</v>
      </c>
      <c r="G34" s="12" t="s">
        <v>146</v>
      </c>
      <c r="H34" s="12">
        <v>190505400</v>
      </c>
      <c r="I34" s="12" t="s">
        <v>147</v>
      </c>
      <c r="J34" s="12">
        <v>1</v>
      </c>
      <c r="K34" s="12" t="s">
        <v>56</v>
      </c>
      <c r="L34" s="12" t="str">
        <f>+'[1]Plan Indicativo'!AC193</f>
        <v>No Acumulativa</v>
      </c>
      <c r="M34" s="36">
        <f>+'[1]Plan Indicativo'!T193</f>
        <v>10</v>
      </c>
      <c r="N34" s="12">
        <v>10</v>
      </c>
      <c r="O34" s="13"/>
      <c r="P34" s="27"/>
      <c r="Q34" s="15"/>
      <c r="R34" s="39">
        <v>0</v>
      </c>
      <c r="S34" s="40"/>
      <c r="T34" s="40">
        <v>1000000000</v>
      </c>
      <c r="U34" s="40"/>
      <c r="V34" s="40"/>
      <c r="W34" s="40"/>
      <c r="X34" s="40"/>
      <c r="Y34" s="40"/>
      <c r="Z34" s="40"/>
      <c r="AA34" s="40"/>
      <c r="AB34" s="40"/>
      <c r="AC34" s="40"/>
      <c r="AD34" s="40">
        <v>0</v>
      </c>
      <c r="AE34" s="40"/>
      <c r="AF34" s="16">
        <f>SUM(Tabla1[[#This Row],[Recursos propios]:[Recursos del Balance]])</f>
        <v>1000000000</v>
      </c>
      <c r="AG34" s="41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0"/>
      <c r="AU34" s="17">
        <f>SUM(Tabla1[[#This Row],[Recursos propios2]:[Recursos del Balance2]])</f>
        <v>0</v>
      </c>
      <c r="AV34" s="43"/>
      <c r="AW34" s="44"/>
      <c r="AX34" s="18">
        <f>+Tabla1[[#This Row],[Total Recursos Comprometido 2026]]/Tabla1[[#This Row],[Total 2026]]</f>
        <v>0</v>
      </c>
      <c r="AY34" s="19">
        <f>+Tabla1[[#This Row],[Total Recursos Obligados]]/Tabla1[[#This Row],[Total 2026]]</f>
        <v>0</v>
      </c>
      <c r="AZ34" s="20">
        <f>+Tabla1[[#This Row],[Total Recursos Pagados]]/Tabla1[[#This Row],[Total 2026]]</f>
        <v>0</v>
      </c>
      <c r="BA34" s="21"/>
      <c r="BB34" s="22" t="e">
        <f>+Tabla1[[#This Row],[Total Recursos Gestionados2]]/Tabla1[[#This Row],[Total Recursos Comprometido 2026]]</f>
        <v>#DIV/0!</v>
      </c>
      <c r="BC34" s="23" t="s">
        <v>209</v>
      </c>
      <c r="BD34" s="24" t="s">
        <v>240</v>
      </c>
      <c r="BE34" s="25">
        <v>3</v>
      </c>
    </row>
    <row r="35" spans="1:57" ht="31.5">
      <c r="A35" s="12">
        <v>186</v>
      </c>
      <c r="B35" s="12" t="s">
        <v>124</v>
      </c>
      <c r="C35" s="12" t="s">
        <v>125</v>
      </c>
      <c r="D35" s="12" t="s">
        <v>137</v>
      </c>
      <c r="E35" s="12" t="s">
        <v>138</v>
      </c>
      <c r="F35" s="12" t="s">
        <v>148</v>
      </c>
      <c r="G35" s="12" t="s">
        <v>149</v>
      </c>
      <c r="H35" s="12">
        <v>190502600</v>
      </c>
      <c r="I35" s="12" t="s">
        <v>150</v>
      </c>
      <c r="J35" s="12">
        <v>1</v>
      </c>
      <c r="K35" s="12" t="s">
        <v>56</v>
      </c>
      <c r="L35" s="12" t="str">
        <f>+'[1]Plan Indicativo'!AC194</f>
        <v>Acumulativa</v>
      </c>
      <c r="M35" s="36">
        <f>+'[1]Plan Indicativo'!T194</f>
        <v>4</v>
      </c>
      <c r="N35" s="12">
        <v>1</v>
      </c>
      <c r="O35" s="13"/>
      <c r="P35" s="14"/>
      <c r="Q35" s="15"/>
      <c r="R35" s="39">
        <v>324000000</v>
      </c>
      <c r="S35" s="40"/>
      <c r="T35" s="40">
        <v>0</v>
      </c>
      <c r="U35" s="40"/>
      <c r="V35" s="40"/>
      <c r="W35" s="40"/>
      <c r="X35" s="40"/>
      <c r="Y35" s="40"/>
      <c r="Z35" s="40"/>
      <c r="AA35" s="40"/>
      <c r="AB35" s="40"/>
      <c r="AC35" s="40"/>
      <c r="AD35" s="40">
        <v>0</v>
      </c>
      <c r="AE35" s="40"/>
      <c r="AF35" s="16">
        <f>SUM(Tabla1[[#This Row],[Recursos propios]:[Recursos del Balance]])</f>
        <v>324000000</v>
      </c>
      <c r="AG35" s="41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0"/>
      <c r="AU35" s="17">
        <f>SUM(Tabla1[[#This Row],[Recursos propios2]:[Recursos del Balance2]])</f>
        <v>0</v>
      </c>
      <c r="AV35" s="43"/>
      <c r="AW35" s="44"/>
      <c r="AX35" s="18">
        <f>+Tabla1[[#This Row],[Total Recursos Comprometido 2026]]/Tabla1[[#This Row],[Total 2026]]</f>
        <v>0</v>
      </c>
      <c r="AY35" s="19">
        <f>+Tabla1[[#This Row],[Total Recursos Obligados]]/Tabla1[[#This Row],[Total 2026]]</f>
        <v>0</v>
      </c>
      <c r="AZ35" s="20">
        <f>+Tabla1[[#This Row],[Total Recursos Pagados]]/Tabla1[[#This Row],[Total 2026]]</f>
        <v>0</v>
      </c>
      <c r="BA35" s="21"/>
      <c r="BB35" s="22" t="e">
        <f>+Tabla1[[#This Row],[Total Recursos Gestionados2]]/Tabla1[[#This Row],[Total Recursos Comprometido 2026]]</f>
        <v>#DIV/0!</v>
      </c>
      <c r="BC35" s="23" t="s">
        <v>209</v>
      </c>
      <c r="BD35" s="24" t="s">
        <v>240</v>
      </c>
      <c r="BE35" s="25">
        <v>3</v>
      </c>
    </row>
    <row r="36" spans="1:57" ht="31.5">
      <c r="A36" s="12">
        <v>187</v>
      </c>
      <c r="B36" s="12" t="s">
        <v>124</v>
      </c>
      <c r="C36" s="12" t="s">
        <v>125</v>
      </c>
      <c r="D36" s="12" t="s">
        <v>137</v>
      </c>
      <c r="E36" s="12" t="s">
        <v>138</v>
      </c>
      <c r="F36" s="12" t="s">
        <v>151</v>
      </c>
      <c r="G36" s="12" t="s">
        <v>152</v>
      </c>
      <c r="H36" s="12">
        <v>190504000</v>
      </c>
      <c r="I36" s="12" t="s">
        <v>153</v>
      </c>
      <c r="J36" s="12">
        <v>2030</v>
      </c>
      <c r="K36" s="12" t="s">
        <v>56</v>
      </c>
      <c r="L36" s="12" t="str">
        <f>+'[1]Plan Indicativo'!AC195</f>
        <v>Acumulativa</v>
      </c>
      <c r="M36" s="36">
        <f>+'[1]Plan Indicativo'!T195</f>
        <v>8000</v>
      </c>
      <c r="N36" s="12">
        <v>2500</v>
      </c>
      <c r="O36" s="13"/>
      <c r="P36" s="27"/>
      <c r="Q36" s="15"/>
      <c r="R36" s="39">
        <v>401317500</v>
      </c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>
        <v>0</v>
      </c>
      <c r="AE36" s="40"/>
      <c r="AF36" s="16">
        <f>SUM(Tabla1[[#This Row],[Recursos propios]:[Recursos del Balance]])</f>
        <v>401317500</v>
      </c>
      <c r="AG36" s="41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0"/>
      <c r="AU36" s="17">
        <f>SUM(Tabla1[[#This Row],[Recursos propios2]:[Recursos del Balance2]])</f>
        <v>0</v>
      </c>
      <c r="AV36" s="43"/>
      <c r="AW36" s="44"/>
      <c r="AX36" s="18">
        <f>+Tabla1[[#This Row],[Total Recursos Comprometido 2026]]/Tabla1[[#This Row],[Total 2026]]</f>
        <v>0</v>
      </c>
      <c r="AY36" s="19">
        <f>+Tabla1[[#This Row],[Total Recursos Obligados]]/Tabla1[[#This Row],[Total 2026]]</f>
        <v>0</v>
      </c>
      <c r="AZ36" s="20">
        <f>+Tabla1[[#This Row],[Total Recursos Pagados]]/Tabla1[[#This Row],[Total 2026]]</f>
        <v>0</v>
      </c>
      <c r="BA36" s="21"/>
      <c r="BB36" s="22" t="e">
        <f>+Tabla1[[#This Row],[Total Recursos Gestionados2]]/Tabla1[[#This Row],[Total Recursos Comprometido 2026]]</f>
        <v>#DIV/0!</v>
      </c>
      <c r="BC36" s="23" t="s">
        <v>209</v>
      </c>
      <c r="BD36" s="24" t="s">
        <v>240</v>
      </c>
      <c r="BE36" s="25">
        <v>3</v>
      </c>
    </row>
    <row r="37" spans="1:57" ht="31.5">
      <c r="A37" s="12">
        <v>188</v>
      </c>
      <c r="B37" s="12" t="s">
        <v>124</v>
      </c>
      <c r="C37" s="12" t="s">
        <v>125</v>
      </c>
      <c r="D37" s="12" t="s">
        <v>137</v>
      </c>
      <c r="E37" s="12" t="s">
        <v>138</v>
      </c>
      <c r="F37" s="12" t="s">
        <v>154</v>
      </c>
      <c r="G37" s="12" t="s">
        <v>155</v>
      </c>
      <c r="H37" s="12">
        <v>190502300</v>
      </c>
      <c r="I37" s="12" t="s">
        <v>156</v>
      </c>
      <c r="J37" s="12">
        <v>1</v>
      </c>
      <c r="K37" s="12" t="s">
        <v>56</v>
      </c>
      <c r="L37" s="12" t="str">
        <f>+'[1]Plan Indicativo'!AC196</f>
        <v>Acumulativa</v>
      </c>
      <c r="M37" s="36">
        <f>+'[1]Plan Indicativo'!T196</f>
        <v>4</v>
      </c>
      <c r="N37" s="12">
        <v>1</v>
      </c>
      <c r="O37" s="13"/>
      <c r="P37" s="14"/>
      <c r="Q37" s="15"/>
      <c r="R37" s="39">
        <v>485000000</v>
      </c>
      <c r="S37" s="40"/>
      <c r="T37" s="40">
        <v>400000000</v>
      </c>
      <c r="U37" s="40"/>
      <c r="V37" s="40"/>
      <c r="W37" s="40"/>
      <c r="X37" s="40"/>
      <c r="Y37" s="40"/>
      <c r="Z37" s="40"/>
      <c r="AA37" s="40"/>
      <c r="AB37" s="40"/>
      <c r="AC37" s="40"/>
      <c r="AD37" s="40">
        <v>0</v>
      </c>
      <c r="AE37" s="40"/>
      <c r="AF37" s="16">
        <f>SUM(Tabla1[[#This Row],[Recursos propios]:[Recursos del Balance]])</f>
        <v>885000000</v>
      </c>
      <c r="AG37" s="41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0"/>
      <c r="AU37" s="17">
        <f>SUM(Tabla1[[#This Row],[Recursos propios2]:[Recursos del Balance2]])</f>
        <v>0</v>
      </c>
      <c r="AV37" s="43"/>
      <c r="AW37" s="44"/>
      <c r="AX37" s="18">
        <f>+Tabla1[[#This Row],[Total Recursos Comprometido 2026]]/Tabla1[[#This Row],[Total 2026]]</f>
        <v>0</v>
      </c>
      <c r="AY37" s="19">
        <f>+Tabla1[[#This Row],[Total Recursos Obligados]]/Tabla1[[#This Row],[Total 2026]]</f>
        <v>0</v>
      </c>
      <c r="AZ37" s="20">
        <f>+Tabla1[[#This Row],[Total Recursos Pagados]]/Tabla1[[#This Row],[Total 2026]]</f>
        <v>0</v>
      </c>
      <c r="BA37" s="21"/>
      <c r="BB37" s="22" t="e">
        <f>+Tabla1[[#This Row],[Total Recursos Gestionados2]]/Tabla1[[#This Row],[Total Recursos Comprometido 2026]]</f>
        <v>#DIV/0!</v>
      </c>
      <c r="BC37" s="23" t="s">
        <v>209</v>
      </c>
      <c r="BD37" s="24" t="s">
        <v>240</v>
      </c>
      <c r="BE37" s="25">
        <v>3</v>
      </c>
    </row>
    <row r="38" spans="1:57" ht="31.5">
      <c r="A38" s="12">
        <v>189</v>
      </c>
      <c r="B38" s="12" t="s">
        <v>124</v>
      </c>
      <c r="C38" s="12" t="s">
        <v>125</v>
      </c>
      <c r="D38" s="12" t="s">
        <v>137</v>
      </c>
      <c r="E38" s="12" t="s">
        <v>138</v>
      </c>
      <c r="F38" s="12" t="s">
        <v>157</v>
      </c>
      <c r="G38" s="12" t="s">
        <v>158</v>
      </c>
      <c r="H38" s="12">
        <v>190504900</v>
      </c>
      <c r="I38" s="12" t="s">
        <v>159</v>
      </c>
      <c r="J38" s="12">
        <v>1</v>
      </c>
      <c r="K38" s="12" t="s">
        <v>56</v>
      </c>
      <c r="L38" s="12" t="str">
        <f>+'[1]Plan Indicativo'!AC197</f>
        <v>Acumulativa</v>
      </c>
      <c r="M38" s="36">
        <f>+'[1]Plan Indicativo'!T197</f>
        <v>4</v>
      </c>
      <c r="N38" s="12">
        <v>1</v>
      </c>
      <c r="O38" s="13"/>
      <c r="P38" s="27"/>
      <c r="Q38" s="15"/>
      <c r="R38" s="39">
        <v>1620488901.3399999</v>
      </c>
      <c r="S38" s="40"/>
      <c r="T38" s="40">
        <v>180050000</v>
      </c>
      <c r="U38" s="40"/>
      <c r="V38" s="40"/>
      <c r="W38" s="40"/>
      <c r="X38" s="40"/>
      <c r="Y38" s="40"/>
      <c r="Z38" s="40"/>
      <c r="AA38" s="40"/>
      <c r="AB38" s="40"/>
      <c r="AC38" s="40"/>
      <c r="AD38" s="40">
        <v>0</v>
      </c>
      <c r="AE38" s="40"/>
      <c r="AF38" s="16">
        <f>SUM(Tabla1[[#This Row],[Recursos propios]:[Recursos del Balance]])</f>
        <v>1800538901.3399999</v>
      </c>
      <c r="AG38" s="41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0"/>
      <c r="AU38" s="17">
        <f>SUM(Tabla1[[#This Row],[Recursos propios2]:[Recursos del Balance2]])</f>
        <v>0</v>
      </c>
      <c r="AV38" s="43"/>
      <c r="AW38" s="44"/>
      <c r="AX38" s="18">
        <f>+Tabla1[[#This Row],[Total Recursos Comprometido 2026]]/Tabla1[[#This Row],[Total 2026]]</f>
        <v>0</v>
      </c>
      <c r="AY38" s="19">
        <f>+Tabla1[[#This Row],[Total Recursos Obligados]]/Tabla1[[#This Row],[Total 2026]]</f>
        <v>0</v>
      </c>
      <c r="AZ38" s="20">
        <f>+Tabla1[[#This Row],[Total Recursos Pagados]]/Tabla1[[#This Row],[Total 2026]]</f>
        <v>0</v>
      </c>
      <c r="BA38" s="21"/>
      <c r="BB38" s="22" t="e">
        <f>+Tabla1[[#This Row],[Total Recursos Gestionados2]]/Tabla1[[#This Row],[Total Recursos Comprometido 2026]]</f>
        <v>#DIV/0!</v>
      </c>
      <c r="BC38" s="23" t="s">
        <v>209</v>
      </c>
      <c r="BD38" s="24" t="s">
        <v>240</v>
      </c>
      <c r="BE38" s="25">
        <v>3</v>
      </c>
    </row>
    <row r="39" spans="1:57" ht="31.5">
      <c r="A39" s="12">
        <v>190</v>
      </c>
      <c r="B39" s="12" t="s">
        <v>124</v>
      </c>
      <c r="C39" s="12" t="s">
        <v>125</v>
      </c>
      <c r="D39" s="12" t="s">
        <v>137</v>
      </c>
      <c r="E39" s="12" t="s">
        <v>138</v>
      </c>
      <c r="F39" s="12" t="s">
        <v>160</v>
      </c>
      <c r="G39" s="12" t="s">
        <v>161</v>
      </c>
      <c r="H39" s="12">
        <v>190504300</v>
      </c>
      <c r="I39" s="12" t="s">
        <v>162</v>
      </c>
      <c r="J39" s="12">
        <v>1</v>
      </c>
      <c r="K39" s="12" t="s">
        <v>56</v>
      </c>
      <c r="L39" s="12" t="str">
        <f>+'[1]Plan Indicativo'!AC198</f>
        <v>Acumulativa</v>
      </c>
      <c r="M39" s="36">
        <f>+'[1]Plan Indicativo'!T198</f>
        <v>4</v>
      </c>
      <c r="N39" s="12">
        <v>1</v>
      </c>
      <c r="O39" s="13"/>
      <c r="P39" s="14"/>
      <c r="Q39" s="15"/>
      <c r="R39" s="39">
        <v>0</v>
      </c>
      <c r="S39" s="40"/>
      <c r="T39" s="40">
        <v>900000000</v>
      </c>
      <c r="U39" s="40"/>
      <c r="V39" s="40"/>
      <c r="W39" s="40"/>
      <c r="X39" s="40"/>
      <c r="Y39" s="40"/>
      <c r="Z39" s="40"/>
      <c r="AA39" s="40"/>
      <c r="AB39" s="40"/>
      <c r="AC39" s="40"/>
      <c r="AD39" s="40">
        <v>0</v>
      </c>
      <c r="AE39" s="40"/>
      <c r="AF39" s="16">
        <f>SUM(Tabla1[[#This Row],[Recursos propios]:[Recursos del Balance]])</f>
        <v>900000000</v>
      </c>
      <c r="AG39" s="41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0"/>
      <c r="AU39" s="17">
        <f>SUM(Tabla1[[#This Row],[Recursos propios2]:[Recursos del Balance2]])</f>
        <v>0</v>
      </c>
      <c r="AV39" s="43"/>
      <c r="AW39" s="44"/>
      <c r="AX39" s="18">
        <f>+Tabla1[[#This Row],[Total Recursos Comprometido 2026]]/Tabla1[[#This Row],[Total 2026]]</f>
        <v>0</v>
      </c>
      <c r="AY39" s="19">
        <f>+Tabla1[[#This Row],[Total Recursos Obligados]]/Tabla1[[#This Row],[Total 2026]]</f>
        <v>0</v>
      </c>
      <c r="AZ39" s="20">
        <f>+Tabla1[[#This Row],[Total Recursos Pagados]]/Tabla1[[#This Row],[Total 2026]]</f>
        <v>0</v>
      </c>
      <c r="BA39" s="21"/>
      <c r="BB39" s="22" t="e">
        <f>+Tabla1[[#This Row],[Total Recursos Gestionados2]]/Tabla1[[#This Row],[Total Recursos Comprometido 2026]]</f>
        <v>#DIV/0!</v>
      </c>
      <c r="BC39" s="23" t="s">
        <v>209</v>
      </c>
      <c r="BD39" s="24" t="s">
        <v>240</v>
      </c>
      <c r="BE39" s="25">
        <v>3</v>
      </c>
    </row>
    <row r="40" spans="1:57" ht="31.5">
      <c r="A40" s="12">
        <v>191</v>
      </c>
      <c r="B40" s="12" t="s">
        <v>124</v>
      </c>
      <c r="C40" s="12" t="s">
        <v>125</v>
      </c>
      <c r="D40" s="12" t="s">
        <v>137</v>
      </c>
      <c r="E40" s="12" t="s">
        <v>138</v>
      </c>
      <c r="F40" s="12" t="s">
        <v>163</v>
      </c>
      <c r="G40" s="12" t="s">
        <v>164</v>
      </c>
      <c r="H40" s="12">
        <v>190502400</v>
      </c>
      <c r="I40" s="12" t="s">
        <v>165</v>
      </c>
      <c r="J40" s="12">
        <v>1</v>
      </c>
      <c r="K40" s="12" t="s">
        <v>56</v>
      </c>
      <c r="L40" s="12" t="str">
        <f>+'[1]Plan Indicativo'!AC199</f>
        <v>Acumulativa</v>
      </c>
      <c r="M40" s="36">
        <f>+'[1]Plan Indicativo'!T199</f>
        <v>4</v>
      </c>
      <c r="N40" s="12">
        <v>1</v>
      </c>
      <c r="O40" s="13"/>
      <c r="P40" s="27"/>
      <c r="Q40" s="15"/>
      <c r="R40" s="39">
        <v>712500000</v>
      </c>
      <c r="S40" s="40"/>
      <c r="T40" s="40">
        <v>0</v>
      </c>
      <c r="U40" s="40"/>
      <c r="V40" s="40"/>
      <c r="W40" s="40"/>
      <c r="X40" s="40"/>
      <c r="Y40" s="40"/>
      <c r="Z40" s="40"/>
      <c r="AA40" s="40"/>
      <c r="AB40" s="40"/>
      <c r="AC40" s="40"/>
      <c r="AD40" s="40">
        <v>0</v>
      </c>
      <c r="AE40" s="40"/>
      <c r="AF40" s="16">
        <f>SUM(Tabla1[[#This Row],[Recursos propios]:[Recursos del Balance]])</f>
        <v>712500000</v>
      </c>
      <c r="AG40" s="41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0"/>
      <c r="AU40" s="17">
        <f>SUM(Tabla1[[#This Row],[Recursos propios2]:[Recursos del Balance2]])</f>
        <v>0</v>
      </c>
      <c r="AV40" s="43"/>
      <c r="AW40" s="44"/>
      <c r="AX40" s="18">
        <f>+Tabla1[[#This Row],[Total Recursos Comprometido 2026]]/Tabla1[[#This Row],[Total 2026]]</f>
        <v>0</v>
      </c>
      <c r="AY40" s="19">
        <f>+Tabla1[[#This Row],[Total Recursos Obligados]]/Tabla1[[#This Row],[Total 2026]]</f>
        <v>0</v>
      </c>
      <c r="AZ40" s="20">
        <f>+Tabla1[[#This Row],[Total Recursos Pagados]]/Tabla1[[#This Row],[Total 2026]]</f>
        <v>0</v>
      </c>
      <c r="BA40" s="21"/>
      <c r="BB40" s="22" t="e">
        <f>+Tabla1[[#This Row],[Total Recursos Gestionados2]]/Tabla1[[#This Row],[Total Recursos Comprometido 2026]]</f>
        <v>#DIV/0!</v>
      </c>
      <c r="BC40" s="23" t="s">
        <v>209</v>
      </c>
      <c r="BD40" s="24" t="s">
        <v>240</v>
      </c>
      <c r="BE40" s="25">
        <v>3</v>
      </c>
    </row>
    <row r="41" spans="1:57" ht="31.5">
      <c r="A41" s="12">
        <v>192</v>
      </c>
      <c r="B41" s="12" t="s">
        <v>124</v>
      </c>
      <c r="C41" s="12" t="s">
        <v>125</v>
      </c>
      <c r="D41" s="12" t="s">
        <v>137</v>
      </c>
      <c r="E41" s="12" t="s">
        <v>138</v>
      </c>
      <c r="F41" s="12" t="s">
        <v>166</v>
      </c>
      <c r="G41" s="12" t="s">
        <v>167</v>
      </c>
      <c r="H41" s="12">
        <v>190502200</v>
      </c>
      <c r="I41" s="12" t="s">
        <v>168</v>
      </c>
      <c r="J41" s="12">
        <v>1</v>
      </c>
      <c r="K41" s="12" t="s">
        <v>56</v>
      </c>
      <c r="L41" s="12" t="str">
        <f>+'[1]Plan Indicativo'!AC200</f>
        <v>Acumulativa</v>
      </c>
      <c r="M41" s="36">
        <f>+'[1]Plan Indicativo'!T200</f>
        <v>4</v>
      </c>
      <c r="N41" s="12">
        <v>1</v>
      </c>
      <c r="O41" s="13"/>
      <c r="P41" s="14"/>
      <c r="Q41" s="15"/>
      <c r="R41" s="39">
        <v>300000000</v>
      </c>
      <c r="S41" s="40"/>
      <c r="T41" s="40">
        <v>391704410.98052025</v>
      </c>
      <c r="U41" s="40"/>
      <c r="V41" s="40"/>
      <c r="W41" s="40"/>
      <c r="X41" s="40"/>
      <c r="Y41" s="40"/>
      <c r="Z41" s="40"/>
      <c r="AA41" s="40"/>
      <c r="AB41" s="40"/>
      <c r="AC41" s="40"/>
      <c r="AD41" s="40">
        <v>0</v>
      </c>
      <c r="AE41" s="40"/>
      <c r="AF41" s="16">
        <f>SUM(Tabla1[[#This Row],[Recursos propios]:[Recursos del Balance]])</f>
        <v>691704410.98052025</v>
      </c>
      <c r="AG41" s="41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0"/>
      <c r="AU41" s="17">
        <f>SUM(Tabla1[[#This Row],[Recursos propios2]:[Recursos del Balance2]])</f>
        <v>0</v>
      </c>
      <c r="AV41" s="43"/>
      <c r="AW41" s="44"/>
      <c r="AX41" s="18">
        <f>+Tabla1[[#This Row],[Total Recursos Comprometido 2026]]/Tabla1[[#This Row],[Total 2026]]</f>
        <v>0</v>
      </c>
      <c r="AY41" s="19">
        <f>+Tabla1[[#This Row],[Total Recursos Obligados]]/Tabla1[[#This Row],[Total 2026]]</f>
        <v>0</v>
      </c>
      <c r="AZ41" s="20">
        <f>+Tabla1[[#This Row],[Total Recursos Pagados]]/Tabla1[[#This Row],[Total 2026]]</f>
        <v>0</v>
      </c>
      <c r="BA41" s="21"/>
      <c r="BB41" s="22" t="e">
        <f>+Tabla1[[#This Row],[Total Recursos Gestionados2]]/Tabla1[[#This Row],[Total Recursos Comprometido 2026]]</f>
        <v>#DIV/0!</v>
      </c>
      <c r="BC41" s="23" t="s">
        <v>209</v>
      </c>
      <c r="BD41" s="24" t="s">
        <v>240</v>
      </c>
      <c r="BE41" s="25">
        <v>3</v>
      </c>
    </row>
    <row r="42" spans="1:57" ht="31.5">
      <c r="A42" s="12">
        <v>193</v>
      </c>
      <c r="B42" s="12" t="s">
        <v>124</v>
      </c>
      <c r="C42" s="12" t="s">
        <v>125</v>
      </c>
      <c r="D42" s="12" t="s">
        <v>137</v>
      </c>
      <c r="E42" s="12" t="s">
        <v>138</v>
      </c>
      <c r="F42" s="12" t="s">
        <v>169</v>
      </c>
      <c r="G42" s="12" t="s">
        <v>170</v>
      </c>
      <c r="H42" s="12">
        <v>190501500</v>
      </c>
      <c r="I42" s="12" t="s">
        <v>171</v>
      </c>
      <c r="J42" s="12">
        <v>1</v>
      </c>
      <c r="K42" s="12" t="s">
        <v>56</v>
      </c>
      <c r="L42" s="12" t="str">
        <f>+'[1]Plan Indicativo'!AC201</f>
        <v>No Acumulativa</v>
      </c>
      <c r="M42" s="36">
        <f>+'[1]Plan Indicativo'!T201</f>
        <v>1</v>
      </c>
      <c r="N42" s="12">
        <v>1</v>
      </c>
      <c r="O42" s="13"/>
      <c r="P42" s="27"/>
      <c r="Q42" s="15"/>
      <c r="R42" s="39">
        <v>0</v>
      </c>
      <c r="S42" s="40"/>
      <c r="T42" s="40">
        <v>2438430046.3394799</v>
      </c>
      <c r="U42" s="40"/>
      <c r="V42" s="40"/>
      <c r="W42" s="40"/>
      <c r="X42" s="40"/>
      <c r="Y42" s="40"/>
      <c r="Z42" s="40"/>
      <c r="AA42" s="40"/>
      <c r="AB42" s="40"/>
      <c r="AC42" s="40"/>
      <c r="AD42" s="40">
        <v>0</v>
      </c>
      <c r="AE42" s="40"/>
      <c r="AF42" s="16">
        <f>SUM(Tabla1[[#This Row],[Recursos propios]:[Recursos del Balance]])</f>
        <v>2438430046.3394799</v>
      </c>
      <c r="AG42" s="41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0"/>
      <c r="AU42" s="17">
        <f>SUM(Tabla1[[#This Row],[Recursos propios2]:[Recursos del Balance2]])</f>
        <v>0</v>
      </c>
      <c r="AV42" s="43"/>
      <c r="AW42" s="44"/>
      <c r="AX42" s="18">
        <f>+Tabla1[[#This Row],[Total Recursos Comprometido 2026]]/Tabla1[[#This Row],[Total 2026]]</f>
        <v>0</v>
      </c>
      <c r="AY42" s="19">
        <f>+Tabla1[[#This Row],[Total Recursos Obligados]]/Tabla1[[#This Row],[Total 2026]]</f>
        <v>0</v>
      </c>
      <c r="AZ42" s="20">
        <f>+Tabla1[[#This Row],[Total Recursos Pagados]]/Tabla1[[#This Row],[Total 2026]]</f>
        <v>0</v>
      </c>
      <c r="BA42" s="21"/>
      <c r="BB42" s="22" t="e">
        <f>+Tabla1[[#This Row],[Total Recursos Gestionados2]]/Tabla1[[#This Row],[Total Recursos Comprometido 2026]]</f>
        <v>#DIV/0!</v>
      </c>
      <c r="BC42" s="23" t="s">
        <v>209</v>
      </c>
      <c r="BD42" s="24" t="s">
        <v>240</v>
      </c>
      <c r="BE42" s="25">
        <v>3</v>
      </c>
    </row>
    <row r="43" spans="1:57" ht="31.5">
      <c r="A43" s="12">
        <v>194</v>
      </c>
      <c r="B43" s="12" t="s">
        <v>124</v>
      </c>
      <c r="C43" s="12" t="s">
        <v>125</v>
      </c>
      <c r="D43" s="12" t="s">
        <v>137</v>
      </c>
      <c r="E43" s="12" t="s">
        <v>138</v>
      </c>
      <c r="F43" s="12" t="s">
        <v>172</v>
      </c>
      <c r="G43" s="12" t="s">
        <v>173</v>
      </c>
      <c r="H43" s="12">
        <v>190504200</v>
      </c>
      <c r="I43" s="12" t="s">
        <v>174</v>
      </c>
      <c r="J43" s="12">
        <v>16352</v>
      </c>
      <c r="K43" s="12" t="s">
        <v>56</v>
      </c>
      <c r="L43" s="12" t="str">
        <f>+'[1]Plan Indicativo'!AC202</f>
        <v>Acumulativa</v>
      </c>
      <c r="M43" s="36">
        <f>+'[1]Plan Indicativo'!T202</f>
        <v>20000</v>
      </c>
      <c r="N43" s="12">
        <v>3000</v>
      </c>
      <c r="O43" s="38"/>
      <c r="P43" s="14"/>
      <c r="Q43" s="15"/>
      <c r="R43" s="39">
        <v>532948386.92000008</v>
      </c>
      <c r="S43" s="40"/>
      <c r="T43" s="40">
        <v>100000000</v>
      </c>
      <c r="U43" s="40"/>
      <c r="V43" s="40"/>
      <c r="W43" s="40"/>
      <c r="X43" s="40"/>
      <c r="Y43" s="40"/>
      <c r="Z43" s="40"/>
      <c r="AA43" s="40"/>
      <c r="AB43" s="40"/>
      <c r="AC43" s="40"/>
      <c r="AD43" s="40">
        <v>0</v>
      </c>
      <c r="AE43" s="40"/>
      <c r="AF43" s="16">
        <f>SUM(Tabla1[[#This Row],[Recursos propios]:[Recursos del Balance]])</f>
        <v>632948386.92000008</v>
      </c>
      <c r="AG43" s="41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0"/>
      <c r="AU43" s="17">
        <f>SUM(Tabla1[[#This Row],[Recursos propios2]:[Recursos del Balance2]])</f>
        <v>0</v>
      </c>
      <c r="AV43" s="43"/>
      <c r="AW43" s="44"/>
      <c r="AX43" s="18">
        <f>+Tabla1[[#This Row],[Total Recursos Comprometido 2026]]/Tabla1[[#This Row],[Total 2026]]</f>
        <v>0</v>
      </c>
      <c r="AY43" s="19">
        <f>+Tabla1[[#This Row],[Total Recursos Obligados]]/Tabla1[[#This Row],[Total 2026]]</f>
        <v>0</v>
      </c>
      <c r="AZ43" s="20">
        <f>+Tabla1[[#This Row],[Total Recursos Pagados]]/Tabla1[[#This Row],[Total 2026]]</f>
        <v>0</v>
      </c>
      <c r="BA43" s="21"/>
      <c r="BB43" s="22" t="e">
        <f>+Tabla1[[#This Row],[Total Recursos Gestionados2]]/Tabla1[[#This Row],[Total Recursos Comprometido 2026]]</f>
        <v>#DIV/0!</v>
      </c>
      <c r="BC43" s="23" t="s">
        <v>209</v>
      </c>
      <c r="BD43" s="24" t="s">
        <v>240</v>
      </c>
      <c r="BE43" s="25">
        <v>3</v>
      </c>
    </row>
    <row r="44" spans="1:57" ht="31.5">
      <c r="A44" s="12">
        <v>195</v>
      </c>
      <c r="B44" s="12" t="s">
        <v>124</v>
      </c>
      <c r="C44" s="12" t="s">
        <v>125</v>
      </c>
      <c r="D44" s="12" t="s">
        <v>175</v>
      </c>
      <c r="E44" s="12" t="s">
        <v>176</v>
      </c>
      <c r="F44" s="12" t="s">
        <v>177</v>
      </c>
      <c r="G44" s="12" t="s">
        <v>178</v>
      </c>
      <c r="H44" s="12">
        <v>190604400</v>
      </c>
      <c r="I44" s="12" t="s">
        <v>179</v>
      </c>
      <c r="J44" s="12">
        <v>256340</v>
      </c>
      <c r="K44" s="12" t="s">
        <v>56</v>
      </c>
      <c r="L44" s="12" t="str">
        <f>+'[1]Plan Indicativo'!AC203</f>
        <v>No Acumulativa</v>
      </c>
      <c r="M44" s="36">
        <f>+'[1]Plan Indicativo'!T203</f>
        <v>281600</v>
      </c>
      <c r="N44" s="12">
        <v>279285</v>
      </c>
      <c r="O44" s="37"/>
      <c r="P44" s="27"/>
      <c r="Q44" s="15"/>
      <c r="R44" s="39">
        <v>8100000000</v>
      </c>
      <c r="S44" s="40"/>
      <c r="T44" s="40">
        <v>113317031739.67999</v>
      </c>
      <c r="U44" s="40"/>
      <c r="V44" s="40"/>
      <c r="W44" s="40"/>
      <c r="X44" s="40"/>
      <c r="Y44" s="40"/>
      <c r="Z44" s="40"/>
      <c r="AA44" s="40"/>
      <c r="AB44" s="40"/>
      <c r="AC44" s="40"/>
      <c r="AD44" s="40">
        <v>248179611996.82001</v>
      </c>
      <c r="AE44" s="40"/>
      <c r="AF44" s="16">
        <f>SUM(Tabla1[[#This Row],[Recursos propios]:[Recursos del Balance]])</f>
        <v>369596643736.5</v>
      </c>
      <c r="AG44" s="41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0"/>
      <c r="AU44" s="17">
        <f>SUM(Tabla1[[#This Row],[Recursos propios2]:[Recursos del Balance2]])</f>
        <v>0</v>
      </c>
      <c r="AV44" s="43"/>
      <c r="AW44" s="44"/>
      <c r="AX44" s="18">
        <f>+Tabla1[[#This Row],[Total Recursos Comprometido 2026]]/Tabla1[[#This Row],[Total 2026]]</f>
        <v>0</v>
      </c>
      <c r="AY44" s="19">
        <f>+Tabla1[[#This Row],[Total Recursos Obligados]]/Tabla1[[#This Row],[Total 2026]]</f>
        <v>0</v>
      </c>
      <c r="AZ44" s="20">
        <f>+Tabla1[[#This Row],[Total Recursos Pagados]]/Tabla1[[#This Row],[Total 2026]]</f>
        <v>0</v>
      </c>
      <c r="BA44" s="21"/>
      <c r="BB44" s="22" t="e">
        <f>+Tabla1[[#This Row],[Total Recursos Gestionados2]]/Tabla1[[#This Row],[Total Recursos Comprometido 2026]]</f>
        <v>#DIV/0!</v>
      </c>
      <c r="BC44" s="23" t="s">
        <v>209</v>
      </c>
      <c r="BD44" s="24" t="s">
        <v>240</v>
      </c>
      <c r="BE44" s="25">
        <v>3</v>
      </c>
    </row>
    <row r="45" spans="1:57" ht="31.5">
      <c r="A45" s="12">
        <v>196</v>
      </c>
      <c r="B45" s="12" t="s">
        <v>124</v>
      </c>
      <c r="C45" s="12" t="s">
        <v>125</v>
      </c>
      <c r="D45" s="12" t="s">
        <v>175</v>
      </c>
      <c r="E45" s="12" t="s">
        <v>176</v>
      </c>
      <c r="F45" s="12" t="s">
        <v>180</v>
      </c>
      <c r="G45" s="12" t="s">
        <v>181</v>
      </c>
      <c r="H45" s="12">
        <v>190600100</v>
      </c>
      <c r="I45" s="12" t="s">
        <v>182</v>
      </c>
      <c r="J45" s="12">
        <v>0</v>
      </c>
      <c r="K45" s="12" t="s">
        <v>56</v>
      </c>
      <c r="L45" s="12" t="str">
        <f>+'[1]Plan Indicativo'!AC204</f>
        <v>Acumulativa</v>
      </c>
      <c r="M45" s="36">
        <f>+'[1]Plan Indicativo'!T204</f>
        <v>1</v>
      </c>
      <c r="N45" s="12">
        <v>0.45</v>
      </c>
      <c r="O45" s="13"/>
      <c r="P45" s="14"/>
      <c r="Q45" s="15"/>
      <c r="R45" s="39">
        <v>0</v>
      </c>
      <c r="S45" s="40"/>
      <c r="T45" s="40">
        <v>0</v>
      </c>
      <c r="U45" s="40"/>
      <c r="V45" s="40"/>
      <c r="W45" s="40"/>
      <c r="X45" s="40"/>
      <c r="Y45" s="40"/>
      <c r="Z45" s="40"/>
      <c r="AA45" s="40"/>
      <c r="AB45" s="40"/>
      <c r="AC45" s="40"/>
      <c r="AD45" s="40">
        <v>0</v>
      </c>
      <c r="AE45" s="40"/>
      <c r="AF45" s="16">
        <f>SUM(Tabla1[[#This Row],[Recursos propios]:[Recursos del Balance]])</f>
        <v>0</v>
      </c>
      <c r="AG45" s="41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0"/>
      <c r="AU45" s="17">
        <f>SUM(Tabla1[[#This Row],[Recursos propios2]:[Recursos del Balance2]])</f>
        <v>0</v>
      </c>
      <c r="AV45" s="43"/>
      <c r="AW45" s="44"/>
      <c r="AX45" s="18" t="e">
        <f>+Tabla1[[#This Row],[Total Recursos Comprometido 2026]]/Tabla1[[#This Row],[Total 2026]]</f>
        <v>#DIV/0!</v>
      </c>
      <c r="AY45" s="19" t="e">
        <f>+Tabla1[[#This Row],[Total Recursos Obligados]]/Tabla1[[#This Row],[Total 2026]]</f>
        <v>#DIV/0!</v>
      </c>
      <c r="AZ45" s="20" t="e">
        <f>+Tabla1[[#This Row],[Total Recursos Pagados]]/Tabla1[[#This Row],[Total 2026]]</f>
        <v>#DIV/0!</v>
      </c>
      <c r="BA45" s="21"/>
      <c r="BB45" s="22" t="e">
        <f>+Tabla1[[#This Row],[Total Recursos Gestionados2]]/Tabla1[[#This Row],[Total Recursos Comprometido 2026]]</f>
        <v>#DIV/0!</v>
      </c>
      <c r="BC45" s="23" t="s">
        <v>209</v>
      </c>
      <c r="BD45" s="24" t="s">
        <v>240</v>
      </c>
      <c r="BE45" s="25">
        <v>3</v>
      </c>
    </row>
    <row r="46" spans="1:57" ht="31.5">
      <c r="A46" s="12">
        <v>197</v>
      </c>
      <c r="B46" s="12" t="s">
        <v>124</v>
      </c>
      <c r="C46" s="12" t="s">
        <v>125</v>
      </c>
      <c r="D46" s="12" t="s">
        <v>175</v>
      </c>
      <c r="E46" s="12" t="s">
        <v>176</v>
      </c>
      <c r="F46" s="12" t="s">
        <v>183</v>
      </c>
      <c r="G46" s="12" t="s">
        <v>184</v>
      </c>
      <c r="H46" s="12">
        <v>190603000</v>
      </c>
      <c r="I46" s="12" t="s">
        <v>185</v>
      </c>
      <c r="J46" s="12">
        <v>0</v>
      </c>
      <c r="K46" s="12" t="s">
        <v>56</v>
      </c>
      <c r="L46" s="12" t="str">
        <f>+'[1]Plan Indicativo'!AC205</f>
        <v>Acumulativa</v>
      </c>
      <c r="M46" s="36">
        <f>+'[1]Plan Indicativo'!T205</f>
        <v>1</v>
      </c>
      <c r="N46" s="12">
        <v>0</v>
      </c>
      <c r="O46" s="13"/>
      <c r="P46" s="27"/>
      <c r="Q46" s="15"/>
      <c r="R46" s="39">
        <v>0</v>
      </c>
      <c r="S46" s="40"/>
      <c r="T46" s="40">
        <v>0</v>
      </c>
      <c r="U46" s="40"/>
      <c r="V46" s="40"/>
      <c r="W46" s="40"/>
      <c r="X46" s="40"/>
      <c r="Y46" s="40"/>
      <c r="Z46" s="40"/>
      <c r="AA46" s="40"/>
      <c r="AB46" s="40"/>
      <c r="AC46" s="40"/>
      <c r="AD46" s="40">
        <v>0</v>
      </c>
      <c r="AE46" s="40"/>
      <c r="AF46" s="16">
        <f>SUM(Tabla1[[#This Row],[Recursos propios]:[Recursos del Balance]])</f>
        <v>0</v>
      </c>
      <c r="AG46" s="41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0"/>
      <c r="AU46" s="17">
        <f>SUM(Tabla1[[#This Row],[Recursos propios2]:[Recursos del Balance2]])</f>
        <v>0</v>
      </c>
      <c r="AV46" s="43"/>
      <c r="AW46" s="44"/>
      <c r="AX46" s="18" t="e">
        <f>+Tabla1[[#This Row],[Total Recursos Comprometido 2026]]/Tabla1[[#This Row],[Total 2026]]</f>
        <v>#DIV/0!</v>
      </c>
      <c r="AY46" s="19" t="e">
        <f>+Tabla1[[#This Row],[Total Recursos Obligados]]/Tabla1[[#This Row],[Total 2026]]</f>
        <v>#DIV/0!</v>
      </c>
      <c r="AZ46" s="20" t="e">
        <f>+Tabla1[[#This Row],[Total Recursos Pagados]]/Tabla1[[#This Row],[Total 2026]]</f>
        <v>#DIV/0!</v>
      </c>
      <c r="BA46" s="21"/>
      <c r="BB46" s="22" t="e">
        <f>+Tabla1[[#This Row],[Total Recursos Gestionados2]]/Tabla1[[#This Row],[Total Recursos Comprometido 2026]]</f>
        <v>#DIV/0!</v>
      </c>
      <c r="BC46" s="23" t="s">
        <v>209</v>
      </c>
      <c r="BD46" s="24" t="s">
        <v>240</v>
      </c>
      <c r="BE46" s="25">
        <v>3</v>
      </c>
    </row>
    <row r="47" spans="1:57" ht="31.5">
      <c r="A47" s="12">
        <v>198</v>
      </c>
      <c r="B47" s="12" t="s">
        <v>124</v>
      </c>
      <c r="C47" s="12" t="s">
        <v>125</v>
      </c>
      <c r="D47" s="12" t="s">
        <v>175</v>
      </c>
      <c r="E47" s="12" t="s">
        <v>176</v>
      </c>
      <c r="F47" s="12" t="s">
        <v>186</v>
      </c>
      <c r="G47" s="12" t="s">
        <v>187</v>
      </c>
      <c r="H47" s="12">
        <v>190603400</v>
      </c>
      <c r="I47" s="12" t="s">
        <v>188</v>
      </c>
      <c r="J47" s="12">
        <v>0</v>
      </c>
      <c r="K47" s="12" t="s">
        <v>56</v>
      </c>
      <c r="L47" s="12" t="str">
        <f>+'[1]Plan Indicativo'!AC206</f>
        <v>Acumulativa</v>
      </c>
      <c r="M47" s="36">
        <f>+'[1]Plan Indicativo'!T206</f>
        <v>3</v>
      </c>
      <c r="N47" s="12">
        <v>2</v>
      </c>
      <c r="O47" s="13"/>
      <c r="P47" s="14"/>
      <c r="Q47" s="15"/>
      <c r="R47" s="39">
        <v>0</v>
      </c>
      <c r="S47" s="40"/>
      <c r="T47" s="40">
        <v>0</v>
      </c>
      <c r="U47" s="40"/>
      <c r="V47" s="40"/>
      <c r="W47" s="40"/>
      <c r="X47" s="40"/>
      <c r="Y47" s="40"/>
      <c r="Z47" s="40"/>
      <c r="AA47" s="40"/>
      <c r="AB47" s="40"/>
      <c r="AC47" s="40"/>
      <c r="AD47" s="40">
        <v>0</v>
      </c>
      <c r="AE47" s="40"/>
      <c r="AF47" s="16">
        <f>SUM(Tabla1[[#This Row],[Recursos propios]:[Recursos del Balance]])</f>
        <v>0</v>
      </c>
      <c r="AG47" s="41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0"/>
      <c r="AU47" s="17">
        <f>SUM(Tabla1[[#This Row],[Recursos propios2]:[Recursos del Balance2]])</f>
        <v>0</v>
      </c>
      <c r="AV47" s="43"/>
      <c r="AW47" s="44"/>
      <c r="AX47" s="18" t="e">
        <f>+Tabla1[[#This Row],[Total Recursos Comprometido 2026]]/Tabla1[[#This Row],[Total 2026]]</f>
        <v>#DIV/0!</v>
      </c>
      <c r="AY47" s="19" t="e">
        <f>+Tabla1[[#This Row],[Total Recursos Obligados]]/Tabla1[[#This Row],[Total 2026]]</f>
        <v>#DIV/0!</v>
      </c>
      <c r="AZ47" s="20" t="e">
        <f>+Tabla1[[#This Row],[Total Recursos Pagados]]/Tabla1[[#This Row],[Total 2026]]</f>
        <v>#DIV/0!</v>
      </c>
      <c r="BA47" s="21">
        <v>0</v>
      </c>
      <c r="BB47" s="22" t="e">
        <f>+Tabla1[[#This Row],[Total Recursos Gestionados2]]/Tabla1[[#This Row],[Total Recursos Comprometido 2026]]</f>
        <v>#DIV/0!</v>
      </c>
      <c r="BC47" s="23" t="s">
        <v>209</v>
      </c>
      <c r="BD47" s="24" t="s">
        <v>240</v>
      </c>
      <c r="BE47" s="25">
        <v>3</v>
      </c>
    </row>
    <row r="48" spans="1:57" ht="31.5">
      <c r="A48" s="12">
        <v>199</v>
      </c>
      <c r="B48" s="12" t="s">
        <v>124</v>
      </c>
      <c r="C48" s="12" t="s">
        <v>125</v>
      </c>
      <c r="D48" s="12" t="s">
        <v>175</v>
      </c>
      <c r="E48" s="12" t="s">
        <v>176</v>
      </c>
      <c r="F48" s="12" t="s">
        <v>189</v>
      </c>
      <c r="G48" s="12" t="s">
        <v>190</v>
      </c>
      <c r="H48" s="12">
        <v>190600500</v>
      </c>
      <c r="I48" s="12" t="s">
        <v>191</v>
      </c>
      <c r="J48" s="12">
        <v>1</v>
      </c>
      <c r="K48" s="12" t="s">
        <v>56</v>
      </c>
      <c r="L48" s="12" t="str">
        <f>+'[1]Plan Indicativo'!AC207</f>
        <v>Acumulativa</v>
      </c>
      <c r="M48" s="36">
        <f>+'[1]Plan Indicativo'!T207</f>
        <v>1</v>
      </c>
      <c r="N48" s="12">
        <v>0.9</v>
      </c>
      <c r="O48" s="13"/>
      <c r="P48" s="27"/>
      <c r="Q48" s="15"/>
      <c r="R48" s="39">
        <v>0</v>
      </c>
      <c r="S48" s="40"/>
      <c r="T48" s="40">
        <v>0</v>
      </c>
      <c r="U48" s="40"/>
      <c r="V48" s="40"/>
      <c r="W48" s="40"/>
      <c r="X48" s="40"/>
      <c r="Y48" s="40"/>
      <c r="Z48" s="40"/>
      <c r="AA48" s="40"/>
      <c r="AB48" s="40"/>
      <c r="AC48" s="40"/>
      <c r="AD48" s="40">
        <v>0</v>
      </c>
      <c r="AE48" s="40"/>
      <c r="AF48" s="16">
        <f>SUM(Tabla1[[#This Row],[Recursos propios]:[Recursos del Balance]])</f>
        <v>0</v>
      </c>
      <c r="AG48" s="41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0"/>
      <c r="AU48" s="17">
        <f>SUM(Tabla1[[#This Row],[Recursos propios2]:[Recursos del Balance2]])</f>
        <v>0</v>
      </c>
      <c r="AV48" s="43"/>
      <c r="AW48" s="44"/>
      <c r="AX48" s="18" t="e">
        <f>+Tabla1[[#This Row],[Total Recursos Comprometido 2026]]/Tabla1[[#This Row],[Total 2026]]</f>
        <v>#DIV/0!</v>
      </c>
      <c r="AY48" s="19" t="e">
        <f>+Tabla1[[#This Row],[Total Recursos Obligados]]/Tabla1[[#This Row],[Total 2026]]</f>
        <v>#DIV/0!</v>
      </c>
      <c r="AZ48" s="20" t="e">
        <f>+Tabla1[[#This Row],[Total Recursos Pagados]]/Tabla1[[#This Row],[Total 2026]]</f>
        <v>#DIV/0!</v>
      </c>
      <c r="BA48" s="21">
        <v>0</v>
      </c>
      <c r="BB48" s="22" t="e">
        <f>+Tabla1[[#This Row],[Total Recursos Gestionados2]]/Tabla1[[#This Row],[Total Recursos Comprometido 2026]]</f>
        <v>#DIV/0!</v>
      </c>
      <c r="BC48" s="23" t="s">
        <v>209</v>
      </c>
      <c r="BD48" s="24" t="s">
        <v>240</v>
      </c>
      <c r="BE48" s="25">
        <v>3</v>
      </c>
    </row>
    <row r="49" spans="1:57" ht="47.25">
      <c r="A49" s="12">
        <v>272</v>
      </c>
      <c r="B49" s="12" t="s">
        <v>124</v>
      </c>
      <c r="C49" s="12" t="s">
        <v>125</v>
      </c>
      <c r="D49" s="12" t="s">
        <v>126</v>
      </c>
      <c r="E49" s="12" t="s">
        <v>127</v>
      </c>
      <c r="F49" s="12" t="s">
        <v>192</v>
      </c>
      <c r="G49" s="12" t="s">
        <v>193</v>
      </c>
      <c r="H49" s="12">
        <v>190304100</v>
      </c>
      <c r="I49" s="12" t="s">
        <v>194</v>
      </c>
      <c r="J49" s="12">
        <v>1</v>
      </c>
      <c r="K49" s="12" t="s">
        <v>56</v>
      </c>
      <c r="L49" s="12" t="str">
        <f>+'[1]Plan Indicativo'!AC280</f>
        <v>No Acumulativa</v>
      </c>
      <c r="M49" s="36">
        <f>+'[1]Plan Indicativo'!T280</f>
        <v>1</v>
      </c>
      <c r="N49" s="12">
        <v>1</v>
      </c>
      <c r="O49" s="13"/>
      <c r="P49" s="14"/>
      <c r="Q49" s="15"/>
      <c r="R49" s="39">
        <v>0</v>
      </c>
      <c r="S49" s="40"/>
      <c r="T49" s="40">
        <v>0</v>
      </c>
      <c r="U49" s="40"/>
      <c r="V49" s="40"/>
      <c r="W49" s="40"/>
      <c r="X49" s="40"/>
      <c r="Y49" s="40"/>
      <c r="Z49" s="40"/>
      <c r="AA49" s="40"/>
      <c r="AB49" s="40"/>
      <c r="AC49" s="40"/>
      <c r="AD49" s="93">
        <v>1865021923.1800001</v>
      </c>
      <c r="AE49" s="40"/>
      <c r="AF49" s="16">
        <f>SUM(Tabla1[[#This Row],[Recursos propios]:[Recursos del Balance]])</f>
        <v>1865021923.1800001</v>
      </c>
      <c r="AG49" s="41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0"/>
      <c r="AU49" s="17">
        <f>SUM(Tabla1[[#This Row],[Recursos propios2]:[Recursos del Balance2]])</f>
        <v>0</v>
      </c>
      <c r="AV49" s="43"/>
      <c r="AW49" s="44"/>
      <c r="AX49" s="18">
        <f>+Tabla1[[#This Row],[Total Recursos Comprometido 2026]]/Tabla1[[#This Row],[Total 2026]]</f>
        <v>0</v>
      </c>
      <c r="AY49" s="19">
        <f>+Tabla1[[#This Row],[Total Recursos Obligados]]/Tabla1[[#This Row],[Total 2026]]</f>
        <v>0</v>
      </c>
      <c r="AZ49" s="20">
        <f>+Tabla1[[#This Row],[Total Recursos Pagados]]/Tabla1[[#This Row],[Total 2026]]</f>
        <v>0</v>
      </c>
      <c r="BA49" s="21">
        <v>0</v>
      </c>
      <c r="BB49" s="22" t="e">
        <f>+Tabla1[[#This Row],[Total Recursos Gestionados2]]/Tabla1[[#This Row],[Total Recursos Comprometido 2026]]</f>
        <v>#DIV/0!</v>
      </c>
      <c r="BC49" s="23" t="s">
        <v>209</v>
      </c>
      <c r="BD49" s="24" t="s">
        <v>240</v>
      </c>
      <c r="BE49" s="25">
        <v>3</v>
      </c>
    </row>
    <row r="50" spans="1:57" ht="63">
      <c r="A50" s="12">
        <v>273</v>
      </c>
      <c r="B50" s="12" t="s">
        <v>124</v>
      </c>
      <c r="C50" s="12" t="s">
        <v>125</v>
      </c>
      <c r="D50" s="12" t="s">
        <v>137</v>
      </c>
      <c r="E50" s="12" t="s">
        <v>138</v>
      </c>
      <c r="F50" s="12" t="s">
        <v>195</v>
      </c>
      <c r="G50" s="12" t="s">
        <v>196</v>
      </c>
      <c r="H50" s="12">
        <v>190504100</v>
      </c>
      <c r="I50" s="12" t="s">
        <v>197</v>
      </c>
      <c r="J50" s="12">
        <v>409</v>
      </c>
      <c r="K50" s="12" t="s">
        <v>56</v>
      </c>
      <c r="L50" s="12" t="str">
        <f>+'[1]Plan Indicativo'!AC281</f>
        <v>Acumulativa</v>
      </c>
      <c r="M50" s="36">
        <f>+'[1]Plan Indicativo'!T281</f>
        <v>1000</v>
      </c>
      <c r="N50" s="12">
        <v>300</v>
      </c>
      <c r="O50" s="13"/>
      <c r="P50" s="27"/>
      <c r="Q50" s="15"/>
      <c r="R50" s="39">
        <v>84682500</v>
      </c>
      <c r="S50" s="40"/>
      <c r="T50" s="40">
        <v>100000000</v>
      </c>
      <c r="U50" s="40"/>
      <c r="V50" s="40"/>
      <c r="W50" s="40"/>
      <c r="X50" s="40"/>
      <c r="Y50" s="40"/>
      <c r="Z50" s="40"/>
      <c r="AA50" s="40"/>
      <c r="AB50" s="40"/>
      <c r="AC50" s="40"/>
      <c r="AD50" s="40">
        <v>0</v>
      </c>
      <c r="AE50" s="40"/>
      <c r="AF50" s="16">
        <f>SUM(Tabla1[[#This Row],[Recursos propios]:[Recursos del Balance]])</f>
        <v>184682500</v>
      </c>
      <c r="AG50" s="41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0"/>
      <c r="AU50" s="17">
        <f>SUM(Tabla1[[#This Row],[Recursos propios2]:[Recursos del Balance2]])</f>
        <v>0</v>
      </c>
      <c r="AV50" s="43"/>
      <c r="AW50" s="44"/>
      <c r="AX50" s="18">
        <f>+Tabla1[[#This Row],[Total Recursos Comprometido 2026]]/Tabla1[[#This Row],[Total 2026]]</f>
        <v>0</v>
      </c>
      <c r="AY50" s="19">
        <f>+Tabla1[[#This Row],[Total Recursos Obligados]]/Tabla1[[#This Row],[Total 2026]]</f>
        <v>0</v>
      </c>
      <c r="AZ50" s="20">
        <f>+Tabla1[[#This Row],[Total Recursos Pagados]]/Tabla1[[#This Row],[Total 2026]]</f>
        <v>0</v>
      </c>
      <c r="BA50" s="21">
        <v>0</v>
      </c>
      <c r="BB50" s="22" t="e">
        <f>+Tabla1[[#This Row],[Total Recursos Gestionados2]]/Tabla1[[#This Row],[Total Recursos Comprometido 2026]]</f>
        <v>#DIV/0!</v>
      </c>
      <c r="BC50" s="23" t="s">
        <v>209</v>
      </c>
      <c r="BD50" s="24" t="s">
        <v>240</v>
      </c>
      <c r="BE50" s="25">
        <v>3</v>
      </c>
    </row>
    <row r="51" spans="1:57" ht="31.5">
      <c r="A51" s="12">
        <v>274</v>
      </c>
      <c r="B51" s="12" t="s">
        <v>124</v>
      </c>
      <c r="C51" s="12" t="s">
        <v>125</v>
      </c>
      <c r="D51" s="12" t="s">
        <v>137</v>
      </c>
      <c r="E51" s="12" t="s">
        <v>138</v>
      </c>
      <c r="F51" s="12" t="s">
        <v>154</v>
      </c>
      <c r="G51" s="12" t="s">
        <v>198</v>
      </c>
      <c r="H51" s="12">
        <v>190502300</v>
      </c>
      <c r="I51" s="12" t="s">
        <v>199</v>
      </c>
      <c r="J51" s="12">
        <v>0</v>
      </c>
      <c r="K51" s="12" t="s">
        <v>200</v>
      </c>
      <c r="L51" s="12" t="str">
        <f>+'[1]Plan Indicativo'!AC282</f>
        <v>Acumulativa</v>
      </c>
      <c r="M51" s="36">
        <f>+'[1]Plan Indicativo'!T282</f>
        <v>4</v>
      </c>
      <c r="N51" s="12">
        <v>1</v>
      </c>
      <c r="O51" s="13"/>
      <c r="P51" s="14"/>
      <c r="Q51" s="15"/>
      <c r="R51" s="3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16">
        <f>SUM(Tabla1[[#This Row],[Recursos propios]:[Recursos del Balance]])</f>
        <v>0</v>
      </c>
      <c r="AG51" s="41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0"/>
      <c r="AU51" s="17">
        <f>SUM(Tabla1[[#This Row],[Recursos propios2]:[Recursos del Balance2]])</f>
        <v>0</v>
      </c>
      <c r="AV51" s="43"/>
      <c r="AW51" s="44"/>
      <c r="AX51" s="30" t="e">
        <f>+Tabla1[[#This Row],[Total Recursos Comprometido 2026]]/Tabla1[[#This Row],[Total 2026]]</f>
        <v>#DIV/0!</v>
      </c>
      <c r="AY51" s="19" t="e">
        <f>+Tabla1[[#This Row],[Total Recursos Obligados]]/Tabla1[[#This Row],[Total 2026]]</f>
        <v>#DIV/0!</v>
      </c>
      <c r="AZ51" s="20" t="e">
        <f>+Tabla1[[#This Row],[Total Recursos Pagados]]/Tabla1[[#This Row],[Total 2026]]</f>
        <v>#DIV/0!</v>
      </c>
      <c r="BA51" s="21">
        <v>0</v>
      </c>
      <c r="BB51" s="22" t="e">
        <f>+Tabla1[[#This Row],[Total Recursos Gestionados2]]/Tabla1[[#This Row],[Total Recursos Comprometido 2026]]</f>
        <v>#DIV/0!</v>
      </c>
      <c r="BC51" s="23" t="s">
        <v>209</v>
      </c>
      <c r="BD51" s="24" t="s">
        <v>240</v>
      </c>
      <c r="BE51" s="25">
        <v>3</v>
      </c>
    </row>
    <row r="52" spans="1:57" ht="31.5">
      <c r="A52" s="12">
        <v>275</v>
      </c>
      <c r="B52" s="12" t="s">
        <v>124</v>
      </c>
      <c r="C52" s="12" t="s">
        <v>125</v>
      </c>
      <c r="D52" s="12" t="s">
        <v>175</v>
      </c>
      <c r="E52" s="12" t="s">
        <v>176</v>
      </c>
      <c r="F52" s="12" t="s">
        <v>201</v>
      </c>
      <c r="G52" s="12" t="s">
        <v>202</v>
      </c>
      <c r="H52" s="12">
        <v>190603300</v>
      </c>
      <c r="I52" s="12" t="s">
        <v>203</v>
      </c>
      <c r="J52" s="12">
        <v>1</v>
      </c>
      <c r="K52" s="12" t="s">
        <v>56</v>
      </c>
      <c r="L52" s="12" t="str">
        <f>+'[1]Plan Indicativo'!AC283</f>
        <v>Acumulativa</v>
      </c>
      <c r="M52" s="36">
        <f>+'[1]Plan Indicativo'!T283</f>
        <v>2</v>
      </c>
      <c r="N52" s="12">
        <v>2</v>
      </c>
      <c r="O52" s="13"/>
      <c r="P52" s="27"/>
      <c r="Q52" s="15"/>
      <c r="R52" s="39">
        <v>0</v>
      </c>
      <c r="S52" s="40"/>
      <c r="T52" s="40">
        <v>0</v>
      </c>
      <c r="U52" s="40"/>
      <c r="V52" s="40"/>
      <c r="W52" s="40"/>
      <c r="X52" s="40"/>
      <c r="Y52" s="40"/>
      <c r="Z52" s="40"/>
      <c r="AA52" s="40"/>
      <c r="AB52" s="40"/>
      <c r="AC52" s="40"/>
      <c r="AD52" s="40">
        <v>0</v>
      </c>
      <c r="AE52" s="40"/>
      <c r="AF52" s="16">
        <f>SUM(Tabla1[[#This Row],[Recursos propios]:[Recursos del Balance]])</f>
        <v>0</v>
      </c>
      <c r="AG52" s="41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0"/>
      <c r="AU52" s="17">
        <f>SUM(Tabla1[[#This Row],[Recursos propios2]:[Recursos del Balance2]])</f>
        <v>0</v>
      </c>
      <c r="AV52" s="43"/>
      <c r="AW52" s="44"/>
      <c r="AX52" s="18" t="e">
        <f>+Tabla1[[#This Row],[Total Recursos Comprometido 2026]]/Tabla1[[#This Row],[Total 2026]]</f>
        <v>#DIV/0!</v>
      </c>
      <c r="AY52" s="19" t="e">
        <f>+Tabla1[[#This Row],[Total Recursos Obligados]]/Tabla1[[#This Row],[Total 2026]]</f>
        <v>#DIV/0!</v>
      </c>
      <c r="AZ52" s="20" t="e">
        <f>+Tabla1[[#This Row],[Total Recursos Pagados]]/Tabla1[[#This Row],[Total 2026]]</f>
        <v>#DIV/0!</v>
      </c>
      <c r="BA52" s="21">
        <v>0</v>
      </c>
      <c r="BB52" s="22" t="e">
        <f>+Tabla1[[#This Row],[Total Recursos Gestionados2]]/Tabla1[[#This Row],[Total Recursos Comprometido 2026]]</f>
        <v>#DIV/0!</v>
      </c>
      <c r="BC52" s="23" t="s">
        <v>209</v>
      </c>
      <c r="BD52" s="24" t="s">
        <v>240</v>
      </c>
      <c r="BE52" s="25">
        <v>3</v>
      </c>
    </row>
    <row r="53" spans="1:57" ht="63">
      <c r="A53" s="12">
        <v>284</v>
      </c>
      <c r="B53" s="12" t="s">
        <v>48</v>
      </c>
      <c r="C53" s="12" t="s">
        <v>50</v>
      </c>
      <c r="D53" s="12" t="s">
        <v>84</v>
      </c>
      <c r="E53" s="12" t="s">
        <v>85</v>
      </c>
      <c r="F53" s="12" t="s">
        <v>89</v>
      </c>
      <c r="G53" s="12" t="s">
        <v>204</v>
      </c>
      <c r="H53" s="12">
        <v>320305000</v>
      </c>
      <c r="I53" s="12" t="s">
        <v>205</v>
      </c>
      <c r="J53" s="12">
        <v>0</v>
      </c>
      <c r="K53" s="12" t="s">
        <v>77</v>
      </c>
      <c r="L53" s="12" t="str">
        <f>+'[1]Plan Indicativo'!$AC$292</f>
        <v>Acumulativa</v>
      </c>
      <c r="M53" s="36">
        <f>+'[1]Plan Indicativo'!$T$292</f>
        <v>50</v>
      </c>
      <c r="N53" s="12">
        <v>22</v>
      </c>
      <c r="O53" s="13"/>
      <c r="P53" s="14"/>
      <c r="Q53" s="15"/>
      <c r="R53" s="39">
        <v>0</v>
      </c>
      <c r="S53" s="40"/>
      <c r="T53" s="40">
        <v>0</v>
      </c>
      <c r="U53" s="40"/>
      <c r="V53" s="40"/>
      <c r="W53" s="40"/>
      <c r="X53" s="40"/>
      <c r="Y53" s="40"/>
      <c r="Z53" s="40"/>
      <c r="AA53" s="40"/>
      <c r="AB53" s="40"/>
      <c r="AC53" s="40"/>
      <c r="AD53" s="40">
        <v>0</v>
      </c>
      <c r="AE53" s="40"/>
      <c r="AF53" s="16">
        <f>SUM(Tabla1[[#This Row],[Recursos propios]:[Recursos del Balance]])</f>
        <v>0</v>
      </c>
      <c r="AG53" s="41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0"/>
      <c r="AU53" s="17">
        <f>SUM(Tabla1[[#This Row],[Recursos propios2]:[Recursos del Balance2]])</f>
        <v>0</v>
      </c>
      <c r="AV53" s="43"/>
      <c r="AW53" s="44"/>
      <c r="AX53" s="18" t="e">
        <f>+Tabla1[[#This Row],[Total Recursos Comprometido 2026]]/Tabla1[[#This Row],[Total 2026]]</f>
        <v>#DIV/0!</v>
      </c>
      <c r="AY53" s="19" t="e">
        <f>+Tabla1[[#This Row],[Total Recursos Obligados]]/Tabla1[[#This Row],[Total 2026]]</f>
        <v>#DIV/0!</v>
      </c>
      <c r="AZ53" s="20" t="e">
        <f>+Tabla1[[#This Row],[Total Recursos Pagados]]/Tabla1[[#This Row],[Total 2026]]</f>
        <v>#DIV/0!</v>
      </c>
      <c r="BA53" s="21">
        <v>0</v>
      </c>
      <c r="BB53" s="22" t="e">
        <f>+Tabla1[[#This Row],[Total Recursos Gestionados2]]/Tabla1[[#This Row],[Total Recursos Comprometido 2026]]</f>
        <v>#DIV/0!</v>
      </c>
      <c r="BC53" s="23" t="s">
        <v>209</v>
      </c>
      <c r="BD53" s="24" t="s">
        <v>240</v>
      </c>
      <c r="BE53" s="25" t="s">
        <v>217</v>
      </c>
    </row>
    <row r="54" spans="1:57" ht="31.5">
      <c r="A54" s="12">
        <v>285</v>
      </c>
      <c r="B54" s="12" t="s">
        <v>48</v>
      </c>
      <c r="C54" s="12" t="s">
        <v>50</v>
      </c>
      <c r="D54" s="12" t="s">
        <v>71</v>
      </c>
      <c r="E54" s="12" t="s">
        <v>72</v>
      </c>
      <c r="F54" s="12" t="s">
        <v>206</v>
      </c>
      <c r="G54" s="12" t="s">
        <v>207</v>
      </c>
      <c r="H54" s="12">
        <v>320200500</v>
      </c>
      <c r="I54" s="12" t="s">
        <v>208</v>
      </c>
      <c r="J54" s="12">
        <v>0</v>
      </c>
      <c r="K54" s="12" t="s">
        <v>77</v>
      </c>
      <c r="L54" s="12" t="str">
        <f>+'[1]Plan Indicativo'!$AC$293</f>
        <v>Acumulativa</v>
      </c>
      <c r="M54" s="12">
        <f>+'[1]Plan Indicativo'!$T$293</f>
        <v>10</v>
      </c>
      <c r="N54" s="12">
        <v>4</v>
      </c>
      <c r="O54" s="13"/>
      <c r="P54" s="27"/>
      <c r="Q54" s="15"/>
      <c r="R54" s="39">
        <v>0</v>
      </c>
      <c r="S54" s="40"/>
      <c r="T54" s="40">
        <v>0</v>
      </c>
      <c r="U54" s="40"/>
      <c r="V54" s="40"/>
      <c r="W54" s="40"/>
      <c r="X54" s="40"/>
      <c r="Y54" s="40"/>
      <c r="Z54" s="40"/>
      <c r="AA54" s="40"/>
      <c r="AB54" s="40"/>
      <c r="AC54" s="40"/>
      <c r="AD54" s="40">
        <v>0</v>
      </c>
      <c r="AE54" s="40"/>
      <c r="AF54" s="16">
        <f>SUM(Tabla1[[#This Row],[Recursos propios]:[Recursos del Balance]])</f>
        <v>0</v>
      </c>
      <c r="AG54" s="41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0"/>
      <c r="AU54" s="17">
        <f>SUM(Tabla1[[#This Row],[Recursos propios2]:[Recursos del Balance2]])</f>
        <v>0</v>
      </c>
      <c r="AV54" s="43"/>
      <c r="AW54" s="44"/>
      <c r="AX54" s="18" t="e">
        <f>+Tabla1[[#This Row],[Total Recursos Comprometido 2026]]/Tabla1[[#This Row],[Total 2026]]</f>
        <v>#DIV/0!</v>
      </c>
      <c r="AY54" s="19" t="e">
        <f>+Tabla1[[#This Row],[Total Recursos Obligados]]/Tabla1[[#This Row],[Total 2026]]</f>
        <v>#DIV/0!</v>
      </c>
      <c r="AZ54" s="20" t="e">
        <f>+Tabla1[[#This Row],[Total Recursos Pagados]]/Tabla1[[#This Row],[Total 2026]]</f>
        <v>#DIV/0!</v>
      </c>
      <c r="BA54" s="21">
        <v>0</v>
      </c>
      <c r="BB54" s="22" t="e">
        <f>+Tabla1[[#This Row],[Total Recursos Gestionados2]]/Tabla1[[#This Row],[Total Recursos Comprometido 2026]]</f>
        <v>#DIV/0!</v>
      </c>
      <c r="BC54" s="23" t="s">
        <v>209</v>
      </c>
      <c r="BD54" s="24" t="s">
        <v>240</v>
      </c>
      <c r="BE54" s="25" t="s">
        <v>212</v>
      </c>
    </row>
    <row r="56" spans="1:57">
      <c r="AF56" s="32"/>
      <c r="AU56" s="32"/>
      <c r="AV56" s="32"/>
      <c r="AW56" s="32"/>
    </row>
    <row r="57" spans="1:57">
      <c r="AF57" s="33"/>
      <c r="AU57" s="33"/>
      <c r="AV57" s="33"/>
      <c r="AW57" s="33"/>
    </row>
    <row r="58" spans="1:57">
      <c r="AF58" s="32"/>
      <c r="AU58" s="33"/>
      <c r="AV58" s="33"/>
      <c r="AW58" s="33"/>
    </row>
    <row r="60" spans="1:57">
      <c r="AF60" s="33"/>
      <c r="AU60" s="35"/>
      <c r="AV60" s="35"/>
      <c r="AW60" s="35"/>
    </row>
    <row r="62" spans="1:57">
      <c r="AF62" s="35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1" type="noConversion"/>
  <pageMargins left="0.7" right="0.7" top="0.75" bottom="0.75" header="0.3" footer="0.3"/>
  <pageSetup paperSize="9" orientation="portrait" r:id="rId1"/>
  <ignoredErrors>
    <ignoredError sqref="AU11:AU54 AX46:BA54 AF11:AF54 AX11:AZ11 AX12:AZ45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2026-01-30T21:27:24Z</dcterms:modified>
</cp:coreProperties>
</file>