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30014002-94F1-4B99-A3F3-1EB6745523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11" i="1" l="1"/>
  <c r="BB11" i="1" s="1"/>
  <c r="AU12" i="1"/>
  <c r="BB12" i="1" s="1"/>
  <c r="AU13" i="1"/>
  <c r="BB13" i="1" s="1"/>
  <c r="AU14" i="1"/>
  <c r="BB14" i="1" s="1"/>
  <c r="AU15" i="1"/>
  <c r="BB15" i="1" s="1"/>
  <c r="AU16" i="1"/>
  <c r="BB16" i="1" s="1"/>
  <c r="AU17" i="1"/>
  <c r="BB17" i="1" s="1"/>
  <c r="AU18" i="1"/>
  <c r="BB18" i="1" s="1"/>
  <c r="AU19" i="1"/>
  <c r="BB19" i="1" s="1"/>
  <c r="AU20" i="1"/>
  <c r="BB20" i="1" s="1"/>
  <c r="AU21" i="1"/>
  <c r="BB21" i="1" s="1"/>
  <c r="AU22" i="1"/>
  <c r="BB22" i="1" s="1"/>
  <c r="M22" i="1" l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AF14" i="1" l="1"/>
  <c r="AY14" i="1" l="1"/>
  <c r="AF21" i="1"/>
  <c r="AF20" i="1"/>
  <c r="AF19" i="1"/>
  <c r="AF18" i="1"/>
  <c r="AF17" i="1"/>
  <c r="AX14" i="1" l="1"/>
  <c r="AZ14" i="1"/>
  <c r="AF11" i="1" l="1"/>
  <c r="AF12" i="1"/>
  <c r="AY12" i="1" s="1"/>
  <c r="AF13" i="1"/>
  <c r="AF16" i="1"/>
  <c r="AY16" i="1" s="1"/>
  <c r="AY18" i="1"/>
  <c r="AY20" i="1"/>
  <c r="AY22" i="1"/>
  <c r="AX19" i="1" l="1"/>
  <c r="AX11" i="1"/>
  <c r="AX15" i="1"/>
  <c r="AX21" i="1"/>
  <c r="AX17" i="1"/>
  <c r="AX13" i="1"/>
  <c r="AZ22" i="1"/>
  <c r="AZ18" i="1"/>
  <c r="AX22" i="1"/>
  <c r="AZ21" i="1"/>
  <c r="AZ17" i="1"/>
  <c r="AZ13" i="1"/>
  <c r="AZ20" i="1"/>
  <c r="AZ16" i="1"/>
  <c r="AZ12" i="1"/>
  <c r="AZ19" i="1"/>
  <c r="AZ15" i="1"/>
  <c r="AZ11" i="1"/>
  <c r="AX18" i="1"/>
  <c r="AY21" i="1"/>
  <c r="AY17" i="1"/>
  <c r="AY13" i="1"/>
  <c r="AX20" i="1"/>
  <c r="AX16" i="1"/>
  <c r="AX12" i="1"/>
  <c r="AY19" i="1"/>
  <c r="AY15" i="1"/>
  <c r="AY11" i="1"/>
</calcChain>
</file>

<file path=xl/sharedStrings.xml><?xml version="1.0" encoding="utf-8"?>
<sst xmlns="http://schemas.openxmlformats.org/spreadsheetml/2006/main" count="193" uniqueCount="128">
  <si>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</si>
  <si>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</si>
  <si>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</si>
  <si>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</si>
  <si>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</si>
  <si>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</si>
  <si>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</si>
  <si>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</si>
  <si>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</si>
  <si>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</si>
  <si>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</si>
  <si>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</si>
  <si>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</si>
  <si>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</si>
  <si>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</si>
  <si>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</si>
  <si>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</si>
  <si>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</si>
  <si>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</si>
  <si>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</si>
  <si>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</si>
  <si>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</si>
  <si>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</si>
  <si>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</si>
  <si>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</si>
  <si>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</si>
  <si>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</si>
  <si>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</si>
  <si>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</si>
  <si>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</si>
  <si>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</si>
  <si>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</si>
  <si>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</si>
  <si>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</si>
  <si>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</si>
  <si>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</si>
  <si>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</si>
  <si>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</si>
  <si>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</si>
  <si>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</si>
  <si>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</si>
  <si>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</si>
  <si>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</si>
  <si>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</si>
  <si>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</si>
  <si>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</si>
  <si>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</si>
  <si>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</si>
  <si>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</si>
  <si>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</si>
  <si>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</si>
  <si>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</si>
  <si>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</si>
  <si>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</si>
  <si>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progresa</t>
  </si>
  <si>
    <t>Gobierno territorial</t>
  </si>
  <si>
    <t>4503</t>
  </si>
  <si>
    <t>Gestión del riesgo de desastres y emergencias (4503)</t>
  </si>
  <si>
    <t>4503017</t>
  </si>
  <si>
    <t>Elaborar 2  estudios de  riesgos de desastres sobre Amenaza, Vulnerabilidad y Riesgo - AVR para sectores objeto de legalización y regularización del municipio.</t>
  </si>
  <si>
    <t>Vivienda Ciudad y Territorio</t>
  </si>
  <si>
    <t>4002</t>
  </si>
  <si>
    <t>Ordenamiento territorial y desarrollo urbano (4002).</t>
  </si>
  <si>
    <t>4002016</t>
  </si>
  <si>
    <t xml:space="preserve">Elaborar 1 Documentos de planeación para la revisión excepcional del Plan de Ordenamiento Territorial - POT del municipio de Bucaramanga </t>
  </si>
  <si>
    <t>Territorio seguro que genera valor</t>
  </si>
  <si>
    <t>4502</t>
  </si>
  <si>
    <t>Fortalecimiento del buen gobierno para el respeto y garantía de los derechos humanos (4502)</t>
  </si>
  <si>
    <t>Promover  9 espacios de participación ciudadana, mediante la estrategia de presupuestos participativos y audiencias públicas de rendición de cuentas (4502001).</t>
  </si>
  <si>
    <t>4599</t>
  </si>
  <si>
    <t>Fortalecimiento a la gestión y dirección de la administración pública territorial (4599)</t>
  </si>
  <si>
    <t>Realizar 30 documentos de lineamientos técnicos, (visitas técnicas de control de norma urbana, instrumentos de ordenamiento y desarrollo territorial, plan maestro de espacio público, encuesta multipropósito, legalizadción de barrios, "Curaduría cero")) en el Municipio de Bucaramanga</t>
  </si>
  <si>
    <t>4599025</t>
  </si>
  <si>
    <t>Implementar un (01) sistema de información para el seguimiento y evaluación a la planeación estratégica del municipio de Bucaramanga</t>
  </si>
  <si>
    <t>4599036</t>
  </si>
  <si>
    <t>Actualizar (01) sistema de gestión documental de la base de datos del archivo físico (planoteca) de la Secretaría de Planeación de acuerdo a la normatividad vigente</t>
  </si>
  <si>
    <t>4502022</t>
  </si>
  <si>
    <t>Brindar  servicio de asistencia técnica y apoyo a un (1)Consejo Territorial de Planeación del municipio de Bucaramanga (4502022).</t>
  </si>
  <si>
    <t>Información estadística.</t>
  </si>
  <si>
    <t>0406</t>
  </si>
  <si>
    <t>Generación de la información geográfica del territorio nacional (0406)</t>
  </si>
  <si>
    <t>0406001</t>
  </si>
  <si>
    <t xml:space="preserve">Actualizar un (1)Servicio de información geográfica, geodésica y cartográfica  para el mantenimiento del sistema de estratificación urbana y rural del municipio de Bucaramanga (0406001). </t>
  </si>
  <si>
    <t>4599033</t>
  </si>
  <si>
    <t>Realizar la encuesta de información  a 113.400 hogares para el registro administrativo de SISBEN en el municipio de Bucaramanga</t>
  </si>
  <si>
    <t>4599031</t>
  </si>
  <si>
    <t>Brindar servicio de asistencia técnica a 16 dependencias, para el fortalecimiento de los procesos de planeación institucional de la administración municipal</t>
  </si>
  <si>
    <t>4599019</t>
  </si>
  <si>
    <t>Realizar 8 documentos de planeacion para la formulacion y/o evaluacion de politicas publicas del municipio de Bucaramanga</t>
  </si>
  <si>
    <t>4003</t>
  </si>
  <si>
    <t>Acceso de la población a los servicios de agua potable y saneamiento básico.
(4003)</t>
  </si>
  <si>
    <t>4003008</t>
  </si>
  <si>
    <t>Apoyar financieramente un programa de mínimo vital de agua potable en la ciudad de Bucaramanga.</t>
  </si>
  <si>
    <t>Secretaría de Planeación</t>
  </si>
  <si>
    <t>1, 10</t>
  </si>
  <si>
    <t>Estudios de riesgo de desastres elaborados (450301700)</t>
  </si>
  <si>
    <t>Número</t>
  </si>
  <si>
    <t>Documentos de planeación (400201600)</t>
  </si>
  <si>
    <t>Espacios de participación promovidos (450200100).</t>
  </si>
  <si>
    <t>4599018</t>
  </si>
  <si>
    <t>Documentos de lineamientos técnicos realizados (459901800). </t>
  </si>
  <si>
    <t>Sistemas de información implementados (459902500). </t>
  </si>
  <si>
    <t>0 </t>
  </si>
  <si>
    <t xml:space="preserve">Sistema de gestión documental actualizado (459903600). </t>
  </si>
  <si>
    <t>1 </t>
  </si>
  <si>
    <t>Instancias territoriales de coordinación institucional asistidas y apoyadas (450202200).</t>
  </si>
  <si>
    <t>Servicio de información geográfica, geodésica y cartográfica actualizado (040600100).</t>
  </si>
  <si>
    <t>Hogares que realizaron la encuesta (459903300)</t>
  </si>
  <si>
    <t>Entidades, organismos y dependencias asistidos técnicamente (459903100).</t>
  </si>
  <si>
    <t>Documentos de planeación realizados 459901900</t>
  </si>
  <si>
    <t>Programa de mínimo vital de agua potable apoyado financieramente (400300800)</t>
  </si>
  <si>
    <t>Versión:3.0</t>
  </si>
  <si>
    <t>Fecha aprobación: Abril 10 de 2025</t>
  </si>
  <si>
    <t>Página: 2 de 2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</si>
  <si>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</si>
  <si>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</si>
  <si>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</si>
  <si>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</si>
  <si>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</si>
  <si>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</si>
  <si>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</si>
  <si>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</si>
  <si>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</si>
  <si>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</si>
  <si>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</si>
  <si>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Otros2</t>
  </si>
  <si>
    <t>Total Recursos Comprometido 2026</t>
  </si>
  <si>
    <t>Jaime Alberto Ruiz Yepez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</si>
</sst>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19" xfId="1" applyFont="1" applyFill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 wrapText="1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19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20" xfId="1" applyFont="1" applyFill="1" applyBorder="1" applyAlignment="1">
      <alignment horizontal="center" vertical="center" wrapText="1"/>
    </xf>
    <xf numFmtId="9" fontId="11" fillId="0" borderId="20" xfId="1" applyFont="1" applyBorder="1" applyAlignment="1">
      <alignment horizontal="center" vertical="center"/>
    </xf>
    <xf numFmtId="9" fontId="11" fillId="0" borderId="20" xfId="1" applyFont="1" applyFill="1" applyBorder="1" applyAlignment="1">
      <alignment horizontal="center" vertical="center"/>
    </xf>
    <xf numFmtId="9" fontId="11" fillId="0" borderId="20" xfId="1" applyFont="1" applyBorder="1" applyAlignment="1">
      <alignment horizontal="center" vertical="center" wrapText="1"/>
    </xf>
    <xf numFmtId="44" fontId="12" fillId="0" borderId="20" xfId="0" applyNumberFormat="1" applyFont="1" applyBorder="1" applyAlignment="1" applyProtection="1">
      <alignment horizontal="center" vertical="center" wrapText="1"/>
      <protection locked="0"/>
    </xf>
    <xf numFmtId="44" fontId="12" fillId="0" borderId="20" xfId="0" applyNumberFormat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44" fontId="11" fillId="0" borderId="19" xfId="0" applyNumberFormat="1" applyFont="1" applyBorder="1" applyAlignment="1" applyProtection="1">
      <alignment horizontal="center" vertical="center"/>
      <protection locked="0"/>
    </xf>
    <xf numFmtId="44" fontId="11" fillId="0" borderId="19" xfId="0" applyNumberFormat="1" applyFont="1" applyBorder="1" applyAlignment="1" applyProtection="1">
      <alignment horizontal="center" vertical="center" wrapText="1"/>
      <protection locked="0"/>
    </xf>
    <xf numFmtId="44" fontId="0" fillId="0" borderId="1" xfId="0" applyNumberForma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2" applyFont="1" applyFill="1" applyBorder="1" applyAlignment="1" applyProtection="1">
      <alignment horizontal="center" vertical="center"/>
      <protection locked="0"/>
    </xf>
    <xf numFmtId="3" fontId="11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1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5" xfId="0" applyFont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783AD-0E77-4D9B-8ADE-23F908613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40">
          <cell r="T40">
            <v>2</v>
          </cell>
          <cell r="AC40" t="str">
            <v>No Acumulativa</v>
          </cell>
        </row>
        <row r="134">
          <cell r="T134">
            <v>1</v>
          </cell>
          <cell r="AC134" t="str">
            <v>Acumulativa</v>
          </cell>
        </row>
        <row r="242">
          <cell r="T242">
            <v>9</v>
          </cell>
          <cell r="AC242" t="str">
            <v>No Acumulativa</v>
          </cell>
        </row>
        <row r="256">
          <cell r="T256">
            <v>30</v>
          </cell>
          <cell r="AC256" t="str">
            <v>No Acumulativa</v>
          </cell>
        </row>
        <row r="257">
          <cell r="T257">
            <v>1</v>
          </cell>
          <cell r="AC257" t="str">
            <v>No Acumulativa</v>
          </cell>
        </row>
        <row r="258">
          <cell r="T258">
            <v>1</v>
          </cell>
          <cell r="AC258" t="str">
            <v>No Acumulativa</v>
          </cell>
        </row>
        <row r="270">
          <cell r="T270">
            <v>1</v>
          </cell>
          <cell r="AC270" t="str">
            <v>No Acumulativa</v>
          </cell>
        </row>
        <row r="271">
          <cell r="T271">
            <v>1</v>
          </cell>
          <cell r="AC271" t="str">
            <v>No Acumulativa</v>
          </cell>
        </row>
        <row r="272">
          <cell r="T272">
            <v>113400</v>
          </cell>
          <cell r="AC272" t="str">
            <v>Acumulativa</v>
          </cell>
        </row>
        <row r="273">
          <cell r="T273">
            <v>16</v>
          </cell>
          <cell r="AC273" t="str">
            <v>No Acumulativa</v>
          </cell>
        </row>
        <row r="274">
          <cell r="T274">
            <v>8</v>
          </cell>
          <cell r="AC274" t="str">
            <v xml:space="preserve"> Acumulativa</v>
          </cell>
        </row>
        <row r="312">
          <cell r="T312">
            <v>1</v>
          </cell>
          <cell r="AC312" t="str">
            <v>No 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22" totalsRowShown="0" headerRowDxfId="0" dataDxfId="59" headerRowBorderDxfId="60" tableBorderDxfId="58">
  <tableColumns count="57">
    <tableColumn id="1" xr3:uid="{00000000-0010-0000-0000-000001000000}" name=" Consecutivo PDM" dataDxfId="57"/>
    <tableColumn id="2" xr3:uid="{00000000-0010-0000-0000-000002000000}" name="Linea Estratégica" dataDxfId="56"/>
    <tableColumn id="5" xr3:uid="{00000000-0010-0000-0000-000005000000}" name="Sector" dataDxfId="55"/>
    <tableColumn id="14" xr3:uid="{00000000-0010-0000-0000-00000E000000}" name="Cod. Programa" dataDxfId="54"/>
    <tableColumn id="15" xr3:uid="{00000000-0010-0000-0000-00000F000000}" name="Programa" dataDxfId="53"/>
    <tableColumn id="16" xr3:uid="{00000000-0010-0000-0000-000010000000}" name="Cod. de Producto" dataDxfId="52"/>
    <tableColumn id="17" xr3:uid="{00000000-0010-0000-0000-000011000000}" name="Meta de Producto" dataDxfId="51"/>
    <tableColumn id="18" xr3:uid="{00000000-0010-0000-0000-000012000000}" name="Cod. Indicador de Producto" dataDxfId="50"/>
    <tableColumn id="19" xr3:uid="{00000000-0010-0000-0000-000013000000}" name="Indicador de Producto" dataDxfId="49"/>
    <tableColumn id="20" xr3:uid="{00000000-0010-0000-0000-000014000000}" name="LÍnea Base" dataDxfId="48"/>
    <tableColumn id="21" xr3:uid="{00000000-0010-0000-0000-000015000000}" name="Unidad de Medida2" dataDxfId="47"/>
    <tableColumn id="22" xr3:uid="{00000000-0010-0000-0000-000016000000}" name="Tipo de Meta" dataDxfId="46"/>
    <tableColumn id="23" xr3:uid="{00000000-0010-0000-0000-000017000000}" name="Meta Programada Cuatrienio3" dataDxfId="45"/>
    <tableColumn id="24" xr3:uid="{00000000-0010-0000-0000-000018000000}" name="Meta Programada Vigencia" dataDxfId="44"/>
    <tableColumn id="25" xr3:uid="{00000000-0010-0000-0000-000019000000}" name="Logro Vigencia" dataDxfId="43"/>
    <tableColumn id="41" xr3:uid="{948C74B7-9F8F-43C1-93AB-EE07E4D2D27B}" name="Porcentaje Avance Vigencia" dataDxfId="42"/>
    <tableColumn id="26" xr3:uid="{00000000-0010-0000-0000-00001A000000}" name="Porcentaje Avance VigenciaR" dataDxfId="41"/>
    <tableColumn id="46" xr3:uid="{00000000-0010-0000-0000-00002E000000}" name="Recursos propios" dataDxfId="40"/>
    <tableColumn id="47" xr3:uid="{00000000-0010-0000-0000-00002F000000}" name="SGP Educación" dataDxfId="39"/>
    <tableColumn id="48" xr3:uid="{00000000-0010-0000-0000-000030000000}" name="SGP Salud" dataDxfId="38"/>
    <tableColumn id="36" xr3:uid="{9F9AF3B5-9302-4098-86C2-F3751C61856C}" name="SGP Deporte" dataDxfId="37"/>
    <tableColumn id="35" xr3:uid="{C5C853CA-0E38-42F1-B617-F223698DFB1E}" name="SGP Cultura" dataDxfId="36"/>
    <tableColumn id="13" xr3:uid="{D6B586E6-694C-47D3-A512-D9CFE88B0A7F}" name="SGP Libre inversión" dataDxfId="35"/>
    <tableColumn id="12" xr3:uid="{C6702C45-B7D4-4947-B509-EA37B6998105}" name="SGP Libre destinación" dataDxfId="34"/>
    <tableColumn id="11" xr3:uid="{6017F25B-848D-457C-9FE3-AA60351408C4}" name="SGP Alimentación escolar" dataDxfId="33"/>
    <tableColumn id="9" xr3:uid="{09919044-DCEC-4B52-92EE-B073D02DC126}" name="SGP APSB" dataDxfId="32"/>
    <tableColumn id="8" xr3:uid="{DB23BA9E-ECC6-40CB-BD89-0D2B86F37CB6}" name="Crédito" dataDxfId="31"/>
    <tableColumn id="7" xr3:uid="{D5A630DF-3B56-46D1-9753-5E0368C63EC6}" name="Transferencias de capital - cofinanciación departamento" dataDxfId="30"/>
    <tableColumn id="6" xr3:uid="{412FCA12-6813-443B-B6C2-123BED9F85F9}" name="Transferencias de capital - cofinanciación nación" dataDxfId="29"/>
    <tableColumn id="49" xr3:uid="{00000000-0010-0000-0000-000031000000}" name="Otros" dataDxfId="28"/>
    <tableColumn id="27" xr3:uid="{7DD93E19-2832-4A51-8A0C-E61BADE2EBF2}" name="Recursos del Balance" dataDxfId="27"/>
    <tableColumn id="50" xr3:uid="{00000000-0010-0000-0000-000032000000}" name="Total 2026" dataDxfId="26">
      <calculatedColumnFormula>SUM(Tabla1[[#This Row],[Recursos propios]:[Recursos del Balance]])</calculatedColumnFormula>
    </tableColumn>
    <tableColumn id="51" xr3:uid="{00000000-0010-0000-0000-000033000000}" name="Recursos propios2" dataDxfId="25"/>
    <tableColumn id="52" xr3:uid="{00000000-0010-0000-0000-000034000000}" name="SGP Educación2" dataDxfId="24"/>
    <tableColumn id="53" xr3:uid="{00000000-0010-0000-0000-000035000000}" name="SGP Salud " dataDxfId="23"/>
    <tableColumn id="62" xr3:uid="{7C7CEB6E-F374-4CFE-9734-C5F0F9CACDEF}" name="SGP Deporte2" dataDxfId="22"/>
    <tableColumn id="61" xr3:uid="{3FADCE38-626D-4D04-8E80-59C4EF4A26E2}" name="SGP Cultura " dataDxfId="21"/>
    <tableColumn id="45" xr3:uid="{6E60DE39-5E5F-42D9-8EA9-092D48DC1C96}" name="SGP Libre inversión2" dataDxfId="20"/>
    <tableColumn id="43" xr3:uid="{2BAC0D89-AF4D-42C7-B398-E355E1723AC0}" name="SGP Libre destinación2" dataDxfId="19"/>
    <tableColumn id="42" xr3:uid="{26B92485-4124-4A13-AFC5-F2B525B9055F}" name="SGP Alimentación escolar2" dataDxfId="18"/>
    <tableColumn id="40" xr3:uid="{1BEDA122-5557-4D48-AF95-BCC1CDE51394}" name="SGP APSB2" dataDxfId="17"/>
    <tableColumn id="39" xr3:uid="{08579477-3F83-4D37-83BA-A19DF09AE01D}" name="Crédito2" dataDxfId="16"/>
    <tableColumn id="38" xr3:uid="{A6A070B1-2233-4449-B2F2-3342ACF65D94}" name="Transferencias de capital - cofinanciación departamento2" dataDxfId="15"/>
    <tableColumn id="37" xr3:uid="{81D561A4-3CB9-4C97-9B09-8163BD53EE55}" name="Transferencias de capital - cofinanciación nación " dataDxfId="14"/>
    <tableColumn id="54" xr3:uid="{00000000-0010-0000-0000-000036000000}" name="Otros2" dataDxfId="13"/>
    <tableColumn id="10" xr3:uid="{6E2474FE-BE7F-4145-9A73-37EE37601765}" name="Recursos del Balance2" dataDxfId="12"/>
    <tableColumn id="55" xr3:uid="{00000000-0010-0000-0000-000037000000}" name="Total Recursos Comprometido 2026" dataDxfId="11">
      <calculatedColumnFormula>SUM(Tabla1[[#This Row],[Recursos propios2]:[Recursos del Balance2]])</calculatedColumnFormula>
    </tableColumn>
    <tableColumn id="3" xr3:uid="{97D6E022-C782-4FF3-9460-66988DC9E046}" name="Total Recursos Obligados" dataDxfId="10"/>
    <tableColumn id="4" xr3:uid="{FACF9905-9C80-4C0B-AA93-96434C5C0E89}" name="Total Recursos Pagados" dataDxfId="9"/>
    <tableColumn id="30" xr3:uid="{222F91FD-F5ED-4EEE-9A8F-E86D76F6FD1C}" name="Ejecución Recursos Comprometidos" dataDxfId="8" dataCellStyle="Porcentaje">
      <calculatedColumnFormula>+Tabla1[[#This Row],[Total Recursos Comprometido 2026]]/Tabla1[[#This Row],[Total 2026]]</calculatedColumnFormula>
    </tableColumn>
    <tableColumn id="44" xr3:uid="{7DBE1784-C877-4957-91C7-B1BADAEDDC3F}" name="Ejecución Recursos Obligados" dataDxfId="7" dataCellStyle="Porcentaje">
      <calculatedColumnFormula>+Tabla1[[#This Row],[Total Recursos Obligados]]/Tabla1[[#This Row],[Total 2026]]</calculatedColumnFormula>
    </tableColumn>
    <tableColumn id="34" xr3:uid="{F07761C5-914C-41B3-B942-83BA8CBE6BCC}" name="Ejecución Recursos Pagados" dataDxfId="6" dataCellStyle="Porcentaje">
      <calculatedColumnFormula>+Tabla1[[#This Row],[Total Recursos Pagados]]/Tabla1[[#This Row],[Total 2026]]</calculatedColumnFormula>
    </tableColumn>
    <tableColumn id="31" xr3:uid="{425B0788-0421-4008-BBBD-C96BE816DACB}" name="Total Recursos Gestionados2" dataDxfId="5"/>
    <tableColumn id="33" xr3:uid="{DC8E6CD1-31C8-440A-AC48-81F7B88607CF}" name="Nivel de Gestión" dataDxfId="4" dataCellStyle="Porcentaje">
      <calculatedColumnFormula>+Tabla1[[#This Row],[Total Recursos Gestionados2]]/Tabla1[[#This Row],[Total Recursos Comprometido 2026]]</calculatedColumnFormula>
    </tableColumn>
    <tableColumn id="58" xr3:uid="{00000000-0010-0000-0000-00003A000000}" name="Dependencia" dataDxfId="3"/>
    <tableColumn id="59" xr3:uid="{00000000-0010-0000-0000-00003B000000}" name="Responsable" dataDxfId="2"/>
    <tableColumn id="60" xr3:uid="{00000000-0010-0000-0000-00003C000000}" name="ODS" dataDxfId="1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2"/>
  <sheetViews>
    <sheetView showGridLines="0" tabSelected="1" zoomScale="60" zoomScaleNormal="6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.125" style="4" customWidth="1"/>
    <col min="8" max="8" width="19.25" style="4" hidden="1" customWidth="1"/>
    <col min="9" max="9" width="69" style="4" hidden="1" customWidth="1"/>
    <col min="10" max="10" width="12.375" style="4" hidden="1" customWidth="1"/>
    <col min="11" max="11" width="16.25" style="4" hidden="1" customWidth="1"/>
    <col min="12" max="12" width="20" style="4" bestFit="1" customWidth="1"/>
    <col min="13" max="14" width="25.375" style="4" bestFit="1" customWidth="1"/>
    <col min="15" max="16" width="18.75" style="4" customWidth="1"/>
    <col min="17" max="17" width="19.25" style="5" hidden="1" customWidth="1"/>
    <col min="18" max="31" width="27.25" style="4" customWidth="1"/>
    <col min="32" max="32" width="26.25" style="4" bestFit="1" customWidth="1"/>
    <col min="33" max="49" width="27.25" style="4" customWidth="1"/>
    <col min="50" max="52" width="22.75" style="29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72"/>
      <c r="B1" s="73"/>
      <c r="C1" s="86" t="s">
        <v>23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8"/>
      <c r="BC1" s="95" t="s">
        <v>24</v>
      </c>
      <c r="BD1" s="96"/>
      <c r="BE1" s="97"/>
    </row>
    <row r="2" spans="1:57" ht="30" customHeight="1">
      <c r="A2" s="74"/>
      <c r="B2" s="75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1"/>
      <c r="BC2" s="101" t="s">
        <v>111</v>
      </c>
      <c r="BD2" s="102"/>
      <c r="BE2" s="103"/>
    </row>
    <row r="3" spans="1:57" ht="30" customHeight="1">
      <c r="A3" s="74"/>
      <c r="B3" s="75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1"/>
      <c r="BC3" s="64" t="s">
        <v>112</v>
      </c>
      <c r="BD3" s="65"/>
      <c r="BE3" s="66"/>
    </row>
    <row r="4" spans="1:57" ht="30" customHeight="1" thickBot="1">
      <c r="A4" s="76"/>
      <c r="B4" s="77"/>
      <c r="C4" s="92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4"/>
      <c r="BC4" s="67" t="s">
        <v>113</v>
      </c>
      <c r="BD4" s="68"/>
      <c r="BE4" s="69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0"/>
      <c r="AY6" s="30"/>
      <c r="AZ6" s="30"/>
      <c r="BA6" s="6"/>
      <c r="BB6" s="6"/>
      <c r="BC6" s="12"/>
      <c r="BD6" s="12"/>
      <c r="BE6" s="13"/>
    </row>
    <row r="7" spans="1:57" ht="37.1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0"/>
      <c r="AY7" s="30"/>
      <c r="AZ7" s="30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0"/>
      <c r="AY8" s="30"/>
      <c r="AZ8" s="30"/>
      <c r="BA8" s="6"/>
      <c r="BB8" s="6"/>
      <c r="BC8" s="12"/>
      <c r="BD8" s="12"/>
      <c r="BE8" s="13"/>
    </row>
    <row r="9" spans="1:57" s="2" customFormat="1" ht="37.9" customHeight="1" thickBot="1">
      <c r="A9" s="78" t="s">
        <v>19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 t="s">
        <v>18</v>
      </c>
      <c r="P9" s="80"/>
      <c r="Q9" s="81"/>
      <c r="R9" s="82" t="s">
        <v>17</v>
      </c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4"/>
      <c r="AF9" s="85"/>
      <c r="AG9" s="79" t="s">
        <v>16</v>
      </c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1"/>
      <c r="AX9" s="98" t="s">
        <v>33</v>
      </c>
      <c r="AY9" s="99"/>
      <c r="AZ9" s="100"/>
      <c r="BA9" s="80" t="s">
        <v>35</v>
      </c>
      <c r="BB9" s="80"/>
      <c r="BC9" s="70" t="s">
        <v>15</v>
      </c>
      <c r="BD9" s="71"/>
      <c r="BE9" s="14"/>
    </row>
    <row r="10" spans="1:57" s="2" customFormat="1" ht="57" customHeight="1">
      <c r="A10" s="40" t="s">
        <v>13</v>
      </c>
      <c r="B10" s="40" t="s">
        <v>12</v>
      </c>
      <c r="C10" s="40" t="s">
        <v>11</v>
      </c>
      <c r="D10" s="40" t="s">
        <v>10</v>
      </c>
      <c r="E10" s="40" t="s">
        <v>9</v>
      </c>
      <c r="F10" s="40" t="s">
        <v>8</v>
      </c>
      <c r="G10" s="40" t="s">
        <v>7</v>
      </c>
      <c r="H10" s="40" t="s">
        <v>6</v>
      </c>
      <c r="I10" s="40" t="s">
        <v>5</v>
      </c>
      <c r="J10" s="40" t="s">
        <v>22</v>
      </c>
      <c r="K10" s="40" t="s">
        <v>21</v>
      </c>
      <c r="L10" s="40" t="s">
        <v>4</v>
      </c>
      <c r="M10" s="40" t="s">
        <v>25</v>
      </c>
      <c r="N10" s="40" t="s">
        <v>3</v>
      </c>
      <c r="O10" s="40" t="s">
        <v>28</v>
      </c>
      <c r="P10" s="40" t="s">
        <v>2</v>
      </c>
      <c r="Q10" s="40" t="s">
        <v>51</v>
      </c>
      <c r="R10" s="40" t="s">
        <v>36</v>
      </c>
      <c r="S10" s="40" t="s">
        <v>37</v>
      </c>
      <c r="T10" s="40" t="s">
        <v>38</v>
      </c>
      <c r="U10" s="40" t="s">
        <v>39</v>
      </c>
      <c r="V10" s="40" t="s">
        <v>40</v>
      </c>
      <c r="W10" s="40" t="s">
        <v>41</v>
      </c>
      <c r="X10" s="40" t="s">
        <v>42</v>
      </c>
      <c r="Y10" s="40" t="s">
        <v>43</v>
      </c>
      <c r="Z10" s="40" t="s">
        <v>44</v>
      </c>
      <c r="AA10" s="40" t="s">
        <v>45</v>
      </c>
      <c r="AB10" s="40" t="s">
        <v>46</v>
      </c>
      <c r="AC10" s="40" t="s">
        <v>47</v>
      </c>
      <c r="AD10" s="40" t="s">
        <v>48</v>
      </c>
      <c r="AE10" s="40" t="s">
        <v>52</v>
      </c>
      <c r="AF10" s="40" t="s">
        <v>114</v>
      </c>
      <c r="AG10" s="40" t="s">
        <v>49</v>
      </c>
      <c r="AH10" s="40" t="s">
        <v>50</v>
      </c>
      <c r="AI10" s="40" t="s">
        <v>115</v>
      </c>
      <c r="AJ10" s="40" t="s">
        <v>116</v>
      </c>
      <c r="AK10" s="40" t="s">
        <v>117</v>
      </c>
      <c r="AL10" s="40" t="s">
        <v>118</v>
      </c>
      <c r="AM10" s="40" t="s">
        <v>119</v>
      </c>
      <c r="AN10" s="40" t="s">
        <v>120</v>
      </c>
      <c r="AO10" s="40" t="s">
        <v>121</v>
      </c>
      <c r="AP10" s="40" t="s">
        <v>122</v>
      </c>
      <c r="AQ10" s="40" t="s">
        <v>123</v>
      </c>
      <c r="AR10" s="40" t="s">
        <v>124</v>
      </c>
      <c r="AS10" s="40" t="s">
        <v>125</v>
      </c>
      <c r="AT10" s="40" t="s">
        <v>53</v>
      </c>
      <c r="AU10" s="40" t="s">
        <v>126</v>
      </c>
      <c r="AV10" s="40" t="s">
        <v>26</v>
      </c>
      <c r="AW10" s="40" t="s">
        <v>27</v>
      </c>
      <c r="AX10" s="41" t="s">
        <v>32</v>
      </c>
      <c r="AY10" s="41" t="s">
        <v>30</v>
      </c>
      <c r="AZ10" s="41" t="s">
        <v>29</v>
      </c>
      <c r="BA10" s="43" t="s">
        <v>34</v>
      </c>
      <c r="BB10" s="23" t="s">
        <v>31</v>
      </c>
      <c r="BC10" s="40" t="s">
        <v>1</v>
      </c>
      <c r="BD10" s="40" t="s">
        <v>0</v>
      </c>
      <c r="BE10" s="42" t="s">
        <v>14</v>
      </c>
    </row>
    <row r="11" spans="1:57" s="9" customFormat="1" ht="54">
      <c r="A11" s="54">
        <v>33</v>
      </c>
      <c r="B11" s="54" t="s">
        <v>54</v>
      </c>
      <c r="C11" s="54" t="s">
        <v>55</v>
      </c>
      <c r="D11" s="54" t="s">
        <v>56</v>
      </c>
      <c r="E11" s="54" t="s">
        <v>57</v>
      </c>
      <c r="F11" s="54" t="s">
        <v>58</v>
      </c>
      <c r="G11" s="54" t="s">
        <v>59</v>
      </c>
      <c r="H11" s="54">
        <v>450301700</v>
      </c>
      <c r="I11" s="54" t="s">
        <v>95</v>
      </c>
      <c r="J11" s="55">
        <v>6</v>
      </c>
      <c r="K11" s="54" t="s">
        <v>96</v>
      </c>
      <c r="L11" s="54" t="str">
        <f>+'[1]Plan Indicativo'!$AC$40</f>
        <v>No Acumulativa</v>
      </c>
      <c r="M11" s="55">
        <f>+'[1]Plan Indicativo'!$T$40</f>
        <v>2</v>
      </c>
      <c r="N11" s="54">
        <v>1.5</v>
      </c>
      <c r="O11" s="37"/>
      <c r="P11" s="32"/>
      <c r="Q11" s="44"/>
      <c r="R11" s="5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>
        <v>0</v>
      </c>
      <c r="AE11" s="16">
        <v>2679821256</v>
      </c>
      <c r="AF11" s="48">
        <f>SUM(Tabla1[[#This Row],[Recursos propios]:[Recursos del Balance]])</f>
        <v>2679821256</v>
      </c>
      <c r="AG11" s="5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28">
        <f>SUM(Tabla1[[#This Row],[Recursos propios2]:[Recursos del Balance2]])</f>
        <v>0</v>
      </c>
      <c r="AV11" s="16"/>
      <c r="AW11" s="22"/>
      <c r="AX11" s="20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1">
        <f>+Tabla1[[#This Row],[Total Recursos Pagados]]/Tabla1[[#This Row],[Total 2026]]</f>
        <v>0</v>
      </c>
      <c r="BA11" s="58"/>
      <c r="BB11" s="52" t="e">
        <f>+Tabla1[[#This Row],[Total Recursos Gestionados2]]/Tabla1[[#This Row],[Total Recursos Comprometido 2026]]</f>
        <v>#DIV/0!</v>
      </c>
      <c r="BC11" s="33" t="s">
        <v>93</v>
      </c>
      <c r="BD11" s="34" t="s">
        <v>127</v>
      </c>
      <c r="BE11" s="35" t="s">
        <v>94</v>
      </c>
    </row>
    <row r="12" spans="1:57" s="10" customFormat="1" ht="54">
      <c r="A12" s="54">
        <v>126</v>
      </c>
      <c r="B12" s="54" t="s">
        <v>54</v>
      </c>
      <c r="C12" s="54" t="s">
        <v>60</v>
      </c>
      <c r="D12" s="54" t="s">
        <v>61</v>
      </c>
      <c r="E12" s="54" t="s">
        <v>62</v>
      </c>
      <c r="F12" s="54" t="s">
        <v>63</v>
      </c>
      <c r="G12" s="54" t="s">
        <v>64</v>
      </c>
      <c r="H12" s="54">
        <v>400201600</v>
      </c>
      <c r="I12" s="54" t="s">
        <v>97</v>
      </c>
      <c r="J12" s="55">
        <v>1</v>
      </c>
      <c r="K12" s="54" t="s">
        <v>96</v>
      </c>
      <c r="L12" s="54" t="str">
        <f>+'[1]Plan Indicativo'!$AC$134</f>
        <v>Acumulativa</v>
      </c>
      <c r="M12" s="55">
        <f>+'[1]Plan Indicativo'!$T$134</f>
        <v>1</v>
      </c>
      <c r="N12" s="53">
        <v>0.25</v>
      </c>
      <c r="O12" s="31"/>
      <c r="P12" s="32"/>
      <c r="Q12" s="45"/>
      <c r="R12" s="56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>
        <v>0</v>
      </c>
      <c r="AE12" s="15">
        <v>100000000</v>
      </c>
      <c r="AF12" s="49">
        <f>SUM(Tabla1[[#This Row],[Recursos propios]:[Recursos del Balance]])</f>
        <v>100000000</v>
      </c>
      <c r="AG12" s="56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28">
        <f>SUM(Tabla1[[#This Row],[Recursos propios2]:[Recursos del Balance2]])</f>
        <v>0</v>
      </c>
      <c r="AV12" s="15"/>
      <c r="AW12" s="24"/>
      <c r="AX12" s="50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51">
        <f>+Tabla1[[#This Row],[Total Recursos Pagados]]/Tabla1[[#This Row],[Total 2026]]</f>
        <v>0</v>
      </c>
      <c r="BA12" s="58"/>
      <c r="BB12" s="52" t="e">
        <f>+Tabla1[[#This Row],[Total Recursos Gestionados2]]/Tabla1[[#This Row],[Total Recursos Comprometido 2026]]</f>
        <v>#DIV/0!</v>
      </c>
      <c r="BC12" s="33" t="s">
        <v>93</v>
      </c>
      <c r="BD12" s="34" t="s">
        <v>127</v>
      </c>
      <c r="BE12" s="35" t="s">
        <v>94</v>
      </c>
    </row>
    <row r="13" spans="1:57" s="10" customFormat="1" ht="54">
      <c r="A13" s="54">
        <v>234</v>
      </c>
      <c r="B13" s="54" t="s">
        <v>65</v>
      </c>
      <c r="C13" s="54" t="s">
        <v>55</v>
      </c>
      <c r="D13" s="54" t="s">
        <v>66</v>
      </c>
      <c r="E13" s="54" t="s">
        <v>67</v>
      </c>
      <c r="F13" s="54">
        <v>4502001</v>
      </c>
      <c r="G13" s="54" t="s">
        <v>68</v>
      </c>
      <c r="H13" s="54">
        <v>450200100</v>
      </c>
      <c r="I13" s="54" t="s">
        <v>98</v>
      </c>
      <c r="J13" s="55">
        <v>7</v>
      </c>
      <c r="K13" s="54" t="s">
        <v>96</v>
      </c>
      <c r="L13" s="54" t="str">
        <f>+'[1]Plan Indicativo'!$AC$242</f>
        <v>No Acumulativa</v>
      </c>
      <c r="M13" s="55">
        <f>+'[1]Plan Indicativo'!$T$242</f>
        <v>9</v>
      </c>
      <c r="N13" s="54">
        <v>9</v>
      </c>
      <c r="O13" s="37"/>
      <c r="P13" s="32"/>
      <c r="Q13" s="45"/>
      <c r="R13" s="56">
        <v>274500000</v>
      </c>
      <c r="S13" s="15"/>
      <c r="T13" s="15"/>
      <c r="U13" s="25"/>
      <c r="V13" s="15"/>
      <c r="W13" s="15"/>
      <c r="X13" s="15"/>
      <c r="Y13" s="15"/>
      <c r="Z13" s="15"/>
      <c r="AA13" s="15"/>
      <c r="AB13" s="15"/>
      <c r="AC13" s="15"/>
      <c r="AD13" s="15">
        <v>0</v>
      </c>
      <c r="AE13" s="15">
        <v>0</v>
      </c>
      <c r="AF13" s="49">
        <f>SUM(Tabla1[[#This Row],[Recursos propios]:[Recursos del Balance]])</f>
        <v>274500000</v>
      </c>
      <c r="AG13" s="56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28">
        <f>SUM(Tabla1[[#This Row],[Recursos propios2]:[Recursos del Balance2]])</f>
        <v>0</v>
      </c>
      <c r="AV13" s="16"/>
      <c r="AW13" s="22"/>
      <c r="AX13" s="20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1">
        <f>+Tabla1[[#This Row],[Total Recursos Pagados]]/Tabla1[[#This Row],[Total 2026]]</f>
        <v>0</v>
      </c>
      <c r="BA13" s="58"/>
      <c r="BB13" s="52" t="e">
        <f>+Tabla1[[#This Row],[Total Recursos Gestionados2]]/Tabla1[[#This Row],[Total Recursos Comprometido 2026]]</f>
        <v>#DIV/0!</v>
      </c>
      <c r="BC13" s="33" t="s">
        <v>93</v>
      </c>
      <c r="BD13" s="34" t="s">
        <v>127</v>
      </c>
      <c r="BE13" s="35">
        <v>16</v>
      </c>
    </row>
    <row r="14" spans="1:57" s="10" customFormat="1" ht="90">
      <c r="A14" s="54">
        <v>248</v>
      </c>
      <c r="B14" s="54" t="s">
        <v>65</v>
      </c>
      <c r="C14" s="54" t="s">
        <v>55</v>
      </c>
      <c r="D14" s="54" t="s">
        <v>69</v>
      </c>
      <c r="E14" s="54" t="s">
        <v>70</v>
      </c>
      <c r="F14" s="54" t="s">
        <v>99</v>
      </c>
      <c r="G14" s="54" t="s">
        <v>71</v>
      </c>
      <c r="H14" s="54">
        <v>459901800</v>
      </c>
      <c r="I14" s="54" t="s">
        <v>100</v>
      </c>
      <c r="J14" s="55">
        <v>24</v>
      </c>
      <c r="K14" s="54" t="s">
        <v>96</v>
      </c>
      <c r="L14" s="54" t="str">
        <f>+'[1]Plan Indicativo'!AC256</f>
        <v>No Acumulativa</v>
      </c>
      <c r="M14" s="55">
        <f>+'[1]Plan Indicativo'!T256</f>
        <v>30</v>
      </c>
      <c r="N14" s="54">
        <v>20</v>
      </c>
      <c r="O14" s="31"/>
      <c r="P14" s="32"/>
      <c r="Q14" s="59"/>
      <c r="R14" s="56">
        <v>805000000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>
        <v>0</v>
      </c>
      <c r="AE14" s="15">
        <v>0</v>
      </c>
      <c r="AF14" s="49">
        <f>SUM(Tabla1[[#This Row],[Recursos propios]:[Recursos del Balance]])</f>
        <v>805000000</v>
      </c>
      <c r="AG14" s="56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28">
        <f>SUM(Tabla1[[#This Row],[Recursos propios2]:[Recursos del Balance2]])</f>
        <v>0</v>
      </c>
      <c r="AV14" s="61"/>
      <c r="AW14" s="15"/>
      <c r="AX14" s="50">
        <f>+Tabla1[[#This Row],[Total Recursos Comprometido 2026]]/Tabla1[[#This Row],[Total 2026]]</f>
        <v>0</v>
      </c>
      <c r="AY14" s="18">
        <f>+Tabla1[[#This Row],[Total Recursos Obligados]]/Tabla1[[#This Row],[Total 2026]]</f>
        <v>0</v>
      </c>
      <c r="AZ14" s="18">
        <f>+Tabla1[[#This Row],[Total Recursos Pagados]]/Tabla1[[#This Row],[Total 2026]]</f>
        <v>0</v>
      </c>
      <c r="BA14" s="60"/>
      <c r="BB14" s="52" t="e">
        <f>+Tabla1[[#This Row],[Total Recursos Gestionados2]]/Tabla1[[#This Row],[Total Recursos Comprometido 2026]]</f>
        <v>#DIV/0!</v>
      </c>
      <c r="BC14" s="33" t="s">
        <v>93</v>
      </c>
      <c r="BD14" s="34" t="s">
        <v>127</v>
      </c>
      <c r="BE14" s="35">
        <v>16</v>
      </c>
    </row>
    <row r="15" spans="1:57" s="10" customFormat="1" ht="54">
      <c r="A15" s="53">
        <v>249</v>
      </c>
      <c r="B15" s="53" t="s">
        <v>65</v>
      </c>
      <c r="C15" s="53" t="s">
        <v>55</v>
      </c>
      <c r="D15" s="53" t="s">
        <v>69</v>
      </c>
      <c r="E15" s="53" t="s">
        <v>70</v>
      </c>
      <c r="F15" s="53" t="s">
        <v>72</v>
      </c>
      <c r="G15" s="53" t="s">
        <v>73</v>
      </c>
      <c r="H15" s="53">
        <v>459902500</v>
      </c>
      <c r="I15" s="53" t="s">
        <v>101</v>
      </c>
      <c r="J15" s="53" t="s">
        <v>102</v>
      </c>
      <c r="K15" s="53" t="s">
        <v>96</v>
      </c>
      <c r="L15" s="54" t="str">
        <f>+'[1]Plan Indicativo'!AC257</f>
        <v>No Acumulativa</v>
      </c>
      <c r="M15" s="55">
        <f>+'[1]Plan Indicativo'!T257</f>
        <v>1</v>
      </c>
      <c r="N15" s="54">
        <v>0</v>
      </c>
      <c r="O15" s="31"/>
      <c r="P15" s="36"/>
      <c r="Q15" s="46"/>
      <c r="R15" s="56">
        <v>0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15">
        <v>0</v>
      </c>
      <c r="AE15" s="15"/>
      <c r="AF15" s="49"/>
      <c r="AG15" s="31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28">
        <f>SUM(Tabla1[[#This Row],[Recursos propios2]:[Recursos del Balance2]])</f>
        <v>0</v>
      </c>
      <c r="AV15" s="39"/>
      <c r="AW15" s="63"/>
      <c r="AX15" s="19" t="e">
        <f>+Tabla1[[#This Row],[Total Recursos Comprometido 2026]]/Tabla1[[#This Row],[Total 2026]]</f>
        <v>#DIV/0!</v>
      </c>
      <c r="AY15" s="26" t="e">
        <f>+Tabla1[[#This Row],[Total Recursos Obligados]]/Tabla1[[#This Row],[Total 2026]]</f>
        <v>#DIV/0!</v>
      </c>
      <c r="AZ15" s="27" t="e">
        <f>+Tabla1[[#This Row],[Total Recursos Pagados]]/Tabla1[[#This Row],[Total 2026]]</f>
        <v>#DIV/0!</v>
      </c>
      <c r="BA15" s="58"/>
      <c r="BB15" s="52" t="e">
        <f>+Tabla1[[#This Row],[Total Recursos Gestionados2]]/Tabla1[[#This Row],[Total Recursos Comprometido 2026]]</f>
        <v>#DIV/0!</v>
      </c>
      <c r="BC15" s="33" t="s">
        <v>93</v>
      </c>
      <c r="BD15" s="34" t="s">
        <v>127</v>
      </c>
      <c r="BE15" s="35">
        <v>16</v>
      </c>
    </row>
    <row r="16" spans="1:57" s="10" customFormat="1" ht="54">
      <c r="A16" s="54">
        <v>250</v>
      </c>
      <c r="B16" s="54" t="s">
        <v>65</v>
      </c>
      <c r="C16" s="54" t="s">
        <v>55</v>
      </c>
      <c r="D16" s="54" t="s">
        <v>69</v>
      </c>
      <c r="E16" s="54" t="s">
        <v>70</v>
      </c>
      <c r="F16" s="54" t="s">
        <v>74</v>
      </c>
      <c r="G16" s="54" t="s">
        <v>75</v>
      </c>
      <c r="H16" s="54">
        <v>459903600</v>
      </c>
      <c r="I16" s="54" t="s">
        <v>103</v>
      </c>
      <c r="J16" s="55" t="s">
        <v>104</v>
      </c>
      <c r="K16" s="54" t="s">
        <v>96</v>
      </c>
      <c r="L16" s="54" t="str">
        <f>+'[1]Plan Indicativo'!AC258</f>
        <v>No Acumulativa</v>
      </c>
      <c r="M16" s="55">
        <f>+'[1]Plan Indicativo'!T258</f>
        <v>1</v>
      </c>
      <c r="N16" s="54">
        <v>1</v>
      </c>
      <c r="O16" s="37"/>
      <c r="P16" s="38"/>
      <c r="Q16" s="47"/>
      <c r="R16" s="57">
        <v>230900000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>
        <v>0</v>
      </c>
      <c r="AE16" s="16">
        <v>0</v>
      </c>
      <c r="AF16" s="49">
        <f>SUM(Tabla1[[#This Row],[Recursos propios]:[Recursos del Balance]])</f>
        <v>230900000</v>
      </c>
      <c r="AG16" s="57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28">
        <f>SUM(Tabla1[[#This Row],[Recursos propios2]:[Recursos del Balance2]])</f>
        <v>0</v>
      </c>
      <c r="AV16" s="16"/>
      <c r="AW16" s="22"/>
      <c r="AX16" s="20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21">
        <f>+Tabla1[[#This Row],[Total Recursos Pagados]]/Tabla1[[#This Row],[Total 2026]]</f>
        <v>0</v>
      </c>
      <c r="BA16" s="58"/>
      <c r="BB16" s="52" t="e">
        <f>+Tabla1[[#This Row],[Total Recursos Gestionados2]]/Tabla1[[#This Row],[Total Recursos Comprometido 2026]]</f>
        <v>#DIV/0!</v>
      </c>
      <c r="BC16" s="33" t="s">
        <v>93</v>
      </c>
      <c r="BD16" s="34" t="s">
        <v>127</v>
      </c>
      <c r="BE16" s="35">
        <v>16</v>
      </c>
    </row>
    <row r="17" spans="1:57" s="10" customFormat="1" ht="54">
      <c r="A17" s="54">
        <v>262</v>
      </c>
      <c r="B17" s="54" t="s">
        <v>65</v>
      </c>
      <c r="C17" s="54" t="s">
        <v>55</v>
      </c>
      <c r="D17" s="54" t="s">
        <v>66</v>
      </c>
      <c r="E17" s="54" t="s">
        <v>67</v>
      </c>
      <c r="F17" s="54" t="s">
        <v>76</v>
      </c>
      <c r="G17" s="54" t="s">
        <v>77</v>
      </c>
      <c r="H17" s="54">
        <v>450202200</v>
      </c>
      <c r="I17" s="54" t="s">
        <v>105</v>
      </c>
      <c r="J17" s="55">
        <v>1</v>
      </c>
      <c r="K17" s="54" t="s">
        <v>96</v>
      </c>
      <c r="L17" s="54" t="str">
        <f>+'[1]Plan Indicativo'!AC270</f>
        <v>No Acumulativa</v>
      </c>
      <c r="M17" s="55">
        <f>+'[1]Plan Indicativo'!T270</f>
        <v>1</v>
      </c>
      <c r="N17" s="53">
        <v>1</v>
      </c>
      <c r="O17" s="31"/>
      <c r="P17" s="32"/>
      <c r="Q17" s="45"/>
      <c r="R17" s="56">
        <v>35000000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>
        <v>0</v>
      </c>
      <c r="AE17" s="15">
        <v>0</v>
      </c>
      <c r="AF17" s="49">
        <f>SUM(Tabla1[[#This Row],[Recursos propios]:[Recursos del Balance]])</f>
        <v>35000000</v>
      </c>
      <c r="AG17" s="56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28">
        <f>SUM(Tabla1[[#This Row],[Recursos propios2]:[Recursos del Balance2]])</f>
        <v>0</v>
      </c>
      <c r="AV17" s="15"/>
      <c r="AW17" s="24"/>
      <c r="AX17" s="50">
        <f>+Tabla1[[#This Row],[Total Recursos Comprometido 2026]]/Tabla1[[#This Row],[Total 2026]]</f>
        <v>0</v>
      </c>
      <c r="AY17" s="18">
        <f>+Tabla1[[#This Row],[Total Recursos Obligados]]/Tabla1[[#This Row],[Total 2026]]</f>
        <v>0</v>
      </c>
      <c r="AZ17" s="51">
        <f>+Tabla1[[#This Row],[Total Recursos Pagados]]/Tabla1[[#This Row],[Total 2026]]</f>
        <v>0</v>
      </c>
      <c r="BA17" s="58"/>
      <c r="BB17" s="52" t="e">
        <f>+Tabla1[[#This Row],[Total Recursos Gestionados2]]/Tabla1[[#This Row],[Total Recursos Comprometido 2026]]</f>
        <v>#DIV/0!</v>
      </c>
      <c r="BC17" s="33" t="s">
        <v>93</v>
      </c>
      <c r="BD17" s="34" t="s">
        <v>127</v>
      </c>
      <c r="BE17" s="35">
        <v>16</v>
      </c>
    </row>
    <row r="18" spans="1:57" s="10" customFormat="1" ht="72">
      <c r="A18" s="53">
        <v>263</v>
      </c>
      <c r="B18" s="53" t="s">
        <v>65</v>
      </c>
      <c r="C18" s="53" t="s">
        <v>78</v>
      </c>
      <c r="D18" s="53" t="s">
        <v>79</v>
      </c>
      <c r="E18" s="53" t="s">
        <v>80</v>
      </c>
      <c r="F18" s="53" t="s">
        <v>81</v>
      </c>
      <c r="G18" s="53" t="s">
        <v>82</v>
      </c>
      <c r="H18" s="53">
        <v>40600100</v>
      </c>
      <c r="I18" s="53" t="s">
        <v>106</v>
      </c>
      <c r="J18" s="53">
        <v>1</v>
      </c>
      <c r="K18" s="53" t="s">
        <v>96</v>
      </c>
      <c r="L18" s="54" t="str">
        <f>+'[1]Plan Indicativo'!AC271</f>
        <v>No Acumulativa</v>
      </c>
      <c r="M18" s="55">
        <f>+'[1]Plan Indicativo'!T271</f>
        <v>1</v>
      </c>
      <c r="N18" s="53">
        <v>1</v>
      </c>
      <c r="O18" s="31"/>
      <c r="P18" s="32"/>
      <c r="Q18" s="45"/>
      <c r="R18" s="56">
        <v>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>
        <v>207626970</v>
      </c>
      <c r="AE18" s="15">
        <v>0</v>
      </c>
      <c r="AF18" s="49">
        <f>SUM(Tabla1[[#This Row],[Recursos propios]:[Recursos del Balance]])</f>
        <v>207626970</v>
      </c>
      <c r="AG18" s="56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28">
        <f>SUM(Tabla1[[#This Row],[Recursos propios2]:[Recursos del Balance2]])</f>
        <v>0</v>
      </c>
      <c r="AV18" s="15"/>
      <c r="AW18" s="24"/>
      <c r="AX18" s="50">
        <f>+Tabla1[[#This Row],[Total Recursos Comprometido 2026]]/Tabla1[[#This Row],[Total 2026]]</f>
        <v>0</v>
      </c>
      <c r="AY18" s="18">
        <f>+Tabla1[[#This Row],[Total Recursos Obligados]]/Tabla1[[#This Row],[Total 2026]]</f>
        <v>0</v>
      </c>
      <c r="AZ18" s="51">
        <f>+Tabla1[[#This Row],[Total Recursos Pagados]]/Tabla1[[#This Row],[Total 2026]]</f>
        <v>0</v>
      </c>
      <c r="BA18" s="58"/>
      <c r="BB18" s="52" t="e">
        <f>+Tabla1[[#This Row],[Total Recursos Gestionados2]]/Tabla1[[#This Row],[Total Recursos Comprometido 2026]]</f>
        <v>#DIV/0!</v>
      </c>
      <c r="BC18" s="33" t="s">
        <v>93</v>
      </c>
      <c r="BD18" s="34" t="s">
        <v>127</v>
      </c>
      <c r="BE18" s="35">
        <v>16</v>
      </c>
    </row>
    <row r="19" spans="1:57" s="10" customFormat="1" ht="54">
      <c r="A19" s="54">
        <v>264</v>
      </c>
      <c r="B19" s="54" t="s">
        <v>65</v>
      </c>
      <c r="C19" s="54" t="s">
        <v>55</v>
      </c>
      <c r="D19" s="54" t="s">
        <v>69</v>
      </c>
      <c r="E19" s="54" t="s">
        <v>70</v>
      </c>
      <c r="F19" s="54" t="s">
        <v>83</v>
      </c>
      <c r="G19" s="54" t="s">
        <v>84</v>
      </c>
      <c r="H19" s="54">
        <v>459903300</v>
      </c>
      <c r="I19" s="54" t="s">
        <v>107</v>
      </c>
      <c r="J19" s="55">
        <v>37794</v>
      </c>
      <c r="K19" s="54" t="s">
        <v>96</v>
      </c>
      <c r="L19" s="54" t="str">
        <f>+'[1]Plan Indicativo'!AC272</f>
        <v>Acumulativa</v>
      </c>
      <c r="M19" s="55">
        <f>+'[1]Plan Indicativo'!T272</f>
        <v>113400</v>
      </c>
      <c r="N19" s="53">
        <v>29092</v>
      </c>
      <c r="O19" s="62"/>
      <c r="P19" s="32"/>
      <c r="Q19" s="45"/>
      <c r="R19" s="56">
        <v>712784250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>
        <v>0</v>
      </c>
      <c r="AE19" s="15"/>
      <c r="AF19" s="49">
        <f>SUM(Tabla1[[#This Row],[Recursos propios]:[Recursos del Balance]])</f>
        <v>712784250</v>
      </c>
      <c r="AG19" s="56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28">
        <f>SUM(Tabla1[[#This Row],[Recursos propios2]:[Recursos del Balance2]])</f>
        <v>0</v>
      </c>
      <c r="AV19" s="15"/>
      <c r="AW19" s="24"/>
      <c r="AX19" s="50">
        <f>+Tabla1[[#This Row],[Total Recursos Comprometido 2026]]/Tabla1[[#This Row],[Total 2026]]</f>
        <v>0</v>
      </c>
      <c r="AY19" s="18">
        <f>+Tabla1[[#This Row],[Total Recursos Obligados]]/Tabla1[[#This Row],[Total 2026]]</f>
        <v>0</v>
      </c>
      <c r="AZ19" s="51">
        <f>+Tabla1[[#This Row],[Total Recursos Pagados]]/Tabla1[[#This Row],[Total 2026]]</f>
        <v>0</v>
      </c>
      <c r="BA19" s="58"/>
      <c r="BB19" s="52" t="e">
        <f>+Tabla1[[#This Row],[Total Recursos Gestionados2]]/Tabla1[[#This Row],[Total Recursos Comprometido 2026]]</f>
        <v>#DIV/0!</v>
      </c>
      <c r="BC19" s="33" t="s">
        <v>93</v>
      </c>
      <c r="BD19" s="34" t="s">
        <v>127</v>
      </c>
      <c r="BE19" s="35">
        <v>16</v>
      </c>
    </row>
    <row r="20" spans="1:57" s="10" customFormat="1" ht="54">
      <c r="A20" s="53">
        <v>265</v>
      </c>
      <c r="B20" s="53" t="s">
        <v>65</v>
      </c>
      <c r="C20" s="53" t="s">
        <v>55</v>
      </c>
      <c r="D20" s="53" t="s">
        <v>69</v>
      </c>
      <c r="E20" s="53" t="s">
        <v>70</v>
      </c>
      <c r="F20" s="53" t="s">
        <v>85</v>
      </c>
      <c r="G20" s="53" t="s">
        <v>86</v>
      </c>
      <c r="H20" s="53">
        <v>459903100</v>
      </c>
      <c r="I20" s="53" t="s">
        <v>108</v>
      </c>
      <c r="J20" s="53">
        <v>16</v>
      </c>
      <c r="K20" s="53" t="s">
        <v>96</v>
      </c>
      <c r="L20" s="54" t="str">
        <f>+'[1]Plan Indicativo'!AC273</f>
        <v>No Acumulativa</v>
      </c>
      <c r="M20" s="55">
        <f>+'[1]Plan Indicativo'!T273</f>
        <v>16</v>
      </c>
      <c r="N20" s="53">
        <v>16</v>
      </c>
      <c r="O20" s="31"/>
      <c r="P20" s="32"/>
      <c r="Q20" s="45"/>
      <c r="R20" s="56">
        <v>648507175.1500001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>
        <v>0</v>
      </c>
      <c r="AE20" s="15">
        <v>0</v>
      </c>
      <c r="AF20" s="49">
        <f>SUM(Tabla1[[#This Row],[Recursos propios]:[Recursos del Balance]])</f>
        <v>648507175.1500001</v>
      </c>
      <c r="AG20" s="56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28">
        <f>SUM(Tabla1[[#This Row],[Recursos propios2]:[Recursos del Balance2]])</f>
        <v>0</v>
      </c>
      <c r="AV20" s="15"/>
      <c r="AW20" s="24"/>
      <c r="AX20" s="50">
        <f>+Tabla1[[#This Row],[Total Recursos Comprometido 2026]]/Tabla1[[#This Row],[Total 2026]]</f>
        <v>0</v>
      </c>
      <c r="AY20" s="18">
        <f>+Tabla1[[#This Row],[Total Recursos Obligados]]/Tabla1[[#This Row],[Total 2026]]</f>
        <v>0</v>
      </c>
      <c r="AZ20" s="51">
        <f>+Tabla1[[#This Row],[Total Recursos Pagados]]/Tabla1[[#This Row],[Total 2026]]</f>
        <v>0</v>
      </c>
      <c r="BA20" s="58"/>
      <c r="BB20" s="52" t="e">
        <f>+Tabla1[[#This Row],[Total Recursos Gestionados2]]/Tabla1[[#This Row],[Total Recursos Comprometido 2026]]</f>
        <v>#DIV/0!</v>
      </c>
      <c r="BC20" s="33" t="s">
        <v>93</v>
      </c>
      <c r="BD20" s="34" t="s">
        <v>127</v>
      </c>
      <c r="BE20" s="35">
        <v>16</v>
      </c>
    </row>
    <row r="21" spans="1:57" s="10" customFormat="1" ht="54">
      <c r="A21" s="54">
        <v>266</v>
      </c>
      <c r="B21" s="54" t="s">
        <v>65</v>
      </c>
      <c r="C21" s="54" t="s">
        <v>55</v>
      </c>
      <c r="D21" s="54" t="s">
        <v>69</v>
      </c>
      <c r="E21" s="54" t="s">
        <v>70</v>
      </c>
      <c r="F21" s="54" t="s">
        <v>87</v>
      </c>
      <c r="G21" s="54" t="s">
        <v>88</v>
      </c>
      <c r="H21" s="54">
        <v>459901900</v>
      </c>
      <c r="I21" s="54" t="s">
        <v>109</v>
      </c>
      <c r="J21" s="55">
        <v>29</v>
      </c>
      <c r="K21" s="54" t="s">
        <v>96</v>
      </c>
      <c r="L21" s="54" t="str">
        <f>+'[1]Plan Indicativo'!AC274</f>
        <v xml:space="preserve"> Acumulativa</v>
      </c>
      <c r="M21" s="55">
        <f>+'[1]Plan Indicativo'!T274</f>
        <v>8</v>
      </c>
      <c r="N21" s="53">
        <v>5</v>
      </c>
      <c r="O21" s="62"/>
      <c r="P21" s="32"/>
      <c r="Q21" s="45"/>
      <c r="R21" s="56">
        <v>771000000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>
        <v>0</v>
      </c>
      <c r="AE21" s="15">
        <v>0</v>
      </c>
      <c r="AF21" s="49">
        <f>SUM(Tabla1[[#This Row],[Recursos propios]:[Recursos del Balance]])</f>
        <v>771000000</v>
      </c>
      <c r="AG21" s="56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28">
        <f>SUM(Tabla1[[#This Row],[Recursos propios2]:[Recursos del Balance2]])</f>
        <v>0</v>
      </c>
      <c r="AV21" s="15"/>
      <c r="AW21" s="24"/>
      <c r="AX21" s="50">
        <f>+Tabla1[[#This Row],[Total Recursos Comprometido 2026]]/Tabla1[[#This Row],[Total 2026]]</f>
        <v>0</v>
      </c>
      <c r="AY21" s="18">
        <f>+Tabla1[[#This Row],[Total Recursos Obligados]]/Tabla1[[#This Row],[Total 2026]]</f>
        <v>0</v>
      </c>
      <c r="AZ21" s="51">
        <f>+Tabla1[[#This Row],[Total Recursos Pagados]]/Tabla1[[#This Row],[Total 2026]]</f>
        <v>0</v>
      </c>
      <c r="BA21" s="58"/>
      <c r="BB21" s="52" t="e">
        <f>+Tabla1[[#This Row],[Total Recursos Gestionados2]]/Tabla1[[#This Row],[Total Recursos Comprometido 2026]]</f>
        <v>#DIV/0!</v>
      </c>
      <c r="BC21" s="33" t="s">
        <v>93</v>
      </c>
      <c r="BD21" s="34" t="s">
        <v>127</v>
      </c>
      <c r="BE21" s="35">
        <v>16</v>
      </c>
    </row>
    <row r="22" spans="1:57" s="10" customFormat="1" ht="72">
      <c r="A22" s="54">
        <v>304</v>
      </c>
      <c r="B22" s="54" t="s">
        <v>54</v>
      </c>
      <c r="C22" s="54" t="s">
        <v>60</v>
      </c>
      <c r="D22" s="54" t="s">
        <v>89</v>
      </c>
      <c r="E22" s="54" t="s">
        <v>90</v>
      </c>
      <c r="F22" s="54" t="s">
        <v>91</v>
      </c>
      <c r="G22" s="54" t="s">
        <v>92</v>
      </c>
      <c r="H22" s="54">
        <v>400300800</v>
      </c>
      <c r="I22" s="54" t="s">
        <v>110</v>
      </c>
      <c r="J22" s="55">
        <v>0</v>
      </c>
      <c r="K22" s="54" t="s">
        <v>96</v>
      </c>
      <c r="L22" s="54" t="str">
        <f>+'[1]Plan Indicativo'!$AC$312</f>
        <v>No Acumulativa</v>
      </c>
      <c r="M22" s="55">
        <f>+'[1]Plan Indicativo'!$T$312</f>
        <v>1</v>
      </c>
      <c r="N22" s="54">
        <v>0</v>
      </c>
      <c r="O22" s="31"/>
      <c r="P22" s="32"/>
      <c r="Q22" s="45"/>
      <c r="R22" s="56">
        <v>0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>
        <v>0</v>
      </c>
      <c r="AE22" s="15">
        <v>0</v>
      </c>
      <c r="AF22" s="49"/>
      <c r="AG22" s="56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28">
        <f>SUM(Tabla1[[#This Row],[Recursos propios2]:[Recursos del Balance2]])</f>
        <v>0</v>
      </c>
      <c r="AV22" s="15"/>
      <c r="AW22" s="24"/>
      <c r="AX22" s="50" t="e">
        <f>+Tabla1[[#This Row],[Total Recursos Comprometido 2026]]/Tabla1[[#This Row],[Total 2026]]</f>
        <v>#DIV/0!</v>
      </c>
      <c r="AY22" s="18" t="e">
        <f>+Tabla1[[#This Row],[Total Recursos Obligados]]/Tabla1[[#This Row],[Total 2026]]</f>
        <v>#DIV/0!</v>
      </c>
      <c r="AZ22" s="51" t="e">
        <f>+Tabla1[[#This Row],[Total Recursos Pagados]]/Tabla1[[#This Row],[Total 2026]]</f>
        <v>#DIV/0!</v>
      </c>
      <c r="BA22" s="58"/>
      <c r="BB22" s="52" t="e">
        <f>+Tabla1[[#This Row],[Total Recursos Gestionados2]]/Tabla1[[#This Row],[Total Recursos Comprometido 2026]]</f>
        <v>#DIV/0!</v>
      </c>
      <c r="BC22" s="33" t="s">
        <v>93</v>
      </c>
      <c r="BD22" s="34" t="s">
        <v>127</v>
      </c>
      <c r="BE22" s="35">
        <v>16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2026-01-30T21:20:37Z</dcterms:modified>
</cp:coreProperties>
</file>