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Planes de Acción 2026\"/>
    </mc:Choice>
  </mc:AlternateContent>
  <xr:revisionPtr revIDLastSave="0" documentId="13_ncr:1_{9BFD21F2-DB78-4530-8FA0-BAF1D2DA2D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1" l="1"/>
  <c r="L14" i="1"/>
  <c r="M13" i="1"/>
  <c r="L13" i="1"/>
  <c r="M12" i="1"/>
  <c r="L12" i="1"/>
  <c r="M11" i="1"/>
  <c r="L11" i="1"/>
  <c r="AU11" i="1" l="1"/>
  <c r="BB11" i="1" s="1"/>
  <c r="AU12" i="1" l="1"/>
  <c r="BB12" i="1" s="1"/>
  <c r="AU13" i="1"/>
  <c r="BB13" i="1" s="1"/>
  <c r="AU14" i="1"/>
  <c r="BB14" i="1" s="1"/>
  <c r="AF11" i="1"/>
  <c r="AF12" i="1"/>
  <c r="AY12" i="1" s="1"/>
  <c r="AF13" i="1"/>
  <c r="AF14" i="1"/>
  <c r="AY14" i="1" s="1"/>
  <c r="AX11" i="1" l="1"/>
  <c r="AX13" i="1"/>
  <c r="AZ14" i="1"/>
  <c r="AZ13" i="1"/>
  <c r="AZ12" i="1"/>
  <c r="AZ11" i="1"/>
  <c r="AX14" i="1"/>
  <c r="AY13" i="1"/>
  <c r="AX12" i="1"/>
  <c r="AY11" i="1"/>
</calcChain>
</file>

<file path=xl/sharedStrings.xml><?xml version="1.0" encoding="utf-8"?>
<sst xmlns="http://schemas.openxmlformats.org/spreadsheetml/2006/main" count="110" uniqueCount="96">
  <si>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</si>
  <si>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</si>
  <si>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</si>
  <si>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</si>
  <si>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</si>
  <si>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</si>
  <si>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</si>
  <si>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</si>
  <si>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</si>
  <si>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</si>
  <si>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</si>
  <si>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</si>
  <si>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</si>
  <si>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</si>
  <si>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</si>
  <si>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</si>
  <si>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</si>
  <si>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</si>
  <si>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</si>
  <si>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</si>
  <si>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</si>
  <si>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</si>
  <si>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</si>
  <si>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</si>
  <si>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</si>
  <si>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</si>
  <si>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</si>
  <si>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</si>
  <si>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</si>
  <si>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</si>
  <si>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</si>
  <si>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</si>
  <si>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</si>
  <si>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</si>
  <si>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</si>
  <si>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</si>
  <si>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</si>
  <si>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</si>
  <si>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</si>
  <si>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</si>
  <si>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</si>
  <si>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</si>
  <si>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</si>
  <si>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</si>
  <si>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</si>
  <si>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</si>
  <si>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</si>
  <si>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</si>
  <si>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</si>
  <si>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</si>
  <si>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</si>
  <si>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</si>
  <si>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</si>
  <si>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</si>
  <si>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genera valor</t>
  </si>
  <si>
    <t>Gobierno territorial</t>
  </si>
  <si>
    <t>4599</t>
  </si>
  <si>
    <t>Fortalecimiento a la gestión y dirección de la administración pública territorial (4599)</t>
  </si>
  <si>
    <t>4599030</t>
  </si>
  <si>
    <t>Capacitar a 70 personas para el fortalecimiento a la gestión y dirección de la administración pública territoria, enfocada en la prevencion del daño antijuridico.</t>
  </si>
  <si>
    <t>Justicia y del derecho.</t>
  </si>
  <si>
    <t>1205</t>
  </si>
  <si>
    <t xml:space="preserve"> Defensa jurídica del Estado (1205)</t>
  </si>
  <si>
    <t>1205007</t>
  </si>
  <si>
    <t>Implementar una (1)  relatoria de conceptos, circulares, directrices, emitidas por la secretaria juridica y actos administrativos, emanados por el municipio de Bucaramanga</t>
  </si>
  <si>
    <t>Organismos de control. </t>
  </si>
  <si>
    <t>2503</t>
  </si>
  <si>
    <t>Lucha contra la corrupción (2503)</t>
  </si>
  <si>
    <t>2503001</t>
  </si>
  <si>
    <t>Realizar un (01) documento técnico que consolide una estrategia en materia de transparencia y lucha contra la corrupción incluida la implementación de la Politica Pública de Transparencia  en el Municipio de Bucaramanga.</t>
  </si>
  <si>
    <t>1205005</t>
  </si>
  <si>
    <t>Realizar 1 (un) documento de lineamientos técnicos en temáticas de prevención del daño antijurídico en el municipio de Bucaramanga</t>
  </si>
  <si>
    <t>Secretaría Jurídica</t>
  </si>
  <si>
    <t>Paola Andrea Mateus Pachón</t>
  </si>
  <si>
    <t>Secretaría jurídica</t>
  </si>
  <si>
    <t>Personas capacitadas en temática sobre prevención del daño antijurídico, defensa judicial, gerencia jurídica pública y/o resolución de conflictos (459903000)</t>
  </si>
  <si>
    <t>Número</t>
  </si>
  <si>
    <t>Documentos de planeación realizados   (120500700)</t>
  </si>
  <si>
    <t>Documentos de lineamientos técnicos realizados (250300100). </t>
  </si>
  <si>
    <t>Documentos de lineamientos técnicos realizados en temática de prevención del daño antijurídico (120500500)</t>
  </si>
  <si>
    <t>Versión:3.0</t>
  </si>
  <si>
    <t>Fecha aprobación: Abril 10 de 2025</t>
  </si>
  <si>
    <t>Página: 2 de 2</t>
  </si>
  <si>
    <t xml:space="preserve">SGP Cultura </t>
  </si>
  <si>
    <t xml:space="preserve">Transferencias de capital - cofinanciación nación </t>
  </si>
  <si>
    <t xml:space="preserve">SGP Salud </t>
  </si>
  <si>
    <t>Total 2026</t>
  </si>
  <si>
    <t>SGP Deporte2</t>
  </si>
  <si>
    <t>SGP Libre inversión2</t>
  </si>
  <si>
    <t>SGP Libre destinación2</t>
  </si>
  <si>
    <t>SGP Alimentación escolar2</t>
  </si>
  <si>
    <t>SGP APSB2</t>
  </si>
  <si>
    <t>Crédito2</t>
  </si>
  <si>
    <t>Transferencias de capital - cofinanciación departamento2</t>
  </si>
  <si>
    <t>Otros2</t>
  </si>
  <si>
    <t>Total Recursos Comprometido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</si>
</sst>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.00_-;\-&quot;$&quot;\ * #,##0.00_-;_-&quot;$&quot;\ * &quot;-&quot;??_-;_-@"/>
    <numFmt numFmtId="166" formatCode="0.000"/>
  </numFmts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7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19" xfId="1" applyFont="1" applyBorder="1" applyAlignment="1" applyProtection="1">
      <alignment horizontal="center" vertical="center" wrapText="1"/>
      <protection locked="0"/>
    </xf>
    <xf numFmtId="9" fontId="11" fillId="0" borderId="20" xfId="1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center" vertical="center" wrapText="1"/>
    </xf>
    <xf numFmtId="164" fontId="11" fillId="0" borderId="19" xfId="0" applyNumberFormat="1" applyFont="1" applyBorder="1" applyAlignment="1" applyProtection="1">
      <alignment horizontal="center" vertical="center"/>
      <protection locked="0"/>
    </xf>
    <xf numFmtId="8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9" fontId="11" fillId="0" borderId="1" xfId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9" fontId="5" fillId="2" borderId="17" xfId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1" fillId="3" borderId="20" xfId="1" applyFont="1" applyFill="1" applyBorder="1" applyAlignment="1">
      <alignment horizontal="center" vertical="center" wrapText="1"/>
    </xf>
    <xf numFmtId="9" fontId="11" fillId="0" borderId="20" xfId="1" applyFont="1" applyBorder="1" applyAlignment="1">
      <alignment horizontal="center" vertical="center"/>
    </xf>
    <xf numFmtId="44" fontId="12" fillId="0" borderId="20" xfId="0" applyNumberFormat="1" applyFont="1" applyBorder="1" applyAlignment="1" applyProtection="1">
      <alignment horizontal="center" vertical="center" wrapText="1"/>
      <protection locked="0"/>
    </xf>
    <xf numFmtId="44" fontId="12" fillId="0" borderId="20" xfId="0" applyNumberFormat="1" applyFont="1" applyBorder="1" applyAlignment="1" applyProtection="1">
      <alignment horizontal="center" vertical="center"/>
      <protection locked="0"/>
    </xf>
    <xf numFmtId="9" fontId="11" fillId="0" borderId="19" xfId="1" applyFont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44" fontId="11" fillId="0" borderId="19" xfId="0" applyNumberFormat="1" applyFont="1" applyBorder="1" applyAlignment="1" applyProtection="1">
      <alignment horizontal="center" vertical="center"/>
      <protection locked="0"/>
    </xf>
    <xf numFmtId="3" fontId="13" fillId="0" borderId="25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44" fontId="11" fillId="0" borderId="19" xfId="0" applyNumberFormat="1" applyFont="1" applyBorder="1" applyAlignment="1" applyProtection="1">
      <alignment horizontal="center" vertical="center" wrapText="1"/>
      <protection locked="0"/>
    </xf>
    <xf numFmtId="44" fontId="11" fillId="0" borderId="19" xfId="2" applyFont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>
      <alignment horizontal="center" vertical="center"/>
    </xf>
    <xf numFmtId="44" fontId="8" fillId="0" borderId="25" xfId="0" applyNumberFormat="1" applyFont="1" applyBorder="1" applyAlignment="1" applyProtection="1">
      <alignment horizontal="center" vertical="center"/>
      <protection locked="0"/>
    </xf>
    <xf numFmtId="166" fontId="11" fillId="0" borderId="19" xfId="0" applyNumberFormat="1" applyFont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1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5" xfId="0" applyFont="1" applyBorder="1" applyAlignment="1">
      <alignment vertical="center"/>
    </xf>
  </cellXfs>
  <cellStyles count="3">
    <cellStyle name="Moneda" xfId="2" builtinId="4"/>
    <cellStyle name="Normal" xfId="0" builtinId="0"/>
    <cellStyle name="Porcentaje" xfId="1" builtinId="5"/>
  </cellStyles>
  <dxfs count="6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2" formatCode="&quot;$&quot;\ #,##0.00;[Red]\-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62"/>
    </tableStyle>
    <tableStyle name="Estilo de tabla 4" pivot="0" count="1" xr9:uid="{00000000-0011-0000-FFFF-FFFF03000000}">
      <tableStyleElement type="firstRowStripe" dxfId="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97DCFC-200A-43A5-A724-C24FD367E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</sheetNames>
    <sheetDataSet>
      <sheetData sheetId="0">
        <row r="29">
          <cell r="T29">
            <v>70</v>
          </cell>
          <cell r="AC29" t="str">
            <v>Acumulativa</v>
          </cell>
        </row>
        <row r="240">
          <cell r="T240">
            <v>1</v>
          </cell>
          <cell r="AC240" t="str">
            <v>Acumulativa</v>
          </cell>
        </row>
        <row r="241">
          <cell r="T241">
            <v>1</v>
          </cell>
          <cell r="AC241" t="str">
            <v>No Acumulativa</v>
          </cell>
        </row>
        <row r="263">
          <cell r="T263">
            <v>1</v>
          </cell>
          <cell r="AC263" t="str">
            <v>No Acumulativa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10:BE14" totalsRowShown="0" headerRowDxfId="0" dataDxfId="59" headerRowBorderDxfId="60" tableBorderDxfId="58">
  <tableColumns count="57">
    <tableColumn id="1" xr3:uid="{00000000-0010-0000-0100-000001000000}" name=" Consecutivo PDM" dataDxfId="57"/>
    <tableColumn id="2" xr3:uid="{00000000-0010-0000-0100-000002000000}" name="Linea Estratégica" dataDxfId="56"/>
    <tableColumn id="5" xr3:uid="{00000000-0010-0000-0100-000005000000}" name="Sector" dataDxfId="55"/>
    <tableColumn id="14" xr3:uid="{00000000-0010-0000-0100-00000E000000}" name="Cod. Programa" dataDxfId="54"/>
    <tableColumn id="15" xr3:uid="{00000000-0010-0000-0100-00000F000000}" name="Programa" dataDxfId="53"/>
    <tableColumn id="16" xr3:uid="{00000000-0010-0000-0100-000010000000}" name="Cod. de Producto" dataDxfId="52"/>
    <tableColumn id="17" xr3:uid="{00000000-0010-0000-0100-000011000000}" name="Meta de Producto" dataDxfId="51"/>
    <tableColumn id="18" xr3:uid="{00000000-0010-0000-0100-000012000000}" name="Cod. Indicador de Producto" dataDxfId="50"/>
    <tableColumn id="19" xr3:uid="{00000000-0010-0000-0100-000013000000}" name="Indicador de Producto" dataDxfId="49"/>
    <tableColumn id="20" xr3:uid="{00000000-0010-0000-0100-000014000000}" name="LÍnea Base" dataDxfId="48"/>
    <tableColumn id="21" xr3:uid="{00000000-0010-0000-0100-000015000000}" name="Unidad de Medida2" dataDxfId="47"/>
    <tableColumn id="22" xr3:uid="{00000000-0010-0000-0100-000016000000}" name="Tipo de Meta" dataDxfId="46"/>
    <tableColumn id="23" xr3:uid="{00000000-0010-0000-0100-000017000000}" name="Meta Programada Cuatrienio3" dataDxfId="45"/>
    <tableColumn id="24" xr3:uid="{00000000-0010-0000-0100-000018000000}" name="Meta Programada Vigencia" dataDxfId="44"/>
    <tableColumn id="25" xr3:uid="{00000000-0010-0000-0100-000019000000}" name="Logro Vigencia" dataDxfId="43"/>
    <tableColumn id="41" xr3:uid="{00000000-0010-0000-0100-000029000000}" name="Porcentaje Avance Vigencia" dataDxfId="42"/>
    <tableColumn id="26" xr3:uid="{00000000-0010-0000-0100-00001A000000}" name="Porcentaje Avance VigenciaR" dataDxfId="41"/>
    <tableColumn id="46" xr3:uid="{00000000-0010-0000-0100-00002E000000}" name="Recursos propios" dataDxfId="40"/>
    <tableColumn id="47" xr3:uid="{00000000-0010-0000-0100-00002F000000}" name="SGP Educación" dataDxfId="39"/>
    <tableColumn id="48" xr3:uid="{00000000-0010-0000-0100-000030000000}" name="SGP Salud" dataDxfId="38"/>
    <tableColumn id="36" xr3:uid="{00000000-0010-0000-0100-000024000000}" name="SGP Deporte" dataDxfId="37"/>
    <tableColumn id="35" xr3:uid="{00000000-0010-0000-0100-000023000000}" name="SGP Cultura" dataDxfId="36"/>
    <tableColumn id="13" xr3:uid="{00000000-0010-0000-0100-00000D000000}" name="SGP Libre inversión" dataDxfId="35"/>
    <tableColumn id="12" xr3:uid="{00000000-0010-0000-0100-00000C000000}" name="SGP Libre destinación" dataDxfId="34"/>
    <tableColumn id="11" xr3:uid="{00000000-0010-0000-0100-00000B000000}" name="SGP Alimentación escolar" dataDxfId="33"/>
    <tableColumn id="9" xr3:uid="{00000000-0010-0000-0100-000009000000}" name="SGP APSB" dataDxfId="32"/>
    <tableColumn id="8" xr3:uid="{00000000-0010-0000-0100-000008000000}" name="Crédito" dataDxfId="31"/>
    <tableColumn id="7" xr3:uid="{00000000-0010-0000-0100-000007000000}" name="Transferencias de capital - cofinanciación departamento" dataDxfId="30"/>
    <tableColumn id="6" xr3:uid="{00000000-0010-0000-0100-000006000000}" name="Transferencias de capital - cofinanciación nación" dataDxfId="29"/>
    <tableColumn id="49" xr3:uid="{00000000-0010-0000-0100-000031000000}" name="Otros" dataDxfId="28"/>
    <tableColumn id="27" xr3:uid="{00000000-0010-0000-0100-00001B000000}" name="Recursos del Balance" dataDxfId="27"/>
    <tableColumn id="50" xr3:uid="{00000000-0010-0000-0100-000032000000}" name="Total 2026" dataDxfId="26">
      <calculatedColumnFormula>SUM(Tabla1[[#This Row],[Recursos propios]:[Recursos del Balance]])</calculatedColumnFormula>
    </tableColumn>
    <tableColumn id="51" xr3:uid="{00000000-0010-0000-0100-000033000000}" name="Recursos propios2" dataDxfId="25"/>
    <tableColumn id="52" xr3:uid="{00000000-0010-0000-0100-000034000000}" name="SGP Educación2" dataDxfId="24"/>
    <tableColumn id="53" xr3:uid="{00000000-0010-0000-0100-000035000000}" name="SGP Salud " dataDxfId="23"/>
    <tableColumn id="62" xr3:uid="{00000000-0010-0000-0100-00003E000000}" name="SGP Deporte2" dataDxfId="22"/>
    <tableColumn id="61" xr3:uid="{00000000-0010-0000-0100-00003D000000}" name="SGP Cultura " dataDxfId="21"/>
    <tableColumn id="45" xr3:uid="{00000000-0010-0000-0100-00002D000000}" name="SGP Libre inversión2" dataDxfId="20"/>
    <tableColumn id="43" xr3:uid="{00000000-0010-0000-0100-00002B000000}" name="SGP Libre destinación2" dataDxfId="19"/>
    <tableColumn id="42" xr3:uid="{00000000-0010-0000-0100-00002A000000}" name="SGP Alimentación escolar2" dataDxfId="18"/>
    <tableColumn id="40" xr3:uid="{00000000-0010-0000-0100-000028000000}" name="SGP APSB2" dataDxfId="17"/>
    <tableColumn id="39" xr3:uid="{00000000-0010-0000-0100-000027000000}" name="Crédito2" dataDxfId="16"/>
    <tableColumn id="38" xr3:uid="{00000000-0010-0000-0100-000026000000}" name="Transferencias de capital - cofinanciación departamento2" dataDxfId="15"/>
    <tableColumn id="37" xr3:uid="{00000000-0010-0000-0100-000025000000}" name="Transferencias de capital - cofinanciación nación " dataDxfId="14"/>
    <tableColumn id="54" xr3:uid="{00000000-0010-0000-0100-000036000000}" name="Otros2" dataDxfId="13"/>
    <tableColumn id="10" xr3:uid="{00000000-0010-0000-0100-00000A000000}" name="Recursos del Balance2" dataDxfId="12"/>
    <tableColumn id="55" xr3:uid="{00000000-0010-0000-0100-000037000000}" name="Total Recursos Comprometido 2026" dataDxfId="11">
      <calculatedColumnFormula>SUM(Tabla1[[#This Row],[Recursos propios2]:[Recursos del Balance2]])</calculatedColumnFormula>
    </tableColumn>
    <tableColumn id="3" xr3:uid="{00000000-0010-0000-0100-000003000000}" name="Total Recursos Obligados" dataDxfId="10"/>
    <tableColumn id="4" xr3:uid="{00000000-0010-0000-0100-000004000000}" name="Total Recursos Pagados" dataDxfId="9"/>
    <tableColumn id="30" xr3:uid="{00000000-0010-0000-0100-00001E000000}" name="Ejecución Recursos Comprometidos" dataDxfId="8" dataCellStyle="Porcentaje">
      <calculatedColumnFormula>+Tabla1[[#This Row],[Total Recursos Comprometido 2026]]/Tabla1[[#This Row],[Total 2026]]</calculatedColumnFormula>
    </tableColumn>
    <tableColumn id="44" xr3:uid="{00000000-0010-0000-0100-00002C000000}" name="Ejecución Recursos Obligados" dataDxfId="7" dataCellStyle="Porcentaje">
      <calculatedColumnFormula>+Tabla1[[#This Row],[Total Recursos Obligados]]/Tabla1[[#This Row],[Total 2026]]</calculatedColumnFormula>
    </tableColumn>
    <tableColumn id="34" xr3:uid="{00000000-0010-0000-0100-000022000000}" name="Ejecución Recursos Pagados" dataDxfId="6" dataCellStyle="Porcentaje">
      <calculatedColumnFormula>+Tabla1[[#This Row],[Total Recursos Pagados]]/Tabla1[[#This Row],[Total 2026]]</calculatedColumnFormula>
    </tableColumn>
    <tableColumn id="31" xr3:uid="{00000000-0010-0000-0100-00001F000000}" name="Total Recursos Gestionados2" dataDxfId="5"/>
    <tableColumn id="33" xr3:uid="{00000000-0010-0000-0100-000021000000}" name="Nivel de Gestión" dataDxfId="4" dataCellStyle="Porcentaje">
      <calculatedColumnFormula>+Tabla1[[#This Row],[Total Recursos Gestionados2]]/Tabla1[[#This Row],[Total Recursos Comprometido 2026]]</calculatedColumnFormula>
    </tableColumn>
    <tableColumn id="58" xr3:uid="{00000000-0010-0000-0100-00003A000000}" name="Dependencia" dataDxfId="3"/>
    <tableColumn id="59" xr3:uid="{00000000-0010-0000-0100-00003B000000}" name="Responsable" dataDxfId="2"/>
    <tableColumn id="60" xr3:uid="{00000000-0010-0000-0100-00003C000000}" name="ODS" dataDxfId="1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BE14"/>
  <sheetViews>
    <sheetView showGridLines="0" tabSelected="1" zoomScale="60" zoomScaleNormal="60" workbookViewId="0">
      <selection sqref="A1:B4"/>
    </sheetView>
  </sheetViews>
  <sheetFormatPr baseColWidth="10" defaultColWidth="11.25" defaultRowHeight="15"/>
  <cols>
    <col min="1" max="1" width="19" style="4" customWidth="1"/>
    <col min="2" max="2" width="26.75" style="4" customWidth="1"/>
    <col min="3" max="3" width="20.25" style="4" customWidth="1"/>
    <col min="4" max="4" width="19.25" style="4" customWidth="1"/>
    <col min="5" max="5" width="40.375" style="4" customWidth="1"/>
    <col min="6" max="6" width="19.25" style="4" customWidth="1"/>
    <col min="7" max="7" width="69" style="4" customWidth="1"/>
    <col min="8" max="8" width="19.25" style="4" customWidth="1"/>
    <col min="9" max="9" width="69" style="4" customWidth="1"/>
    <col min="10" max="10" width="12.375" style="4" customWidth="1"/>
    <col min="11" max="11" width="16.25" style="4" customWidth="1"/>
    <col min="12" max="12" width="20" style="4" customWidth="1"/>
    <col min="13" max="14" width="23.25" style="4" customWidth="1"/>
    <col min="15" max="16" width="18.75" style="4" customWidth="1"/>
    <col min="17" max="17" width="19.25" style="5" hidden="1" customWidth="1"/>
    <col min="18" max="49" width="27.25" style="4" customWidth="1"/>
    <col min="50" max="52" width="22.75" style="26" customWidth="1"/>
    <col min="53" max="53" width="27.25" style="4" customWidth="1"/>
    <col min="54" max="54" width="16.25" style="4" customWidth="1"/>
    <col min="55" max="55" width="20.25" style="4" customWidth="1"/>
    <col min="56" max="56" width="19.75" style="4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66"/>
      <c r="B1" s="67"/>
      <c r="C1" s="72" t="s">
        <v>23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4"/>
      <c r="BC1" s="81" t="s">
        <v>24</v>
      </c>
      <c r="BD1" s="82"/>
      <c r="BE1" s="83"/>
    </row>
    <row r="2" spans="1:57" ht="30" customHeight="1">
      <c r="A2" s="68"/>
      <c r="B2" s="69"/>
      <c r="C2" s="75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7"/>
      <c r="BC2" s="93" t="s">
        <v>80</v>
      </c>
      <c r="BD2" s="94"/>
      <c r="BE2" s="95"/>
    </row>
    <row r="3" spans="1:57" ht="30" customHeight="1">
      <c r="A3" s="68"/>
      <c r="B3" s="69"/>
      <c r="C3" s="75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7"/>
      <c r="BC3" s="84" t="s">
        <v>81</v>
      </c>
      <c r="BD3" s="85"/>
      <c r="BE3" s="86"/>
    </row>
    <row r="4" spans="1:57" ht="30" customHeight="1" thickBot="1">
      <c r="A4" s="70"/>
      <c r="B4" s="71"/>
      <c r="C4" s="78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80"/>
      <c r="BC4" s="87" t="s">
        <v>82</v>
      </c>
      <c r="BD4" s="88"/>
      <c r="BE4" s="89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27"/>
      <c r="AY6" s="27"/>
      <c r="AZ6" s="27"/>
      <c r="BA6" s="6"/>
      <c r="BB6" s="6"/>
      <c r="BC6" s="12"/>
      <c r="BD6" s="12"/>
      <c r="BE6" s="13"/>
    </row>
    <row r="7" spans="1:57" ht="37.15" customHeight="1" thickBot="1">
      <c r="A7" s="1"/>
      <c r="B7" s="8">
        <v>2026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27"/>
      <c r="AY7" s="27"/>
      <c r="AZ7" s="27"/>
      <c r="BA7" s="6"/>
      <c r="BB7" s="6"/>
      <c r="BC7" s="12"/>
      <c r="BD7" s="1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27"/>
      <c r="AY8" s="27"/>
      <c r="AZ8" s="27"/>
      <c r="BA8" s="6"/>
      <c r="BB8" s="6"/>
      <c r="BC8" s="12"/>
      <c r="BD8" s="12"/>
      <c r="BE8" s="13"/>
    </row>
    <row r="9" spans="1:57" s="2" customFormat="1" ht="37.9" customHeight="1" thickBot="1">
      <c r="A9" s="58" t="s">
        <v>19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9" t="s">
        <v>18</v>
      </c>
      <c r="P9" s="60"/>
      <c r="Q9" s="61"/>
      <c r="R9" s="62" t="s">
        <v>17</v>
      </c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4"/>
      <c r="AF9" s="65"/>
      <c r="AG9" s="59" t="s">
        <v>16</v>
      </c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1"/>
      <c r="AX9" s="90" t="s">
        <v>33</v>
      </c>
      <c r="AY9" s="91"/>
      <c r="AZ9" s="92"/>
      <c r="BA9" s="60" t="s">
        <v>35</v>
      </c>
      <c r="BB9" s="60"/>
      <c r="BC9" s="56" t="s">
        <v>15</v>
      </c>
      <c r="BD9" s="57"/>
      <c r="BE9" s="14"/>
    </row>
    <row r="10" spans="1:57" s="2" customFormat="1" ht="57" customHeight="1">
      <c r="A10" s="34" t="s">
        <v>13</v>
      </c>
      <c r="B10" s="34" t="s">
        <v>12</v>
      </c>
      <c r="C10" s="34" t="s">
        <v>11</v>
      </c>
      <c r="D10" s="34" t="s">
        <v>10</v>
      </c>
      <c r="E10" s="34" t="s">
        <v>9</v>
      </c>
      <c r="F10" s="34" t="s">
        <v>8</v>
      </c>
      <c r="G10" s="34" t="s">
        <v>7</v>
      </c>
      <c r="H10" s="34" t="s">
        <v>6</v>
      </c>
      <c r="I10" s="34" t="s">
        <v>5</v>
      </c>
      <c r="J10" s="34" t="s">
        <v>22</v>
      </c>
      <c r="K10" s="34" t="s">
        <v>21</v>
      </c>
      <c r="L10" s="34" t="s">
        <v>4</v>
      </c>
      <c r="M10" s="34" t="s">
        <v>25</v>
      </c>
      <c r="N10" s="34" t="s">
        <v>3</v>
      </c>
      <c r="O10" s="34" t="s">
        <v>28</v>
      </c>
      <c r="P10" s="34" t="s">
        <v>2</v>
      </c>
      <c r="Q10" s="34" t="s">
        <v>51</v>
      </c>
      <c r="R10" s="34" t="s">
        <v>36</v>
      </c>
      <c r="S10" s="34" t="s">
        <v>37</v>
      </c>
      <c r="T10" s="34" t="s">
        <v>38</v>
      </c>
      <c r="U10" s="34" t="s">
        <v>39</v>
      </c>
      <c r="V10" s="34" t="s">
        <v>40</v>
      </c>
      <c r="W10" s="34" t="s">
        <v>41</v>
      </c>
      <c r="X10" s="34" t="s">
        <v>42</v>
      </c>
      <c r="Y10" s="34" t="s">
        <v>43</v>
      </c>
      <c r="Z10" s="34" t="s">
        <v>44</v>
      </c>
      <c r="AA10" s="34" t="s">
        <v>45</v>
      </c>
      <c r="AB10" s="34" t="s">
        <v>46</v>
      </c>
      <c r="AC10" s="34" t="s">
        <v>47</v>
      </c>
      <c r="AD10" s="34" t="s">
        <v>48</v>
      </c>
      <c r="AE10" s="34" t="s">
        <v>52</v>
      </c>
      <c r="AF10" s="34" t="s">
        <v>86</v>
      </c>
      <c r="AG10" s="34" t="s">
        <v>49</v>
      </c>
      <c r="AH10" s="34" t="s">
        <v>50</v>
      </c>
      <c r="AI10" s="34" t="s">
        <v>85</v>
      </c>
      <c r="AJ10" s="34" t="s">
        <v>87</v>
      </c>
      <c r="AK10" s="34" t="s">
        <v>83</v>
      </c>
      <c r="AL10" s="34" t="s">
        <v>88</v>
      </c>
      <c r="AM10" s="34" t="s">
        <v>89</v>
      </c>
      <c r="AN10" s="34" t="s">
        <v>90</v>
      </c>
      <c r="AO10" s="34" t="s">
        <v>91</v>
      </c>
      <c r="AP10" s="34" t="s">
        <v>92</v>
      </c>
      <c r="AQ10" s="34" t="s">
        <v>93</v>
      </c>
      <c r="AR10" s="34" t="s">
        <v>84</v>
      </c>
      <c r="AS10" s="34" t="s">
        <v>94</v>
      </c>
      <c r="AT10" s="34" t="s">
        <v>53</v>
      </c>
      <c r="AU10" s="34" t="s">
        <v>95</v>
      </c>
      <c r="AV10" s="34" t="s">
        <v>26</v>
      </c>
      <c r="AW10" s="34" t="s">
        <v>27</v>
      </c>
      <c r="AX10" s="35" t="s">
        <v>32</v>
      </c>
      <c r="AY10" s="35" t="s">
        <v>30</v>
      </c>
      <c r="AZ10" s="35" t="s">
        <v>29</v>
      </c>
      <c r="BA10" s="38" t="s">
        <v>34</v>
      </c>
      <c r="BB10" s="21" t="s">
        <v>31</v>
      </c>
      <c r="BC10" s="34" t="s">
        <v>1</v>
      </c>
      <c r="BD10" s="34" t="s">
        <v>0</v>
      </c>
      <c r="BE10" s="36" t="s">
        <v>14</v>
      </c>
    </row>
    <row r="11" spans="1:57" s="9" customFormat="1" ht="54">
      <c r="A11" s="46">
        <v>22</v>
      </c>
      <c r="B11" s="46" t="s">
        <v>54</v>
      </c>
      <c r="C11" s="46" t="s">
        <v>55</v>
      </c>
      <c r="D11" s="46" t="s">
        <v>56</v>
      </c>
      <c r="E11" s="46" t="s">
        <v>57</v>
      </c>
      <c r="F11" s="46" t="s">
        <v>58</v>
      </c>
      <c r="G11" s="46" t="s">
        <v>59</v>
      </c>
      <c r="H11" s="46">
        <v>459903000</v>
      </c>
      <c r="I11" s="46" t="s">
        <v>75</v>
      </c>
      <c r="J11" s="46">
        <v>40</v>
      </c>
      <c r="K11" s="46" t="s">
        <v>76</v>
      </c>
      <c r="L11" s="46" t="str">
        <f>+'[1]Plan Indicativo'!$AC$29</f>
        <v>Acumulativa</v>
      </c>
      <c r="M11" s="24">
        <f>+'[1]Plan Indicativo'!$T$29</f>
        <v>70</v>
      </c>
      <c r="N11" s="31">
        <v>25</v>
      </c>
      <c r="O11" s="33"/>
      <c r="P11" s="37"/>
      <c r="Q11" s="39"/>
      <c r="R11" s="51">
        <v>23760000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41">
        <f>SUM(Tabla1[[#This Row],[Recursos propios]:[Recursos del Balance]])</f>
        <v>23760000</v>
      </c>
      <c r="AG11" s="22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25">
        <f>SUM(Tabla1[[#This Row],[Recursos propios2]:[Recursos del Balance2]])</f>
        <v>0</v>
      </c>
      <c r="AV11" s="53"/>
      <c r="AW11" s="53"/>
      <c r="AX11" s="19">
        <f>+Tabla1[[#This Row],[Total Recursos Comprometido 2026]]/Tabla1[[#This Row],[Total 2026]]</f>
        <v>0</v>
      </c>
      <c r="AY11" s="17">
        <f>+Tabla1[[#This Row],[Total Recursos Obligados]]/Tabla1[[#This Row],[Total 2026]]</f>
        <v>0</v>
      </c>
      <c r="AZ11" s="20">
        <f>+Tabla1[[#This Row],[Total Recursos Pagados]]/Tabla1[[#This Row],[Total 2026]]</f>
        <v>0</v>
      </c>
      <c r="BA11" s="53"/>
      <c r="BB11" s="45" t="e">
        <f>+Tabla1[[#This Row],[Total Recursos Gestionados2]]/Tabla1[[#This Row],[Total Recursos Comprometido 2026]]</f>
        <v>#DIV/0!</v>
      </c>
      <c r="BC11" s="30" t="s">
        <v>72</v>
      </c>
      <c r="BD11" s="31" t="s">
        <v>73</v>
      </c>
      <c r="BE11" s="32">
        <v>16</v>
      </c>
    </row>
    <row r="12" spans="1:57" s="10" customFormat="1" ht="54">
      <c r="A12" s="47">
        <v>232</v>
      </c>
      <c r="B12" s="47" t="s">
        <v>54</v>
      </c>
      <c r="C12" s="47" t="s">
        <v>60</v>
      </c>
      <c r="D12" s="47" t="s">
        <v>61</v>
      </c>
      <c r="E12" s="47" t="s">
        <v>62</v>
      </c>
      <c r="F12" s="47" t="s">
        <v>63</v>
      </c>
      <c r="G12" s="47" t="s">
        <v>64</v>
      </c>
      <c r="H12" s="47">
        <v>120500700</v>
      </c>
      <c r="I12" s="47" t="s">
        <v>77</v>
      </c>
      <c r="J12" s="49">
        <v>0</v>
      </c>
      <c r="K12" s="47" t="s">
        <v>76</v>
      </c>
      <c r="L12" s="47" t="str">
        <f>+'[1]Plan Indicativo'!$AC$240</f>
        <v>Acumulativa</v>
      </c>
      <c r="M12" s="50">
        <f>+'[1]Plan Indicativo'!$T$240</f>
        <v>1</v>
      </c>
      <c r="N12" s="28">
        <v>0.3</v>
      </c>
      <c r="O12" s="55"/>
      <c r="P12" s="29"/>
      <c r="Q12" s="40"/>
      <c r="R12" s="48">
        <v>118739520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42">
        <f>SUM(Tabla1[[#This Row],[Recursos propios]:[Recursos del Balance]])</f>
        <v>118739520</v>
      </c>
      <c r="AG12" s="22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25">
        <f>SUM(Tabla1[[#This Row],[Recursos propios2]:[Recursos del Balance2]])</f>
        <v>0</v>
      </c>
      <c r="AV12" s="54"/>
      <c r="AW12" s="54"/>
      <c r="AX12" s="43">
        <f>+Tabla1[[#This Row],[Total Recursos Comprometido 2026]]/Tabla1[[#This Row],[Total 2026]]</f>
        <v>0</v>
      </c>
      <c r="AY12" s="18">
        <f>+Tabla1[[#This Row],[Total Recursos Obligados]]/Tabla1[[#This Row],[Total 2026]]</f>
        <v>0</v>
      </c>
      <c r="AZ12" s="44">
        <f>+Tabla1[[#This Row],[Total Recursos Pagados]]/Tabla1[[#This Row],[Total 2026]]</f>
        <v>0</v>
      </c>
      <c r="BA12" s="53"/>
      <c r="BB12" s="45" t="e">
        <f>+Tabla1[[#This Row],[Total Recursos Gestionados2]]/Tabla1[[#This Row],[Total Recursos Comprometido 2026]]</f>
        <v>#DIV/0!</v>
      </c>
      <c r="BC12" s="30" t="s">
        <v>72</v>
      </c>
      <c r="BD12" s="31" t="s">
        <v>73</v>
      </c>
      <c r="BE12" s="32">
        <v>16</v>
      </c>
    </row>
    <row r="13" spans="1:57" s="10" customFormat="1" ht="72">
      <c r="A13" s="46">
        <v>233</v>
      </c>
      <c r="B13" s="46" t="s">
        <v>54</v>
      </c>
      <c r="C13" s="46" t="s">
        <v>65</v>
      </c>
      <c r="D13" s="46" t="s">
        <v>66</v>
      </c>
      <c r="E13" s="46" t="s">
        <v>67</v>
      </c>
      <c r="F13" s="46" t="s">
        <v>68</v>
      </c>
      <c r="G13" s="46" t="s">
        <v>69</v>
      </c>
      <c r="H13" s="46">
        <v>250300100</v>
      </c>
      <c r="I13" s="46" t="s">
        <v>78</v>
      </c>
      <c r="J13" s="46">
        <v>1</v>
      </c>
      <c r="K13" s="46" t="s">
        <v>76</v>
      </c>
      <c r="L13" s="47" t="str">
        <f>+'[1]Plan Indicativo'!$AC$241</f>
        <v>No Acumulativa</v>
      </c>
      <c r="M13" s="24">
        <f>+'[1]Plan Indicativo'!$T$241</f>
        <v>1</v>
      </c>
      <c r="N13" s="31">
        <v>1</v>
      </c>
      <c r="O13" s="33"/>
      <c r="P13" s="29"/>
      <c r="Q13" s="40"/>
      <c r="R13" s="48">
        <v>145951200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42">
        <f>SUM(Tabla1[[#This Row],[Recursos propios]:[Recursos del Balance]])</f>
        <v>145951200</v>
      </c>
      <c r="AG13" s="22"/>
      <c r="AH13" s="15"/>
      <c r="AI13" s="15"/>
      <c r="AJ13" s="23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25">
        <f>SUM(Tabla1[[#This Row],[Recursos propios2]:[Recursos del Balance2]])</f>
        <v>0</v>
      </c>
      <c r="AV13" s="54"/>
      <c r="AW13" s="54"/>
      <c r="AX13" s="19">
        <f>+Tabla1[[#This Row],[Total Recursos Comprometido 2026]]/Tabla1[[#This Row],[Total 2026]]</f>
        <v>0</v>
      </c>
      <c r="AY13" s="17">
        <f>+Tabla1[[#This Row],[Total Recursos Obligados]]/Tabla1[[#This Row],[Total 2026]]</f>
        <v>0</v>
      </c>
      <c r="AZ13" s="20">
        <f>+Tabla1[[#This Row],[Total Recursos Pagados]]/Tabla1[[#This Row],[Total 2026]]</f>
        <v>0</v>
      </c>
      <c r="BA13" s="53"/>
      <c r="BB13" s="45" t="e">
        <f>+Tabla1[[#This Row],[Total Recursos Gestionados2]]/Tabla1[[#This Row],[Total Recursos Comprometido 2026]]</f>
        <v>#DIV/0!</v>
      </c>
      <c r="BC13" s="30" t="s">
        <v>72</v>
      </c>
      <c r="BD13" s="31" t="s">
        <v>73</v>
      </c>
      <c r="BE13" s="32">
        <v>16</v>
      </c>
    </row>
    <row r="14" spans="1:57" s="10" customFormat="1" ht="54">
      <c r="A14" s="46">
        <v>255</v>
      </c>
      <c r="B14" s="46" t="s">
        <v>54</v>
      </c>
      <c r="C14" s="46" t="s">
        <v>60</v>
      </c>
      <c r="D14" s="46" t="s">
        <v>61</v>
      </c>
      <c r="E14" s="46" t="s">
        <v>62</v>
      </c>
      <c r="F14" s="46" t="s">
        <v>70</v>
      </c>
      <c r="G14" s="46" t="s">
        <v>71</v>
      </c>
      <c r="H14" s="46">
        <v>120500500</v>
      </c>
      <c r="I14" s="46" t="s">
        <v>79</v>
      </c>
      <c r="J14" s="46">
        <v>1</v>
      </c>
      <c r="K14" s="46" t="s">
        <v>76</v>
      </c>
      <c r="L14" s="47" t="str">
        <f>+'[1]Plan Indicativo'!$AC$263</f>
        <v>No Acumulativa</v>
      </c>
      <c r="M14" s="24">
        <f>+'[1]Plan Indicativo'!$T$263</f>
        <v>1</v>
      </c>
      <c r="N14" s="31">
        <v>1</v>
      </c>
      <c r="O14" s="33"/>
      <c r="P14" s="29"/>
      <c r="Q14" s="40"/>
      <c r="R14" s="52">
        <v>178109280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42">
        <f>SUM(Tabla1[[#This Row],[Recursos propios]:[Recursos del Balance]])</f>
        <v>178109280</v>
      </c>
      <c r="AG14" s="22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25">
        <f>SUM(Tabla1[[#This Row],[Recursos propios2]:[Recursos del Balance2]])</f>
        <v>0</v>
      </c>
      <c r="AV14" s="54"/>
      <c r="AW14" s="54"/>
      <c r="AX14" s="43">
        <f>+Tabla1[[#This Row],[Total Recursos Comprometido 2026]]/Tabla1[[#This Row],[Total 2026]]</f>
        <v>0</v>
      </c>
      <c r="AY14" s="18">
        <f>+Tabla1[[#This Row],[Total Recursos Obligados]]/Tabla1[[#This Row],[Total 2026]]</f>
        <v>0</v>
      </c>
      <c r="AZ14" s="44">
        <f>+Tabla1[[#This Row],[Total Recursos Pagados]]/Tabla1[[#This Row],[Total 2026]]</f>
        <v>0</v>
      </c>
      <c r="BA14" s="53"/>
      <c r="BB14" s="45" t="e">
        <f>+Tabla1[[#This Row],[Total Recursos Gestionados2]]/Tabla1[[#This Row],[Total Recursos Comprometido 2026]]</f>
        <v>#DIV/0!</v>
      </c>
      <c r="BC14" s="30" t="s">
        <v>74</v>
      </c>
      <c r="BD14" s="31" t="s">
        <v>73</v>
      </c>
      <c r="BE14" s="32">
        <v>16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cp:lastPrinted>2025-04-30T15:21:42Z</cp:lastPrinted>
  <dcterms:created xsi:type="dcterms:W3CDTF">2024-06-03T22:05:35Z</dcterms:created>
  <dcterms:modified xsi:type="dcterms:W3CDTF">2026-01-30T21:12:20Z</dcterms:modified>
</cp:coreProperties>
</file>