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Desktop\Planes de Acción 2026\"/>
    </mc:Choice>
  </mc:AlternateContent>
  <xr:revisionPtr revIDLastSave="0" documentId="13_ncr:1_{84464ED0-0477-400B-B774-BBBCD8E496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 de Acción-metas" sheetId="1" r:id="rId1"/>
  </sheets>
  <externalReferences>
    <externalReference r:id="rId2"/>
  </externalReferences>
  <definedNames>
    <definedName name="_xlnm._FilterDatabase" localSheetId="0" hidden="1">'Plan de Acción-metas'!$A$10:$BE$10</definedName>
    <definedName name="PA">'Plan de Acción-metas'!$A$9:$BE$27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U11" i="1" l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47" i="1"/>
  <c r="AF11" i="1" l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X11" i="1" l="1"/>
  <c r="AX46" i="1"/>
  <c r="AX42" i="1"/>
  <c r="AX38" i="1"/>
  <c r="AX34" i="1"/>
  <c r="AX30" i="1"/>
  <c r="AX26" i="1"/>
  <c r="AX22" i="1"/>
  <c r="AX18" i="1"/>
  <c r="AX14" i="1"/>
  <c r="AY36" i="1"/>
  <c r="AZ36" i="1"/>
  <c r="AY24" i="1"/>
  <c r="AZ24" i="1"/>
  <c r="AY12" i="1"/>
  <c r="AZ12" i="1"/>
  <c r="AY47" i="1"/>
  <c r="AZ47" i="1"/>
  <c r="AZ43" i="1"/>
  <c r="AY43" i="1"/>
  <c r="AZ39" i="1"/>
  <c r="AY39" i="1"/>
  <c r="AZ35" i="1"/>
  <c r="AY35" i="1"/>
  <c r="AZ31" i="1"/>
  <c r="AY31" i="1"/>
  <c r="AZ27" i="1"/>
  <c r="AY27" i="1"/>
  <c r="AZ23" i="1"/>
  <c r="AY23" i="1"/>
  <c r="AZ19" i="1"/>
  <c r="AY19" i="1"/>
  <c r="AY15" i="1"/>
  <c r="AZ15" i="1"/>
  <c r="AX45" i="1"/>
  <c r="AX41" i="1"/>
  <c r="AX37" i="1"/>
  <c r="AX33" i="1"/>
  <c r="AX29" i="1"/>
  <c r="AX25" i="1"/>
  <c r="AX21" i="1"/>
  <c r="AX17" i="1"/>
  <c r="AX13" i="1"/>
  <c r="AY44" i="1"/>
  <c r="AZ44" i="1"/>
  <c r="AY32" i="1"/>
  <c r="AZ32" i="1"/>
  <c r="AY20" i="1"/>
  <c r="AZ20" i="1"/>
  <c r="AZ42" i="1"/>
  <c r="AY42" i="1"/>
  <c r="AZ38" i="1"/>
  <c r="AY38" i="1"/>
  <c r="AZ34" i="1"/>
  <c r="AY34" i="1"/>
  <c r="AZ30" i="1"/>
  <c r="AY30" i="1"/>
  <c r="AZ26" i="1"/>
  <c r="AY26" i="1"/>
  <c r="AZ22" i="1"/>
  <c r="AY22" i="1"/>
  <c r="AZ18" i="1"/>
  <c r="AY18" i="1"/>
  <c r="AZ14" i="1"/>
  <c r="AY14" i="1"/>
  <c r="AX44" i="1"/>
  <c r="AX40" i="1"/>
  <c r="AX36" i="1"/>
  <c r="AX32" i="1"/>
  <c r="AX28" i="1"/>
  <c r="AX24" i="1"/>
  <c r="AX20" i="1"/>
  <c r="AX16" i="1"/>
  <c r="AX12" i="1"/>
  <c r="AY40" i="1"/>
  <c r="AZ40" i="1"/>
  <c r="AY28" i="1"/>
  <c r="AZ28" i="1"/>
  <c r="AY16" i="1"/>
  <c r="AZ16" i="1"/>
  <c r="AZ46" i="1"/>
  <c r="AY46" i="1"/>
  <c r="AY45" i="1"/>
  <c r="AZ45" i="1"/>
  <c r="AY41" i="1"/>
  <c r="AZ41" i="1"/>
  <c r="AY37" i="1"/>
  <c r="AZ37" i="1"/>
  <c r="AY33" i="1"/>
  <c r="AZ33" i="1"/>
  <c r="AY29" i="1"/>
  <c r="AZ29" i="1"/>
  <c r="AY25" i="1"/>
  <c r="AZ25" i="1"/>
  <c r="AY21" i="1"/>
  <c r="AZ21" i="1"/>
  <c r="AY17" i="1"/>
  <c r="AZ17" i="1"/>
  <c r="AY13" i="1"/>
  <c r="AZ13" i="1"/>
  <c r="AX47" i="1"/>
  <c r="AX43" i="1"/>
  <c r="AX39" i="1"/>
  <c r="AX35" i="1"/>
  <c r="AX31" i="1"/>
  <c r="AX27" i="1"/>
  <c r="AX23" i="1"/>
  <c r="AX19" i="1"/>
  <c r="AX15" i="1"/>
  <c r="AY11" i="1"/>
  <c r="AZ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11" i="1"/>
  <c r="M47" i="1" l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</calcChain>
</file>

<file path=xl/sharedStrings.xml><?xml version="1.0" encoding="utf-8"?>
<sst xmlns="http://schemas.openxmlformats.org/spreadsheetml/2006/main" count="440" uniqueCount="212">
  <si>
    <t>Responsable</t>
  </si>
  <si>
    <t>Dependencia</t>
  </si>
  <si>
    <t>Porcentaje Avance Vigencia</t>
  </si>
  <si>
    <t>Meta Programada Vigencia</t>
  </si>
  <si>
    <t>Tipo de Meta</t>
  </si>
  <si>
    <t>Indicador de Producto</t>
  </si>
  <si>
    <t>Cod. Indicador de Producto</t>
  </si>
  <si>
    <t>Meta de Producto</t>
  </si>
  <si>
    <t>Cod. de Producto</t>
  </si>
  <si>
    <t>Programa</t>
  </si>
  <si>
    <t>Cod. Programa</t>
  </si>
  <si>
    <t>Sector</t>
  </si>
  <si>
    <t>Linea Estratégica</t>
  </si>
  <si>
    <t xml:space="preserve"> Consecutivo PDM</t>
  </si>
  <si>
    <t>ODS</t>
  </si>
  <si>
    <t>RESPONSABLES</t>
  </si>
  <si>
    <t>RECURSOS EJECUTADOS</t>
  </si>
  <si>
    <t>RECURSOS PROGRAMADOS</t>
  </si>
  <si>
    <t>CUMPLIMIENTO DE LA META</t>
  </si>
  <si>
    <t>PDM 2024-2027</t>
  </si>
  <si>
    <t>VIGENCIA</t>
  </si>
  <si>
    <r>
      <t>Unidad de Medida</t>
    </r>
    <r>
      <rPr>
        <b/>
        <sz val="12"/>
        <color rgb="FF002060"/>
        <rFont val="Arial"/>
        <family val="2"/>
      </rPr>
      <t>2</t>
    </r>
  </si>
  <si>
    <t>LÍnea Base</t>
  </si>
  <si>
    <t>PLAN DE ACCION</t>
  </si>
  <si>
    <t>Código:  F-DPM-10100-238,37-060</t>
  </si>
  <si>
    <r>
      <t>Meta Programada Cuatrienio</t>
    </r>
    <r>
      <rPr>
        <b/>
        <sz val="12"/>
        <color rgb="FF002060"/>
        <rFont val="Arial"/>
        <family val="2"/>
      </rPr>
      <t>3</t>
    </r>
  </si>
  <si>
    <t>Total Recursos Obligados</t>
  </si>
  <si>
    <t>Total Recursos Pagados</t>
  </si>
  <si>
    <t>Logro Vigencia</t>
  </si>
  <si>
    <t>Ejecución Recursos Pagados</t>
  </si>
  <si>
    <t>Ejecución Recursos Obligados</t>
  </si>
  <si>
    <t>Nivel de Gestión</t>
  </si>
  <si>
    <t>Ejecución Recursos Comprometidos</t>
  </si>
  <si>
    <t>EJECUCIÓN PRESUPUESTAL</t>
  </si>
  <si>
    <t>Total Recursos Gestionados2</t>
  </si>
  <si>
    <t>GESTIÓN DE RECURSOS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</si>
  <si>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</si>
  <si>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</si>
  <si>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</si>
  <si>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</si>
  <si>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</si>
  <si>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</si>
  <si>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</si>
  <si>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</si>
  <si>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</si>
  <si>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</si>
  <si>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Transferencias de capital - cofinanciación departamento</t>
  </si>
  <si>
    <t>Transferencias de capital - cofinanciación nación</t>
  </si>
  <si>
    <t>Otros</t>
  </si>
  <si>
    <t>Recursos propios2</t>
  </si>
  <si>
    <t>SGP Educación2</t>
  </si>
  <si>
    <t>Porcentaje Avance VigenciaR</t>
  </si>
  <si>
    <t>Recursos del Balance</t>
  </si>
  <si>
    <t>Recursos del Balance2</t>
  </si>
  <si>
    <t>Territorio seguro que protege</t>
  </si>
  <si>
    <t>Gobierno territorial</t>
  </si>
  <si>
    <t>4501</t>
  </si>
  <si>
    <t xml:space="preserve"> Fortalecimiento de la convivencia y la seguridad ciudadana(4501)</t>
  </si>
  <si>
    <t>Realizar un (1) documento de lineamiento técnico Plan Integral de Seguridad y Convivencia Ciudadana PISCC
(4501046)</t>
  </si>
  <si>
    <t>4501029</t>
  </si>
  <si>
    <t>Apoyar financieramente nueve (9) proyectos de convivencia y seguridad ciudadana (4501029) entre ellos, senderos seguros.</t>
  </si>
  <si>
    <t>Justicia y del derecho.</t>
  </si>
  <si>
    <t>1207</t>
  </si>
  <si>
    <t>Fortalecimiento de la política criminal del Estado colombiano (1207)</t>
  </si>
  <si>
    <t>1207002</t>
  </si>
  <si>
    <t>Elaborar un (1) Documento de planeación sobre fortalecimiento para la persecución del crimen organizado y otros fenómenos criminales</t>
  </si>
  <si>
    <t>1202</t>
  </si>
  <si>
    <t>Promoción al acceso a la justicia (1202)</t>
  </si>
  <si>
    <t>1202004</t>
  </si>
  <si>
    <t>Implementar (1) un sistema local de justicia para la articulación entre los operadores de los Servicio de justicia (120200400)</t>
  </si>
  <si>
    <t>1206</t>
  </si>
  <si>
    <t>Sistema penitenciario y carcelario en el marco de los derechos humanos (1206)</t>
  </si>
  <si>
    <t>1206007</t>
  </si>
  <si>
    <t>Beneficiar a 2432 personas privadas de la libertad con servicios de bienestar en el municipio de Bucaramanga</t>
  </si>
  <si>
    <t>1206018</t>
  </si>
  <si>
    <t>Brindar un (1) servicio asistencia técnica para la resocialización e inclusión social a través de una estrategia a la población pos penada</t>
  </si>
  <si>
    <t>4501043</t>
  </si>
  <si>
    <t>Adecuar una (1) infraestructura para la promoción a la cultura de la legalidad y la convivencia centro de traslado por protección -CTP</t>
  </si>
  <si>
    <t>4501041</t>
  </si>
  <si>
    <t>Dotar una (1) infraestructura para la promoción a la cultura de la legalidad y la convivencia del centro de traslado por protección-CTP</t>
  </si>
  <si>
    <t>4501044</t>
  </si>
  <si>
    <t>Realizar un (1) documento metodológico de estudios y diseños para el centro de detección transitoria CDT para población sindicada del municipio de Bucaramanga</t>
  </si>
  <si>
    <t>4501067</t>
  </si>
  <si>
    <t>Adecuar y dotar un (1) comando de policia en el municipio</t>
  </si>
  <si>
    <t>4501013</t>
  </si>
  <si>
    <t>Adecuar una (1) comisaria de familia en el municipio</t>
  </si>
  <si>
    <t>4501018</t>
  </si>
  <si>
    <t>Dotar una (1) comisaria de familia en el municipio</t>
  </si>
  <si>
    <t>4501001</t>
  </si>
  <si>
    <t>Realizar asistencia técnica a 1 instancia territorial en el marco del programa fortalecimiento de la conviviencia y la seguridad ciudadana</t>
  </si>
  <si>
    <t>4501003</t>
  </si>
  <si>
    <t>Crear 1 escuela territorial de convivencia ciudadana en el municipio</t>
  </si>
  <si>
    <t xml:space="preserve"> Fortalecimiento del buen gobierno para el respeto y garantía de los derechos humanos. (4502)</t>
  </si>
  <si>
    <t>4502021</t>
  </si>
  <si>
    <t>Cofinanciar seis (6) proyectos en materia de derechos humanos en el municipio de Bucaramanga, incluyendo la política pública de derechos humanos</t>
  </si>
  <si>
    <t>4502</t>
  </si>
  <si>
    <t>1202001</t>
  </si>
  <si>
    <t>Mantener en operacion una (1) casa de la justicia en el municipio de Bucaramanga</t>
  </si>
  <si>
    <t>Territorio seguro y sostenible</t>
  </si>
  <si>
    <t>Territorio seguro que progresa</t>
  </si>
  <si>
    <t>Vivienda Ciudad y Territorio</t>
  </si>
  <si>
    <t>4002</t>
  </si>
  <si>
    <t>Ordenamiento territorial y desarrollo urbano (4002).</t>
  </si>
  <si>
    <t>4002031</t>
  </si>
  <si>
    <t>Mantener en operación 17.650 metros cuadrados de Plazas de mercado a cargo de la Administración del municipio de Bucaramanga</t>
  </si>
  <si>
    <t>Territorio seguro que integra</t>
  </si>
  <si>
    <t>Inclusión social y reconciliación</t>
  </si>
  <si>
    <t>4101</t>
  </si>
  <si>
    <t>Atención, asistencia y reparación integral a las víctimas (4101)</t>
  </si>
  <si>
    <t>4101063</t>
  </si>
  <si>
    <t>Implementar de manera articulada,  un (1) Plan de Accion Territorial-PAT de la polìtica pública para las víctimas</t>
  </si>
  <si>
    <t>4101025</t>
  </si>
  <si>
    <t>Beneficiar a 1800 personas victimas del conflicto armado interno con servicio de ayuda y atencion humanitaria</t>
  </si>
  <si>
    <t>4101027</t>
  </si>
  <si>
    <t xml:space="preserve">Atender el 100% de los servicios de asistencia funeraria para la población víctima del conflicto armado interno solicitados </t>
  </si>
  <si>
    <t>4101038</t>
  </si>
  <si>
    <t>Realizar 4 eventos de asistencia tecnica para la participación de las víctimas del conflicto armado interno</t>
  </si>
  <si>
    <t>4103</t>
  </si>
  <si>
    <t>Inclusión social y productiva para la población en situación de vulnerabilidad (4103)</t>
  </si>
  <si>
    <t>4103052</t>
  </si>
  <si>
    <t>Beneficiar a 700 personas poblacion vulnerable con servicio de gestión de oferta social a través de una estrategia para el desarrollo de habilidades productivas</t>
  </si>
  <si>
    <t>4102</t>
  </si>
  <si>
    <t xml:space="preserve"> Desarrollo integral de la primera infancia a la juventud, y fortalecimiento de las capacidades de las familias de niñas, niños y adolescentes (4102)</t>
  </si>
  <si>
    <t>4102052</t>
  </si>
  <si>
    <t>Brindar servicio de protección integral a 250 niños, niñas, adolescentes y jóvenes a través de la modalidad de hogar de paso (4102052)</t>
  </si>
  <si>
    <t>Fortalecimiento de la convivencia y la seguridad ciudadana (4501).</t>
  </si>
  <si>
    <t>4501081</t>
  </si>
  <si>
    <t>Servicio de apoyo para la atención de contravenciones y solución de conflictos de convivencia ciudadana a través de la adquisición de un vehículo para la atención de los casos de maltrato y tratos crueles a animales en la ciudad de Bucaramanga</t>
  </si>
  <si>
    <t>4501030</t>
  </si>
  <si>
    <t>Instalar 2 Drones para el servicio de vigilancia para los cuerpos de seguridad del municipio de Bucaramanga</t>
  </si>
  <si>
    <t>4501028</t>
  </si>
  <si>
    <t>Instalar y/o mantener 850 cámaras de seguridad para el CCTV en el marco de la Seguridad y Convivencia Ciudadana de Bucaramanga</t>
  </si>
  <si>
    <t>4501032</t>
  </si>
  <si>
    <t>Instalar y dotar 1 Centro de Información Estratégica de la Policía Metropolitana de Bucaramanga</t>
  </si>
  <si>
    <t>4501052</t>
  </si>
  <si>
    <t>Adquirir 150 equipos tecnológicos para inteligencia técnica de los cuerpos de seguridad del municipio de Bucaramanga</t>
  </si>
  <si>
    <t>4501053</t>
  </si>
  <si>
    <t>Apoyar 100 jóvenes con servicio de apoyo financiero en la incorporación a carreras militares y policiales en el municipio de Bucaramanga</t>
  </si>
  <si>
    <t>4501056</t>
  </si>
  <si>
    <t>Entregar 20 recompensas a la ciudadanía como apoyo a la seguridad y convivencia en el municipio de Bucaramanga.</t>
  </si>
  <si>
    <t>4501074</t>
  </si>
  <si>
    <t>Dotar 1 entidad de orden público del municipio de Bucaramanga, con elementos de protección.</t>
  </si>
  <si>
    <t>4501077</t>
  </si>
  <si>
    <t>Dotar 47 unidades (vehículos, mantenimiento y apoyo logístico) requeridos por organismos de seguridad del municipio de Bucaramanga</t>
  </si>
  <si>
    <t>4501069</t>
  </si>
  <si>
    <t>Construir 1 infraestructura de soporte para para mantener o mejorar las condiciones operativas de las entidades de Orden Público de Bucaramanga</t>
  </si>
  <si>
    <t>4502022</t>
  </si>
  <si>
    <t>Asistir y apoyar técnicamente el consejo municipal de paz reconciliación y convivencia en el municipio de Bucaramanga.</t>
  </si>
  <si>
    <t>4101046</t>
  </si>
  <si>
    <t xml:space="preserve">Elaborar un (1) documento de memoria histórica de las víctimas del conflicto armado (casa museo) </t>
  </si>
  <si>
    <t>4103067</t>
  </si>
  <si>
    <t>Formular una estrategia para la reconciliación, la prevención de la estigmatización y la restauración del tejido social dirigido a la población en reincorporación.</t>
  </si>
  <si>
    <t>1206010</t>
  </si>
  <si>
    <t>Construir y dotar una (1) infraestructura centro de detención transitoria para la población sindicada del municipio de Bucaramanga</t>
  </si>
  <si>
    <t>Secretaría del Interior</t>
  </si>
  <si>
    <t>4501046</t>
  </si>
  <si>
    <t>Documento de lineamientos técnicos realizado. (450104600)</t>
  </si>
  <si>
    <t>Número</t>
  </si>
  <si>
    <t>Proyecto de convivencia y seguridad ciudadana apoyados financieramente (450102900)</t>
  </si>
  <si>
    <t>Documentos de planeación realizados-120700200</t>
  </si>
  <si>
    <t>Asistencias técnicas para la articulación de los operadores del servicio de justicia (120200400)</t>
  </si>
  <si>
    <t>Personas privadas de la libertad no condenadas con Servicio de bienestar (120600700)</t>
  </si>
  <si>
    <t>Asistencias técnicas en resocialización inclusión social realizadas (120601800)</t>
  </si>
  <si>
    <t>Infraestructura para la promoción a la cultura de la legalidad y a la convivencia adecuada (450104300)</t>
  </si>
  <si>
    <t>Infraestructura para la promoción a la cultura de la legalidad y a la convivencia dotada (450104100)</t>
  </si>
  <si>
    <t>Documentos metodológicos realizados (450104400).</t>
  </si>
  <si>
    <t>Comandos de policía adecuados y dotados (450106700)</t>
  </si>
  <si>
    <t>Comisarias de familia adecuada (450101300)</t>
  </si>
  <si>
    <t>Comisarías de familia dotadas (450101800)</t>
  </si>
  <si>
    <t>Instancias territoriales asistidas tecnicamente (450100100)</t>
  </si>
  <si>
    <t>Escuelas territoriales de convivencia creadas en la ciudad (450100300)</t>
  </si>
  <si>
    <t>Proyectos cofinanciados (450202100)</t>
  </si>
  <si>
    <t>Casas de justicia en operación (120200100)</t>
  </si>
  <si>
    <t>Plazas mantenidas (400203100)</t>
  </si>
  <si>
    <t>Planes de acción articulados (410106300)</t>
  </si>
  <si>
    <t>Personas con asistencia humanitaria (410102500)</t>
  </si>
  <si>
    <t>Porcentaje de procesos de entrega de cuerpos o restos óseos (410102700)</t>
  </si>
  <si>
    <t>Porcentaje</t>
  </si>
  <si>
    <t>Eventos de participación realizados (410103800)</t>
  </si>
  <si>
    <t>Beneficiarios potenciales para quienes se gestiona la oferta social
 (410305200)</t>
  </si>
  <si>
    <t>Número de niños, niñas, adolescentes y jóvenes (410205200)</t>
  </si>
  <si>
    <t>Casos atendidos (450108100)</t>
  </si>
  <si>
    <t>Aeronaves remotamente tripuladas instaladas 
450103000</t>
  </si>
  <si>
    <t>Cámaras de seguridad instaladas 
450102800</t>
  </si>
  <si>
    <t>Centros de Información Estratégica Policía Seccional instalados y dotados
450103200</t>
  </si>
  <si>
    <t>Equipos para inteligencia adquiridos
450105200</t>
  </si>
  <si>
    <t>Jóvenes apoyados
450105300</t>
  </si>
  <si>
    <t>Recompensas entregadas a la ciudadanía
450105600</t>
  </si>
  <si>
    <t>Unidades policiales dotadas
450107400</t>
  </si>
  <si>
    <t>Unidades dotadas
450107700</t>
  </si>
  <si>
    <t>Infraestructura de soporte construida
450106900</t>
  </si>
  <si>
    <t>Instancias territoriales de coordinación institucional asistidas y apoyadas
(450202200).</t>
  </si>
  <si>
    <t>Documento elaborado
(410104600)</t>
  </si>
  <si>
    <t>Documentos de planeación realizados (410306700)</t>
  </si>
  <si>
    <t>Cupos entregados (120601000)</t>
  </si>
  <si>
    <t>Versión:3.0</t>
  </si>
  <si>
    <t>Fecha aprobación: Abril 10 de 2025</t>
  </si>
  <si>
    <t>Página: 2 de 2</t>
  </si>
  <si>
    <t>Alfonso Pinto Fratali</t>
  </si>
  <si>
    <t>Total 2026</t>
  </si>
  <si>
    <t xml:space="preserve">SGP Salud </t>
  </si>
  <si>
    <t>SGP Deporte2</t>
  </si>
  <si>
    <t xml:space="preserve">SGP Cultura </t>
  </si>
  <si>
    <t>SGP Libre inversión2</t>
  </si>
  <si>
    <t>SGP Libre destinación2</t>
  </si>
  <si>
    <t>SGP Alimentación escolar2</t>
  </si>
  <si>
    <t>SGP APSB2</t>
  </si>
  <si>
    <t>Crédito2</t>
  </si>
  <si>
    <t>Transferencias de capital - cofinanciación departamento2</t>
  </si>
  <si>
    <t xml:space="preserve">Transferencias de capital - cofinanciación nación </t>
  </si>
  <si>
    <t>Otros2</t>
  </si>
  <si>
    <t>Total Recursos Comprometido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</si>
</sst>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8" formatCode="&quot;$&quot;\ #,##0.00;[Red]\-&quot;$&quot;\ #,##0.00"/>
    <numFmt numFmtId="44" formatCode="_-&quot;$&quot;\ * #,##0.00_-;\-&quot;$&quot;\ * #,##0.00_-;_-&quot;$&quot;\ * &quot;-&quot;??_-;_-@_-"/>
    <numFmt numFmtId="165" formatCode="_(* #,##0.00_);_(* \(#,##0.00\);_(* &quot;-&quot;??_);_(@_)"/>
    <numFmt numFmtId="169" formatCode="&quot;$&quot;\ #,##0.00"/>
    <numFmt numFmtId="170" formatCode="_(* #,##0.00_);_(* \(#,##0.00\);_(* &quot;-&quot;_);_(@_)"/>
    <numFmt numFmtId="172" formatCode="#,##0_ ;\-#,##0\ "/>
    <numFmt numFmtId="174" formatCode="0.0%"/>
  </numFmts>
  <fonts count="1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ptos Narrow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color rgb="FF002060"/>
      <name val="Arial"/>
      <family val="2"/>
    </font>
    <font>
      <sz val="12"/>
      <color theme="1"/>
      <name val="Arial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6" fillId="0" borderId="0" applyFont="0" applyFill="0" applyBorder="0" applyAlignment="0" applyProtection="0"/>
  </cellStyleXfs>
  <cellXfs count="16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1" fillId="2" borderId="19" xfId="0" applyFont="1" applyFill="1" applyBorder="1" applyAlignment="1">
      <alignment horizontal="center" vertical="center" wrapText="1"/>
    </xf>
    <xf numFmtId="44" fontId="11" fillId="0" borderId="1" xfId="0" applyNumberFormat="1" applyFont="1" applyBorder="1" applyAlignment="1" applyProtection="1">
      <alignment horizontal="center" vertical="center"/>
      <protection locked="0"/>
    </xf>
    <xf numFmtId="44" fontId="11" fillId="0" borderId="1" xfId="0" applyNumberFormat="1" applyFont="1" applyBorder="1" applyAlignment="1" applyProtection="1">
      <alignment horizontal="center" vertical="center" wrapText="1"/>
      <protection locked="0"/>
    </xf>
    <xf numFmtId="9" fontId="11" fillId="0" borderId="21" xfId="1" applyFont="1" applyBorder="1" applyAlignment="1" applyProtection="1">
      <alignment horizontal="center" vertical="center" wrapText="1"/>
      <protection locked="0"/>
    </xf>
    <xf numFmtId="0" fontId="5" fillId="2" borderId="1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4" fontId="12" fillId="0" borderId="1" xfId="0" applyNumberFormat="1" applyFont="1" applyBorder="1" applyAlignment="1" applyProtection="1">
      <alignment horizontal="center" vertical="center"/>
      <protection locked="0"/>
    </xf>
    <xf numFmtId="9" fontId="2" fillId="0" borderId="0" xfId="1" applyFont="1" applyAlignment="1">
      <alignment horizontal="center" vertical="center"/>
    </xf>
    <xf numFmtId="9" fontId="4" fillId="0" borderId="0" xfId="1" applyFont="1" applyAlignment="1">
      <alignment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1" xfId="0" applyFont="1" applyBorder="1" applyAlignment="1" applyProtection="1">
      <alignment horizontal="center" vertical="center"/>
      <protection locked="0"/>
    </xf>
    <xf numFmtId="9" fontId="11" fillId="0" borderId="1" xfId="1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9" fontId="11" fillId="0" borderId="1" xfId="1" applyFont="1" applyFill="1" applyBorder="1" applyAlignment="1">
      <alignment horizontal="center" vertical="center"/>
    </xf>
    <xf numFmtId="0" fontId="11" fillId="0" borderId="21" xfId="0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9" fontId="5" fillId="2" borderId="19" xfId="1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9" fontId="11" fillId="3" borderId="1" xfId="1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9" fontId="11" fillId="3" borderId="22" xfId="1" applyFont="1" applyFill="1" applyBorder="1" applyAlignment="1">
      <alignment horizontal="center" vertical="center" wrapText="1"/>
    </xf>
    <xf numFmtId="9" fontId="11" fillId="0" borderId="22" xfId="1" applyFont="1" applyBorder="1" applyAlignment="1">
      <alignment horizontal="center" vertical="center"/>
    </xf>
    <xf numFmtId="9" fontId="11" fillId="0" borderId="22" xfId="1" applyFont="1" applyFill="1" applyBorder="1" applyAlignment="1">
      <alignment horizontal="center" vertical="center"/>
    </xf>
    <xf numFmtId="9" fontId="11" fillId="0" borderId="22" xfId="1" applyFont="1" applyBorder="1" applyAlignment="1">
      <alignment horizontal="center" vertical="center" wrapText="1"/>
    </xf>
    <xf numFmtId="44" fontId="12" fillId="0" borderId="22" xfId="0" applyNumberFormat="1" applyFont="1" applyBorder="1" applyAlignment="1" applyProtection="1">
      <alignment horizontal="center" vertical="center" wrapText="1"/>
      <protection locked="0"/>
    </xf>
    <xf numFmtId="44" fontId="11" fillId="0" borderId="29" xfId="0" applyNumberFormat="1" applyFont="1" applyBorder="1" applyAlignment="1" applyProtection="1">
      <alignment horizontal="center" vertical="center"/>
      <protection locked="0"/>
    </xf>
    <xf numFmtId="9" fontId="11" fillId="0" borderId="10" xfId="1" applyFont="1" applyBorder="1" applyAlignment="1" applyProtection="1">
      <alignment horizontal="center" vertical="center" wrapText="1"/>
      <protection locked="0"/>
    </xf>
    <xf numFmtId="9" fontId="11" fillId="0" borderId="10" xfId="1" applyFont="1" applyBorder="1" applyAlignment="1" applyProtection="1">
      <alignment horizontal="center" vertical="center"/>
      <protection locked="0"/>
    </xf>
    <xf numFmtId="9" fontId="11" fillId="0" borderId="10" xfId="1" applyFont="1" applyFill="1" applyBorder="1" applyAlignment="1" applyProtection="1">
      <alignment horizontal="center" vertical="center"/>
      <protection locked="0"/>
    </xf>
    <xf numFmtId="9" fontId="11" fillId="0" borderId="10" xfId="0" applyNumberFormat="1" applyFont="1" applyBorder="1" applyAlignment="1" applyProtection="1">
      <alignment horizontal="center" vertical="center" wrapText="1"/>
      <protection locked="0"/>
    </xf>
    <xf numFmtId="9" fontId="11" fillId="0" borderId="10" xfId="0" applyNumberFormat="1" applyFont="1" applyBorder="1" applyAlignment="1" applyProtection="1">
      <alignment horizontal="center" vertical="center"/>
      <protection locked="0"/>
    </xf>
    <xf numFmtId="9" fontId="11" fillId="0" borderId="8" xfId="1" applyFont="1" applyBorder="1" applyAlignment="1" applyProtection="1">
      <alignment horizontal="center" vertical="center" wrapText="1"/>
      <protection locked="0"/>
    </xf>
    <xf numFmtId="0" fontId="11" fillId="0" borderId="28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44" fontId="14" fillId="0" borderId="1" xfId="0" applyNumberFormat="1" applyFont="1" applyBorder="1" applyAlignment="1" applyProtection="1">
      <alignment horizontal="center" vertical="center"/>
      <protection locked="0"/>
    </xf>
    <xf numFmtId="44" fontId="11" fillId="0" borderId="21" xfId="0" applyNumberFormat="1" applyFont="1" applyBorder="1" applyAlignment="1" applyProtection="1">
      <alignment horizontal="center" vertical="center"/>
      <protection locked="0"/>
    </xf>
    <xf numFmtId="169" fontId="11" fillId="0" borderId="21" xfId="0" applyNumberFormat="1" applyFont="1" applyBorder="1" applyAlignment="1" applyProtection="1">
      <alignment horizontal="center" vertical="center"/>
      <protection locked="0"/>
    </xf>
    <xf numFmtId="44" fontId="11" fillId="0" borderId="21" xfId="0" applyNumberFormat="1" applyFont="1" applyBorder="1" applyAlignment="1" applyProtection="1">
      <alignment horizontal="center" vertical="center" wrapText="1"/>
      <protection locked="0"/>
    </xf>
    <xf numFmtId="44" fontId="11" fillId="0" borderId="28" xfId="0" applyNumberFormat="1" applyFont="1" applyBorder="1" applyAlignment="1" applyProtection="1">
      <alignment horizontal="center" vertical="center"/>
      <protection locked="0"/>
    </xf>
    <xf numFmtId="3" fontId="13" fillId="0" borderId="31" xfId="0" applyNumberFormat="1" applyFont="1" applyBorder="1" applyAlignment="1">
      <alignment horizontal="center" vertical="center" wrapText="1"/>
    </xf>
    <xf numFmtId="9" fontId="12" fillId="0" borderId="1" xfId="0" applyNumberFormat="1" applyFont="1" applyBorder="1" applyAlignment="1">
      <alignment horizontal="center" vertical="center"/>
    </xf>
    <xf numFmtId="9" fontId="11" fillId="0" borderId="1" xfId="0" applyNumberFormat="1" applyFont="1" applyBorder="1" applyAlignment="1" applyProtection="1">
      <alignment horizontal="center" vertical="center"/>
      <protection locked="0"/>
    </xf>
    <xf numFmtId="172" fontId="13" fillId="0" borderId="1" xfId="3" applyNumberFormat="1" applyFont="1" applyFill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9" fontId="12" fillId="0" borderId="33" xfId="0" applyNumberFormat="1" applyFont="1" applyBorder="1" applyAlignment="1">
      <alignment horizontal="center" vertical="center"/>
    </xf>
    <xf numFmtId="44" fontId="11" fillId="0" borderId="33" xfId="0" applyNumberFormat="1" applyFont="1" applyBorder="1" applyAlignment="1" applyProtection="1">
      <alignment horizontal="center" vertical="center"/>
      <protection locked="0"/>
    </xf>
    <xf numFmtId="9" fontId="11" fillId="0" borderId="33" xfId="0" applyNumberFormat="1" applyFont="1" applyBorder="1" applyAlignment="1" applyProtection="1">
      <alignment horizontal="center" vertical="center"/>
      <protection locked="0"/>
    </xf>
    <xf numFmtId="0" fontId="11" fillId="0" borderId="32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3" fontId="11" fillId="0" borderId="33" xfId="0" applyNumberFormat="1" applyFont="1" applyBorder="1" applyAlignment="1">
      <alignment horizontal="center" vertical="center"/>
    </xf>
    <xf numFmtId="44" fontId="11" fillId="0" borderId="32" xfId="0" applyNumberFormat="1" applyFont="1" applyBorder="1" applyAlignment="1" applyProtection="1">
      <alignment horizontal="center" vertical="center"/>
      <protection locked="0"/>
    </xf>
    <xf numFmtId="44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4" fontId="11" fillId="0" borderId="22" xfId="0" applyNumberFormat="1" applyFont="1" applyFill="1" applyBorder="1" applyAlignment="1" applyProtection="1">
      <alignment horizontal="center" vertical="center" wrapText="1"/>
      <protection locked="0"/>
    </xf>
    <xf numFmtId="44" fontId="11" fillId="0" borderId="1" xfId="0" applyNumberFormat="1" applyFont="1" applyFill="1" applyBorder="1" applyAlignment="1" applyProtection="1">
      <alignment horizontal="center" vertical="center"/>
      <protection locked="0"/>
    </xf>
    <xf numFmtId="44" fontId="11" fillId="0" borderId="22" xfId="0" applyNumberFormat="1" applyFont="1" applyFill="1" applyBorder="1" applyAlignment="1" applyProtection="1">
      <alignment horizontal="center" vertical="center"/>
      <protection locked="0"/>
    </xf>
    <xf numFmtId="44" fontId="3" fillId="0" borderId="1" xfId="0" applyNumberFormat="1" applyFont="1" applyFill="1" applyBorder="1" applyAlignment="1" applyProtection="1">
      <alignment horizontal="center" vertical="center"/>
      <protection locked="0"/>
    </xf>
    <xf numFmtId="44" fontId="11" fillId="0" borderId="33" xfId="0" applyNumberFormat="1" applyFont="1" applyFill="1" applyBorder="1" applyAlignment="1" applyProtection="1">
      <alignment horizontal="center" vertical="center"/>
      <protection locked="0"/>
    </xf>
    <xf numFmtId="44" fontId="12" fillId="0" borderId="1" xfId="0" applyNumberFormat="1" applyFont="1" applyBorder="1" applyAlignment="1">
      <alignment horizontal="center" vertical="center"/>
    </xf>
    <xf numFmtId="44" fontId="12" fillId="0" borderId="29" xfId="0" applyNumberFormat="1" applyFont="1" applyBorder="1" applyAlignment="1">
      <alignment horizontal="center" vertical="center"/>
    </xf>
    <xf numFmtId="44" fontId="12" fillId="0" borderId="33" xfId="0" applyNumberFormat="1" applyFont="1" applyBorder="1" applyAlignment="1">
      <alignment horizontal="center" vertical="center"/>
    </xf>
    <xf numFmtId="169" fontId="3" fillId="0" borderId="1" xfId="2" applyNumberFormat="1" applyFont="1" applyFill="1" applyBorder="1" applyAlignment="1" applyProtection="1">
      <alignment horizontal="center" vertical="center"/>
      <protection locked="0"/>
    </xf>
    <xf numFmtId="169" fontId="11" fillId="0" borderId="1" xfId="0" applyNumberFormat="1" applyFont="1" applyBorder="1" applyAlignment="1" applyProtection="1">
      <alignment horizontal="center" vertical="center"/>
      <protection locked="0"/>
    </xf>
    <xf numFmtId="165" fontId="11" fillId="0" borderId="1" xfId="0" applyNumberFormat="1" applyFont="1" applyBorder="1" applyAlignment="1" applyProtection="1">
      <alignment horizontal="center" vertical="center"/>
      <protection locked="0"/>
    </xf>
    <xf numFmtId="169" fontId="11" fillId="0" borderId="1" xfId="0" applyNumberFormat="1" applyFont="1" applyBorder="1" applyAlignment="1">
      <alignment horizontal="center" vertical="center"/>
    </xf>
    <xf numFmtId="4" fontId="12" fillId="0" borderId="29" xfId="0" applyNumberFormat="1" applyFont="1" applyBorder="1" applyAlignment="1">
      <alignment horizontal="center" vertical="center"/>
    </xf>
    <xf numFmtId="169" fontId="11" fillId="0" borderId="1" xfId="0" applyNumberFormat="1" applyFont="1" applyFill="1" applyBorder="1" applyAlignment="1" applyProtection="1">
      <alignment horizontal="center" vertical="center"/>
      <protection locked="0"/>
    </xf>
    <xf numFmtId="8" fontId="11" fillId="0" borderId="1" xfId="0" applyNumberFormat="1" applyFont="1" applyFill="1" applyBorder="1" applyAlignment="1" applyProtection="1">
      <alignment horizontal="center" vertical="center"/>
      <protection locked="0"/>
    </xf>
    <xf numFmtId="174" fontId="11" fillId="0" borderId="1" xfId="0" applyNumberFormat="1" applyFont="1" applyFill="1" applyBorder="1" applyAlignment="1">
      <alignment horizontal="center" vertical="center"/>
    </xf>
    <xf numFmtId="170" fontId="11" fillId="0" borderId="1" xfId="0" applyNumberFormat="1" applyFont="1" applyFill="1" applyBorder="1" applyAlignment="1" applyProtection="1">
      <alignment horizontal="center" vertical="center"/>
      <protection locked="0"/>
    </xf>
    <xf numFmtId="170" fontId="11" fillId="0" borderId="29" xfId="0" applyNumberFormat="1" applyFont="1" applyFill="1" applyBorder="1" applyAlignment="1" applyProtection="1">
      <alignment horizontal="center" vertical="center"/>
      <protection locked="0"/>
    </xf>
    <xf numFmtId="170" fontId="11" fillId="0" borderId="30" xfId="0" applyNumberFormat="1" applyFont="1" applyFill="1" applyBorder="1" applyAlignment="1" applyProtection="1">
      <alignment horizontal="center" vertical="center"/>
      <protection locked="0"/>
    </xf>
    <xf numFmtId="8" fontId="0" fillId="0" borderId="1" xfId="2" applyNumberFormat="1" applyFont="1" applyFill="1" applyBorder="1" applyAlignment="1">
      <alignment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11" fillId="0" borderId="21" xfId="0" applyFont="1" applyFill="1" applyBorder="1" applyAlignment="1" applyProtection="1">
      <alignment horizontal="center" vertical="center" wrapText="1"/>
      <protection locked="0"/>
    </xf>
    <xf numFmtId="9" fontId="11" fillId="0" borderId="1" xfId="1" applyFont="1" applyFill="1" applyBorder="1" applyAlignment="1">
      <alignment horizontal="center" vertical="center" wrapText="1"/>
    </xf>
    <xf numFmtId="9" fontId="11" fillId="0" borderId="22" xfId="1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12" fillId="0" borderId="22" xfId="1" applyFont="1" applyFill="1" applyBorder="1" applyAlignment="1">
      <alignment horizontal="center" vertical="center" wrapText="1"/>
    </xf>
    <xf numFmtId="9" fontId="11" fillId="0" borderId="1" xfId="0" applyNumberFormat="1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9" fontId="11" fillId="0" borderId="29" xfId="0" applyNumberFormat="1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9" fontId="11" fillId="0" borderId="22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9" fontId="12" fillId="0" borderId="1" xfId="0" applyNumberFormat="1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9" fontId="12" fillId="0" borderId="3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40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8" fillId="0" borderId="42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44" xfId="0" applyFont="1" applyBorder="1" applyAlignment="1">
      <alignment horizontal="left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9" fontId="5" fillId="2" borderId="4" xfId="1" applyFont="1" applyFill="1" applyBorder="1" applyAlignment="1">
      <alignment horizontal="center" vertical="center" wrapText="1"/>
    </xf>
    <xf numFmtId="9" fontId="5" fillId="2" borderId="3" xfId="1" applyFont="1" applyFill="1" applyBorder="1" applyAlignment="1">
      <alignment horizontal="center" vertical="center" wrapText="1"/>
    </xf>
    <xf numFmtId="9" fontId="5" fillId="2" borderId="13" xfId="1" applyFont="1" applyFill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44" xfId="0" applyFont="1" applyBorder="1" applyAlignment="1">
      <alignment vertical="center"/>
    </xf>
    <xf numFmtId="0" fontId="8" fillId="0" borderId="50" xfId="0" applyFont="1" applyBorder="1" applyAlignment="1">
      <alignment horizontal="left" vertical="center" wrapText="1"/>
    </xf>
    <xf numFmtId="0" fontId="8" fillId="0" borderId="51" xfId="0" applyFont="1" applyBorder="1" applyAlignment="1">
      <alignment horizontal="left" vertical="center" wrapText="1"/>
    </xf>
    <xf numFmtId="0" fontId="8" fillId="0" borderId="52" xfId="0" applyFont="1" applyBorder="1" applyAlignment="1">
      <alignment horizontal="left" vertical="center" wrapText="1"/>
    </xf>
    <xf numFmtId="44" fontId="11" fillId="0" borderId="21" xfId="2" applyFont="1" applyBorder="1" applyAlignment="1" applyProtection="1">
      <alignment horizontal="center" vertical="center"/>
      <protection locked="0"/>
    </xf>
    <xf numFmtId="44" fontId="14" fillId="0" borderId="1" xfId="0" applyNumberFormat="1" applyFont="1" applyFill="1" applyBorder="1" applyAlignment="1" applyProtection="1">
      <alignment horizontal="center" vertical="center"/>
      <protection locked="0"/>
    </xf>
    <xf numFmtId="44" fontId="11" fillId="0" borderId="21" xfId="0" applyNumberFormat="1" applyFont="1" applyFill="1" applyBorder="1" applyAlignment="1" applyProtection="1">
      <alignment horizontal="center" vertical="center" wrapText="1"/>
      <protection locked="0"/>
    </xf>
    <xf numFmtId="44" fontId="11" fillId="0" borderId="21" xfId="0" applyNumberFormat="1" applyFont="1" applyFill="1" applyBorder="1" applyAlignment="1" applyProtection="1">
      <alignment horizontal="center" vertical="center"/>
      <protection locked="0"/>
    </xf>
    <xf numFmtId="44" fontId="11" fillId="0" borderId="28" xfId="0" applyNumberFormat="1" applyFont="1" applyFill="1" applyBorder="1" applyAlignment="1" applyProtection="1">
      <alignment horizontal="center" vertical="center"/>
      <protection locked="0"/>
    </xf>
    <xf numFmtId="44" fontId="11" fillId="0" borderId="32" xfId="0" applyNumberFormat="1" applyFont="1" applyFill="1" applyBorder="1" applyAlignment="1" applyProtection="1">
      <alignment horizontal="center" vertical="center"/>
      <protection locked="0"/>
    </xf>
  </cellXfs>
  <cellStyles count="5">
    <cellStyle name="Millares" xfId="3" builtinId="3"/>
    <cellStyle name="Millares 10" xfId="4" xr:uid="{311FC3B6-F019-48ED-9EF3-BCE4CBDE8D02}"/>
    <cellStyle name="Moneda" xfId="2" builtinId="4"/>
    <cellStyle name="Normal" xfId="0" builtinId="0"/>
    <cellStyle name="Porcentaje" xfId="1" builtinId="5"/>
  </cellStyles>
  <dxfs count="121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3" formatCode="0%"/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3" formatCode="0%"/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3" formatCode="0%"/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3" formatCode="0%"/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3" formatCode="0%"/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3" formatCode="0%"/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[$$-240A]\ * #,##0.00_-;\-[$$-240A]\ * #,##0.00_-;_-[$$-240A]\ * &quot;-&quot;??_-;_-@_-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9" formatCode="&quot;$&quot;\ #,##0.00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174" formatCode="0.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</font>
      <fill>
        <patternFill patternType="solid">
          <fgColor indexed="64"/>
          <bgColor rgb="FF00B0F0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ill>
        <patternFill patternType="solid">
          <fgColor theme="6" tint="0.39994506668294322"/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4" defaultTableStyle="TableStyleMedium2" defaultPivotStyle="PivotStyleLight16">
    <tableStyle name="Estilo de tabla 1" pivot="0" count="0" xr9:uid="{00000000-0011-0000-FFFF-FFFF00000000}"/>
    <tableStyle name="Estilo de tabla 2" pivot="0" count="0" xr9:uid="{00000000-0011-0000-FFFF-FFFF01000000}"/>
    <tableStyle name="Estilo de tabla 3" pivot="0" count="1" xr9:uid="{00000000-0011-0000-FFFF-FFFF02000000}">
      <tableStyleElement type="firstRowStripe" dxfId="120"/>
    </tableStyle>
    <tableStyle name="Estilo de tabla 4" pivot="0" count="1" xr9:uid="{00000000-0011-0000-FFFF-FFFF03000000}">
      <tableStyleElement type="firstRowStripe" dxfId="1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1119187</xdr:colOff>
      <xdr:row>0</xdr:row>
      <xdr:rowOff>190499</xdr:rowOff>
    </xdr:from>
    <xdr:to>
      <xdr:col>1</xdr:col>
      <xdr:colOff>904873</xdr:colOff>
      <xdr:row>3</xdr:row>
      <xdr:rowOff>203882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AC8FCB-1CF2-47DA-9574-CCD5F4661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87" y="190499"/>
          <a:ext cx="1233486" cy="11563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Alcald&#237;a%20Bga%202025/Seguimiento%20PDM%202024-2027/Plan%20Indicativo%202024-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Indicativo"/>
    </sheetNames>
    <sheetDataSet>
      <sheetData sheetId="0">
        <row r="9">
          <cell r="T9">
            <v>1</v>
          </cell>
          <cell r="AC9" t="str">
            <v>No Acumulativa</v>
          </cell>
        </row>
        <row r="10">
          <cell r="T10">
            <v>9</v>
          </cell>
          <cell r="AC10" t="str">
            <v>No Acumulativa</v>
          </cell>
        </row>
        <row r="11">
          <cell r="T11">
            <v>1</v>
          </cell>
          <cell r="AC11" t="str">
            <v>No Acumulativa</v>
          </cell>
        </row>
        <row r="12">
          <cell r="T12">
            <v>1</v>
          </cell>
          <cell r="AC12" t="str">
            <v>No Acumulativa</v>
          </cell>
        </row>
        <row r="13">
          <cell r="T13">
            <v>2432</v>
          </cell>
          <cell r="AC13" t="str">
            <v>Acumulativa</v>
          </cell>
        </row>
        <row r="14">
          <cell r="T14">
            <v>1</v>
          </cell>
          <cell r="AC14" t="str">
            <v>No Acumulativa</v>
          </cell>
        </row>
        <row r="15">
          <cell r="T15">
            <v>1</v>
          </cell>
          <cell r="AC15" t="str">
            <v>No Acumulativa</v>
          </cell>
        </row>
        <row r="16">
          <cell r="T16">
            <v>1</v>
          </cell>
          <cell r="AC16" t="str">
            <v>No Acumulativa</v>
          </cell>
        </row>
        <row r="17">
          <cell r="T17">
            <v>1</v>
          </cell>
          <cell r="AC17" t="str">
            <v>No Acumulativa</v>
          </cell>
        </row>
        <row r="21">
          <cell r="T21">
            <v>1</v>
          </cell>
          <cell r="AC21" t="str">
            <v>No Acumulativa</v>
          </cell>
        </row>
        <row r="22">
          <cell r="T22">
            <v>1</v>
          </cell>
          <cell r="AC22" t="str">
            <v>No Acumulativa</v>
          </cell>
        </row>
        <row r="23">
          <cell r="T23">
            <v>1</v>
          </cell>
          <cell r="AC23" t="str">
            <v>No Acumulativa</v>
          </cell>
        </row>
        <row r="25">
          <cell r="T25">
            <v>1</v>
          </cell>
          <cell r="AC25" t="str">
            <v>No Acumulativa</v>
          </cell>
        </row>
        <row r="26">
          <cell r="T26">
            <v>1</v>
          </cell>
          <cell r="AC26" t="str">
            <v>No Acumulativa</v>
          </cell>
        </row>
        <row r="27">
          <cell r="T27">
            <v>6</v>
          </cell>
          <cell r="AC27" t="str">
            <v>No Acumulativa</v>
          </cell>
        </row>
        <row r="28">
          <cell r="T28">
            <v>1</v>
          </cell>
          <cell r="AC28" t="str">
            <v>No Acumulativa</v>
          </cell>
        </row>
        <row r="135">
          <cell r="T135">
            <v>17650</v>
          </cell>
          <cell r="AC135" t="str">
            <v>No Acumulativa</v>
          </cell>
        </row>
        <row r="233">
          <cell r="T233">
            <v>1</v>
          </cell>
          <cell r="AC233" t="str">
            <v>No Acumulativa</v>
          </cell>
        </row>
        <row r="234">
          <cell r="T234">
            <v>1800</v>
          </cell>
          <cell r="AC234" t="str">
            <v>Acumulativa</v>
          </cell>
        </row>
        <row r="235">
          <cell r="T235">
            <v>1</v>
          </cell>
          <cell r="AC235" t="str">
            <v>No Acumulativa</v>
          </cell>
        </row>
        <row r="236">
          <cell r="T236">
            <v>4</v>
          </cell>
          <cell r="AC236" t="str">
            <v>Acumulativa</v>
          </cell>
        </row>
        <row r="237">
          <cell r="T237">
            <v>700</v>
          </cell>
          <cell r="AC237" t="str">
            <v>Acumulativa</v>
          </cell>
        </row>
        <row r="238">
          <cell r="T238">
            <v>250</v>
          </cell>
          <cell r="AC238" t="str">
            <v>Acumulativa</v>
          </cell>
        </row>
        <row r="294">
          <cell r="T294">
            <v>1</v>
          </cell>
          <cell r="AC294" t="str">
            <v>No Acumulativa</v>
          </cell>
        </row>
        <row r="298">
          <cell r="T298">
            <v>2</v>
          </cell>
          <cell r="AC298" t="str">
            <v>No Acumulativa</v>
          </cell>
        </row>
        <row r="299">
          <cell r="T299">
            <v>850</v>
          </cell>
          <cell r="AC299" t="str">
            <v>Acumulativa</v>
          </cell>
        </row>
        <row r="300">
          <cell r="T300">
            <v>1</v>
          </cell>
          <cell r="AC300" t="str">
            <v>No Acumulativa</v>
          </cell>
        </row>
        <row r="301">
          <cell r="T301">
            <v>150</v>
          </cell>
          <cell r="AC301" t="str">
            <v>Acumulativa</v>
          </cell>
        </row>
        <row r="302">
          <cell r="T302">
            <v>100</v>
          </cell>
          <cell r="AC302" t="str">
            <v>Acumulativa</v>
          </cell>
        </row>
        <row r="303">
          <cell r="T303">
            <v>20</v>
          </cell>
          <cell r="AC303" t="str">
            <v>Acumulativa</v>
          </cell>
        </row>
        <row r="304">
          <cell r="T304">
            <v>1</v>
          </cell>
          <cell r="AC304" t="str">
            <v>No Acumulativa</v>
          </cell>
        </row>
        <row r="305">
          <cell r="T305">
            <v>47</v>
          </cell>
          <cell r="AC305" t="str">
            <v>Acumulativa</v>
          </cell>
        </row>
        <row r="306">
          <cell r="T306">
            <v>1</v>
          </cell>
          <cell r="AC306" t="str">
            <v>No Acumulativa</v>
          </cell>
        </row>
        <row r="307">
          <cell r="T307">
            <v>1</v>
          </cell>
          <cell r="AC307" t="str">
            <v>No Acumulativa</v>
          </cell>
        </row>
        <row r="308">
          <cell r="T308">
            <v>1</v>
          </cell>
          <cell r="AC308" t="str">
            <v>No Acumulativa</v>
          </cell>
        </row>
        <row r="309">
          <cell r="T309">
            <v>1</v>
          </cell>
          <cell r="AC309" t="str">
            <v>No Acumulativa</v>
          </cell>
        </row>
        <row r="310">
          <cell r="T310">
            <v>600</v>
          </cell>
          <cell r="AC310" t="str">
            <v>No Acumulativa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a1" displayName="Tabla1" ref="A10:BE47" totalsRowShown="0" headerRowDxfId="0" dataDxfId="117" totalsRowDxfId="115" headerRowBorderDxfId="118" tableBorderDxfId="116">
  <autoFilter ref="A10:BE47" xr:uid="{00000000-0009-0000-0100-000001000000}"/>
  <tableColumns count="57">
    <tableColumn id="1" xr3:uid="{00000000-0010-0000-0100-000001000000}" name=" Consecutivo PDM" dataDxfId="114" totalsRowDxfId="57"/>
    <tableColumn id="2" xr3:uid="{00000000-0010-0000-0100-000002000000}" name="Linea Estratégica" dataDxfId="113" totalsRowDxfId="56"/>
    <tableColumn id="5" xr3:uid="{00000000-0010-0000-0100-000005000000}" name="Sector" dataDxfId="112" totalsRowDxfId="55"/>
    <tableColumn id="14" xr3:uid="{00000000-0010-0000-0100-00000E000000}" name="Cod. Programa" dataDxfId="111" totalsRowDxfId="54"/>
    <tableColumn id="15" xr3:uid="{00000000-0010-0000-0100-00000F000000}" name="Programa" dataDxfId="110" totalsRowDxfId="53"/>
    <tableColumn id="16" xr3:uid="{00000000-0010-0000-0100-000010000000}" name="Cod. de Producto" dataDxfId="109" totalsRowDxfId="52"/>
    <tableColumn id="17" xr3:uid="{00000000-0010-0000-0100-000011000000}" name="Meta de Producto" dataDxfId="108" totalsRowDxfId="51"/>
    <tableColumn id="18" xr3:uid="{00000000-0010-0000-0100-000012000000}" name="Cod. Indicador de Producto" dataDxfId="107" totalsRowDxfId="50"/>
    <tableColumn id="19" xr3:uid="{00000000-0010-0000-0100-000013000000}" name="Indicador de Producto" dataDxfId="106" totalsRowDxfId="49"/>
    <tableColumn id="20" xr3:uid="{00000000-0010-0000-0100-000014000000}" name="LÍnea Base" dataDxfId="105" totalsRowDxfId="48"/>
    <tableColumn id="21" xr3:uid="{00000000-0010-0000-0100-000015000000}" name="Unidad de Medida2" dataDxfId="104" totalsRowDxfId="47"/>
    <tableColumn id="22" xr3:uid="{00000000-0010-0000-0100-000016000000}" name="Tipo de Meta" dataDxfId="103" totalsRowDxfId="46"/>
    <tableColumn id="23" xr3:uid="{00000000-0010-0000-0100-000017000000}" name="Meta Programada Cuatrienio3" dataDxfId="102" totalsRowDxfId="45"/>
    <tableColumn id="24" xr3:uid="{00000000-0010-0000-0100-000018000000}" name="Meta Programada Vigencia" dataDxfId="101" totalsRowDxfId="44"/>
    <tableColumn id="25" xr3:uid="{00000000-0010-0000-0100-000019000000}" name="Logro Vigencia" dataDxfId="100" totalsRowDxfId="43"/>
    <tableColumn id="41" xr3:uid="{00000000-0010-0000-0100-000029000000}" name="Porcentaje Avance Vigencia" dataDxfId="99" totalsRowDxfId="42"/>
    <tableColumn id="26" xr3:uid="{00000000-0010-0000-0100-00001A000000}" name="Porcentaje Avance VigenciaR" dataDxfId="98" totalsRowDxfId="41"/>
    <tableColumn id="46" xr3:uid="{00000000-0010-0000-0100-00002E000000}" name="Recursos propios" dataDxfId="97" totalsRowDxfId="40"/>
    <tableColumn id="47" xr3:uid="{00000000-0010-0000-0100-00002F000000}" name="SGP Educación" dataDxfId="96" totalsRowDxfId="39"/>
    <tableColumn id="48" xr3:uid="{00000000-0010-0000-0100-000030000000}" name="SGP Salud" dataDxfId="95" totalsRowDxfId="38"/>
    <tableColumn id="36" xr3:uid="{00000000-0010-0000-0100-000024000000}" name="SGP Deporte" dataDxfId="94" totalsRowDxfId="37"/>
    <tableColumn id="35" xr3:uid="{00000000-0010-0000-0100-000023000000}" name="SGP Cultura" dataDxfId="93" totalsRowDxfId="36"/>
    <tableColumn id="13" xr3:uid="{00000000-0010-0000-0100-00000D000000}" name="SGP Libre inversión" dataDxfId="92" totalsRowDxfId="35"/>
    <tableColumn id="12" xr3:uid="{00000000-0010-0000-0100-00000C000000}" name="SGP Libre destinación" dataDxfId="91" totalsRowDxfId="34"/>
    <tableColumn id="11" xr3:uid="{00000000-0010-0000-0100-00000B000000}" name="SGP Alimentación escolar" dataDxfId="90" totalsRowDxfId="33"/>
    <tableColumn id="9" xr3:uid="{00000000-0010-0000-0100-000009000000}" name="SGP APSB" dataDxfId="89" totalsRowDxfId="32"/>
    <tableColumn id="8" xr3:uid="{00000000-0010-0000-0100-000008000000}" name="Crédito" dataDxfId="88" totalsRowDxfId="31"/>
    <tableColumn id="7" xr3:uid="{00000000-0010-0000-0100-000007000000}" name="Transferencias de capital - cofinanciación departamento" dataDxfId="87" totalsRowDxfId="30"/>
    <tableColumn id="6" xr3:uid="{00000000-0010-0000-0100-000006000000}" name="Transferencias de capital - cofinanciación nación" dataDxfId="86" totalsRowDxfId="29"/>
    <tableColumn id="49" xr3:uid="{00000000-0010-0000-0100-000031000000}" name="Otros" dataDxfId="85" totalsRowDxfId="28"/>
    <tableColumn id="27" xr3:uid="{00000000-0010-0000-0100-00001B000000}" name="Recursos del Balance" dataDxfId="84" totalsRowDxfId="27"/>
    <tableColumn id="50" xr3:uid="{00000000-0010-0000-0100-000032000000}" name="Total 2026" dataDxfId="83" totalsRowDxfId="26">
      <calculatedColumnFormula>SUM(Tabla1[[#This Row],[Recursos propios]:[Recursos del Balance]])</calculatedColumnFormula>
    </tableColumn>
    <tableColumn id="51" xr3:uid="{00000000-0010-0000-0100-000033000000}" name="Recursos propios2" dataDxfId="82" totalsRowDxfId="25"/>
    <tableColumn id="52" xr3:uid="{00000000-0010-0000-0100-000034000000}" name="SGP Educación2" dataDxfId="81" totalsRowDxfId="24"/>
    <tableColumn id="53" xr3:uid="{00000000-0010-0000-0100-000035000000}" name="SGP Salud " dataDxfId="80" totalsRowDxfId="23"/>
    <tableColumn id="62" xr3:uid="{00000000-0010-0000-0100-00003E000000}" name="SGP Deporte2" dataDxfId="79" totalsRowDxfId="22"/>
    <tableColumn id="61" xr3:uid="{00000000-0010-0000-0100-00003D000000}" name="SGP Cultura " dataDxfId="78" totalsRowDxfId="21"/>
    <tableColumn id="45" xr3:uid="{00000000-0010-0000-0100-00002D000000}" name="SGP Libre inversión2" dataDxfId="77" totalsRowDxfId="20"/>
    <tableColumn id="43" xr3:uid="{00000000-0010-0000-0100-00002B000000}" name="SGP Libre destinación2" dataDxfId="76" totalsRowDxfId="19"/>
    <tableColumn id="42" xr3:uid="{00000000-0010-0000-0100-00002A000000}" name="SGP Alimentación escolar2" dataDxfId="75" totalsRowDxfId="18"/>
    <tableColumn id="40" xr3:uid="{00000000-0010-0000-0100-000028000000}" name="SGP APSB2" dataDxfId="74" totalsRowDxfId="17"/>
    <tableColumn id="39" xr3:uid="{00000000-0010-0000-0100-000027000000}" name="Crédito2" dataDxfId="73" totalsRowDxfId="16"/>
    <tableColumn id="38" xr3:uid="{00000000-0010-0000-0100-000026000000}" name="Transferencias de capital - cofinanciación departamento2" dataDxfId="72" totalsRowDxfId="15"/>
    <tableColumn id="37" xr3:uid="{00000000-0010-0000-0100-000025000000}" name="Transferencias de capital - cofinanciación nación " dataDxfId="71" totalsRowDxfId="14"/>
    <tableColumn id="54" xr3:uid="{00000000-0010-0000-0100-000036000000}" name="Otros2" dataDxfId="70" totalsRowDxfId="13"/>
    <tableColumn id="10" xr3:uid="{00000000-0010-0000-0100-00000A000000}" name="Recursos del Balance2" dataDxfId="69" totalsRowDxfId="12"/>
    <tableColumn id="55" xr3:uid="{00000000-0010-0000-0100-000037000000}" name="Total Recursos Comprometido 2026" dataDxfId="68" totalsRowDxfId="11">
      <calculatedColumnFormula>SUM(Tabla1[[#This Row],[Recursos propios2]:[Recursos del Balance2]])</calculatedColumnFormula>
    </tableColumn>
    <tableColumn id="3" xr3:uid="{00000000-0010-0000-0100-000003000000}" name="Total Recursos Obligados" dataDxfId="67" totalsRowDxfId="10"/>
    <tableColumn id="4" xr3:uid="{00000000-0010-0000-0100-000004000000}" name="Total Recursos Pagados" dataDxfId="66" totalsRowDxfId="9"/>
    <tableColumn id="30" xr3:uid="{00000000-0010-0000-0100-00001E000000}" name="Ejecución Recursos Comprometidos" dataDxfId="65" totalsRowDxfId="8" dataCellStyle="Porcentaje">
      <calculatedColumnFormula>+Tabla1[[#This Row],[Total Recursos Comprometido 2026]]/Tabla1[[#This Row],[Total 2026]]</calculatedColumnFormula>
    </tableColumn>
    <tableColumn id="44" xr3:uid="{00000000-0010-0000-0100-00002C000000}" name="Ejecución Recursos Obligados" dataDxfId="64" totalsRowDxfId="7" dataCellStyle="Porcentaje">
      <calculatedColumnFormula>+Tabla1[[#This Row],[Total Recursos Obligados]]/Tabla1[[#This Row],[Total 2026]]</calculatedColumnFormula>
    </tableColumn>
    <tableColumn id="34" xr3:uid="{00000000-0010-0000-0100-000022000000}" name="Ejecución Recursos Pagados" dataDxfId="63" totalsRowDxfId="6" dataCellStyle="Porcentaje">
      <calculatedColumnFormula>+Tabla1[[#This Row],[Total Recursos Pagados]]/Tabla1[[#This Row],[Total 2026]]</calculatedColumnFormula>
    </tableColumn>
    <tableColumn id="31" xr3:uid="{00000000-0010-0000-0100-00001F000000}" name="Total Recursos Gestionados2" dataDxfId="62" totalsRowDxfId="5"/>
    <tableColumn id="33" xr3:uid="{00000000-0010-0000-0100-000021000000}" name="Nivel de Gestión" dataDxfId="61" totalsRowDxfId="4" dataCellStyle="Porcentaje">
      <calculatedColumnFormula>+Tabla1[[#This Row],[Total Recursos Gestionados2]]/Tabla1[[#This Row],[Total Recursos Comprometido 2026]]</calculatedColumnFormula>
    </tableColumn>
    <tableColumn id="58" xr3:uid="{00000000-0010-0000-0100-00003A000000}" name="Dependencia" dataDxfId="60" totalsRowDxfId="3"/>
    <tableColumn id="59" xr3:uid="{00000000-0010-0000-0100-00003B000000}" name="Responsable" dataDxfId="59" totalsRowDxfId="2"/>
    <tableColumn id="60" xr3:uid="{00000000-0010-0000-0100-00003C000000}" name="ODS" dataDxfId="58" totalsRowDxfId="1"/>
  </tableColumns>
  <tableStyleInfo name="Estilo de tabla 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</sheetPr>
  <dimension ref="A1:BE47"/>
  <sheetViews>
    <sheetView showGridLines="0" tabSelected="1" zoomScale="60" zoomScaleNormal="60" workbookViewId="0">
      <selection sqref="A1:B4"/>
    </sheetView>
  </sheetViews>
  <sheetFormatPr baseColWidth="10" defaultColWidth="11.25" defaultRowHeight="15"/>
  <cols>
    <col min="1" max="1" width="19" style="4" customWidth="1"/>
    <col min="2" max="2" width="26.75" style="4" customWidth="1"/>
    <col min="3" max="3" width="20.25" style="4" customWidth="1"/>
    <col min="4" max="4" width="19.25" style="4" customWidth="1"/>
    <col min="5" max="5" width="40.375" style="4" customWidth="1"/>
    <col min="6" max="6" width="19.25" style="4" customWidth="1"/>
    <col min="7" max="7" width="69" style="4" customWidth="1"/>
    <col min="8" max="8" width="19.25" style="4" customWidth="1"/>
    <col min="9" max="9" width="69" style="4" customWidth="1"/>
    <col min="10" max="10" width="12.375" style="4" customWidth="1"/>
    <col min="11" max="11" width="16.25" style="4" customWidth="1"/>
    <col min="12" max="12" width="20" style="4" customWidth="1"/>
    <col min="13" max="14" width="23.25" style="4" customWidth="1"/>
    <col min="15" max="16" width="18.75" style="4" customWidth="1"/>
    <col min="17" max="17" width="19.25" style="5" hidden="1" customWidth="1"/>
    <col min="18" max="46" width="27.25" style="4" customWidth="1"/>
    <col min="47" max="47" width="31" style="4" customWidth="1"/>
    <col min="48" max="48" width="31.375" style="4" customWidth="1"/>
    <col min="49" max="49" width="27.25" style="4" customWidth="1"/>
    <col min="50" max="52" width="22.75" style="23" customWidth="1"/>
    <col min="53" max="53" width="27.25" style="4" customWidth="1"/>
    <col min="54" max="54" width="16.25" style="4" customWidth="1"/>
    <col min="55" max="55" width="20.25" style="4" customWidth="1"/>
    <col min="56" max="56" width="19.75" style="4" customWidth="1"/>
    <col min="57" max="57" width="21.25" style="4" customWidth="1"/>
    <col min="58" max="58" width="22.75" style="1" bestFit="1" customWidth="1"/>
    <col min="59" max="59" width="33" style="1" bestFit="1" customWidth="1"/>
    <col min="60" max="60" width="28.75" style="1" bestFit="1" customWidth="1"/>
    <col min="61" max="61" width="58.25" style="1" bestFit="1" customWidth="1"/>
    <col min="62" max="62" width="26" style="1" bestFit="1" customWidth="1"/>
    <col min="63" max="63" width="24.25" style="1" bestFit="1" customWidth="1"/>
    <col min="64" max="64" width="35.25" style="1" bestFit="1" customWidth="1"/>
    <col min="65" max="65" width="30.25" style="1" bestFit="1" customWidth="1"/>
    <col min="66" max="66" width="31.25" style="1" bestFit="1" customWidth="1"/>
    <col min="67" max="67" width="38" style="1" bestFit="1" customWidth="1"/>
    <col min="68" max="68" width="40.25" style="1" bestFit="1" customWidth="1"/>
    <col min="69" max="69" width="43.25" style="1" bestFit="1" customWidth="1"/>
    <col min="70" max="70" width="48.75" style="1" bestFit="1" customWidth="1"/>
    <col min="71" max="71" width="39.25" style="1" bestFit="1" customWidth="1"/>
    <col min="72" max="72" width="26.75" style="1" bestFit="1" customWidth="1"/>
    <col min="73" max="73" width="47" style="1" bestFit="1" customWidth="1"/>
    <col min="74" max="74" width="40" style="1" bestFit="1" customWidth="1"/>
    <col min="75" max="75" width="83.75" style="1" bestFit="1" customWidth="1"/>
    <col min="76" max="76" width="21.25" style="1" bestFit="1" customWidth="1"/>
    <col min="77" max="77" width="31.25" style="1" bestFit="1" customWidth="1"/>
    <col min="78" max="78" width="27.25" style="1" bestFit="1" customWidth="1"/>
    <col min="79" max="79" width="56.75" style="1" bestFit="1" customWidth="1"/>
    <col min="80" max="80" width="24.25" style="1" bestFit="1" customWidth="1"/>
    <col min="81" max="81" width="22.75" style="1" bestFit="1" customWidth="1"/>
    <col min="82" max="82" width="33.75" style="1" bestFit="1" customWidth="1"/>
    <col min="83" max="83" width="29" style="1" bestFit="1" customWidth="1"/>
    <col min="84" max="84" width="29.75" style="1" bestFit="1" customWidth="1"/>
    <col min="85" max="85" width="36.25" style="1" bestFit="1" customWidth="1"/>
    <col min="86" max="86" width="38.75" style="1" bestFit="1" customWidth="1"/>
    <col min="87" max="87" width="42" style="1" bestFit="1" customWidth="1"/>
    <col min="88" max="88" width="47.25" style="1" bestFit="1" customWidth="1"/>
    <col min="89" max="89" width="37.75" style="1" bestFit="1" customWidth="1"/>
    <col min="90" max="90" width="25.25" style="1" bestFit="1" customWidth="1"/>
    <col min="91" max="91" width="45.25" style="1" bestFit="1" customWidth="1"/>
    <col min="92" max="92" width="38.25" style="1" bestFit="1" customWidth="1"/>
    <col min="93" max="93" width="82.25" style="1" bestFit="1" customWidth="1"/>
    <col min="94" max="94" width="22" style="1" bestFit="1" customWidth="1"/>
    <col min="95" max="95" width="32.25" style="1" bestFit="1" customWidth="1"/>
    <col min="96" max="96" width="28" style="1" bestFit="1" customWidth="1"/>
    <col min="97" max="97" width="57.25" style="1" bestFit="1" customWidth="1"/>
    <col min="98" max="98" width="25.25" style="1" bestFit="1" customWidth="1"/>
    <col min="99" max="99" width="23.25" style="1" bestFit="1" customWidth="1"/>
    <col min="100" max="100" width="34.25" style="1" bestFit="1" customWidth="1"/>
    <col min="101" max="101" width="29.25" style="1" bestFit="1" customWidth="1"/>
    <col min="102" max="102" width="30.25" style="1" bestFit="1" customWidth="1"/>
    <col min="103" max="103" width="37.25" style="1" bestFit="1" customWidth="1"/>
    <col min="104" max="104" width="39.25" style="1" bestFit="1" customWidth="1"/>
    <col min="105" max="105" width="42.25" style="1" bestFit="1" customWidth="1"/>
    <col min="106" max="106" width="48" style="1" bestFit="1" customWidth="1"/>
    <col min="107" max="107" width="38.25" style="1" bestFit="1" customWidth="1"/>
    <col min="108" max="108" width="25.75" style="1" bestFit="1" customWidth="1"/>
    <col min="109" max="109" width="46" style="1" bestFit="1" customWidth="1"/>
    <col min="110" max="110" width="39.25" style="1" bestFit="1" customWidth="1"/>
    <col min="111" max="111" width="82.75" style="1" bestFit="1" customWidth="1"/>
    <col min="112" max="112" width="20" style="1" bestFit="1" customWidth="1"/>
    <col min="113" max="113" width="30.25" style="1" bestFit="1" customWidth="1"/>
    <col min="114" max="114" width="26" style="1" bestFit="1" customWidth="1"/>
    <col min="115" max="115" width="55.25" style="1" bestFit="1" customWidth="1"/>
    <col min="116" max="116" width="23.25" style="1" bestFit="1" customWidth="1"/>
    <col min="117" max="117" width="21.25" style="1" bestFit="1" customWidth="1"/>
    <col min="118" max="118" width="32.25" style="1" bestFit="1" customWidth="1"/>
    <col min="119" max="119" width="27.75" style="1" bestFit="1" customWidth="1"/>
    <col min="120" max="120" width="28.25" style="1" bestFit="1" customWidth="1"/>
    <col min="121" max="121" width="35.25" style="1" bestFit="1" customWidth="1"/>
    <col min="122" max="122" width="37.25" style="1" bestFit="1" customWidth="1"/>
    <col min="123" max="123" width="40.25" style="1" bestFit="1" customWidth="1"/>
    <col min="124" max="124" width="46" style="1" bestFit="1" customWidth="1"/>
    <col min="125" max="125" width="36.25" style="1" bestFit="1" customWidth="1"/>
    <col min="126" max="126" width="24" style="1" bestFit="1" customWidth="1"/>
    <col min="127" max="127" width="44.25" style="1" bestFit="1" customWidth="1"/>
    <col min="128" max="128" width="37.25" style="1" bestFit="1" customWidth="1"/>
    <col min="129" max="129" width="80.75" style="1" bestFit="1" customWidth="1"/>
    <col min="130" max="130" width="37.25" style="1" bestFit="1" customWidth="1"/>
    <col min="131" max="131" width="22.75" style="1" bestFit="1" customWidth="1"/>
    <col min="132" max="132" width="33" style="1" bestFit="1" customWidth="1"/>
    <col min="133" max="133" width="28.75" style="1" bestFit="1" customWidth="1"/>
    <col min="134" max="134" width="58.25" style="1" bestFit="1" customWidth="1"/>
    <col min="135" max="135" width="26" style="1" bestFit="1" customWidth="1"/>
    <col min="136" max="136" width="24.25" style="1" bestFit="1" customWidth="1"/>
    <col min="137" max="137" width="35.25" style="1" bestFit="1" customWidth="1"/>
    <col min="138" max="138" width="30.25" style="1" bestFit="1" customWidth="1"/>
    <col min="139" max="139" width="31.25" style="1" bestFit="1" customWidth="1"/>
    <col min="140" max="140" width="38" style="1" bestFit="1" customWidth="1"/>
    <col min="141" max="141" width="40.25" style="1" bestFit="1" customWidth="1"/>
    <col min="142" max="142" width="43.25" style="1" bestFit="1" customWidth="1"/>
    <col min="143" max="143" width="48.75" style="1" bestFit="1" customWidth="1"/>
    <col min="144" max="144" width="39.25" style="1" bestFit="1" customWidth="1"/>
    <col min="145" max="145" width="26.75" style="1" bestFit="1" customWidth="1"/>
    <col min="146" max="146" width="47" style="1" bestFit="1" customWidth="1"/>
    <col min="147" max="147" width="40" style="1" bestFit="1" customWidth="1"/>
    <col min="148" max="148" width="83.75" style="1" bestFit="1" customWidth="1"/>
    <col min="149" max="149" width="21.25" style="1" bestFit="1" customWidth="1"/>
    <col min="150" max="150" width="31.25" style="1" bestFit="1" customWidth="1"/>
    <col min="151" max="151" width="27.25" style="1" bestFit="1" customWidth="1"/>
    <col min="152" max="152" width="56.75" style="1" bestFit="1" customWidth="1"/>
    <col min="153" max="153" width="24.25" style="1" bestFit="1" customWidth="1"/>
    <col min="154" max="154" width="22.75" style="1" bestFit="1" customWidth="1"/>
    <col min="155" max="155" width="33.75" style="1" bestFit="1" customWidth="1"/>
    <col min="156" max="156" width="29" style="1" bestFit="1" customWidth="1"/>
    <col min="157" max="157" width="29.75" style="1" bestFit="1" customWidth="1"/>
    <col min="158" max="158" width="36.25" style="1" bestFit="1" customWidth="1"/>
    <col min="159" max="159" width="38.75" style="1" bestFit="1" customWidth="1"/>
    <col min="160" max="160" width="42" style="1" bestFit="1" customWidth="1"/>
    <col min="161" max="161" width="47.25" style="1" bestFit="1" customWidth="1"/>
    <col min="162" max="162" width="37.75" style="1" bestFit="1" customWidth="1"/>
    <col min="163" max="163" width="25.25" style="1" bestFit="1" customWidth="1"/>
    <col min="164" max="164" width="45.25" style="1" bestFit="1" customWidth="1"/>
    <col min="165" max="165" width="38.25" style="1" bestFit="1" customWidth="1"/>
    <col min="166" max="166" width="82.25" style="1" bestFit="1" customWidth="1"/>
    <col min="167" max="167" width="22" style="1" bestFit="1" customWidth="1"/>
    <col min="168" max="168" width="32.25" style="1" bestFit="1" customWidth="1"/>
    <col min="169" max="169" width="28" style="1" bestFit="1" customWidth="1"/>
    <col min="170" max="170" width="57.25" style="1" bestFit="1" customWidth="1"/>
    <col min="171" max="171" width="25.25" style="1" bestFit="1" customWidth="1"/>
    <col min="172" max="172" width="23.25" style="1" bestFit="1" customWidth="1"/>
    <col min="173" max="173" width="34.25" style="1" bestFit="1" customWidth="1"/>
    <col min="174" max="174" width="29.25" style="1" bestFit="1" customWidth="1"/>
    <col min="175" max="175" width="30.25" style="1" bestFit="1" customWidth="1"/>
    <col min="176" max="176" width="37.25" style="1" bestFit="1" customWidth="1"/>
    <col min="177" max="177" width="39.25" style="1" bestFit="1" customWidth="1"/>
    <col min="178" max="178" width="42.25" style="1" bestFit="1" customWidth="1"/>
    <col min="179" max="179" width="48" style="1" bestFit="1" customWidth="1"/>
    <col min="180" max="180" width="38.25" style="1" bestFit="1" customWidth="1"/>
    <col min="181" max="181" width="25.75" style="1" bestFit="1" customWidth="1"/>
    <col min="182" max="182" width="46" style="1" bestFit="1" customWidth="1"/>
    <col min="183" max="183" width="39.25" style="1" bestFit="1" customWidth="1"/>
    <col min="184" max="184" width="82.75" style="1" bestFit="1" customWidth="1"/>
    <col min="185" max="185" width="20" style="1" bestFit="1" customWidth="1"/>
    <col min="186" max="186" width="30.25" style="1" bestFit="1" customWidth="1"/>
    <col min="187" max="187" width="26" style="1" bestFit="1" customWidth="1"/>
    <col min="188" max="188" width="55.25" style="1" bestFit="1" customWidth="1"/>
    <col min="189" max="189" width="23.25" style="1" bestFit="1" customWidth="1"/>
    <col min="190" max="190" width="21.25" style="1" bestFit="1" customWidth="1"/>
    <col min="191" max="191" width="32.25" style="1" bestFit="1" customWidth="1"/>
    <col min="192" max="192" width="27.75" style="1" bestFit="1" customWidth="1"/>
    <col min="193" max="193" width="28.25" style="1" bestFit="1" customWidth="1"/>
    <col min="194" max="194" width="35.25" style="1" bestFit="1" customWidth="1"/>
    <col min="195" max="195" width="37.25" style="1" bestFit="1" customWidth="1"/>
    <col min="196" max="196" width="40.25" style="1" bestFit="1" customWidth="1"/>
    <col min="197" max="197" width="46" style="1" bestFit="1" customWidth="1"/>
    <col min="198" max="198" width="36.25" style="1" bestFit="1" customWidth="1"/>
    <col min="199" max="199" width="24" style="1" bestFit="1" customWidth="1"/>
    <col min="200" max="200" width="44.25" style="1" bestFit="1" customWidth="1"/>
    <col min="201" max="201" width="37.25" style="1" bestFit="1" customWidth="1"/>
    <col min="202" max="202" width="80.75" style="1" bestFit="1" customWidth="1"/>
    <col min="203" max="203" width="37.25" style="1" bestFit="1" customWidth="1"/>
    <col min="204" max="204" width="22.75" style="1" bestFit="1" customWidth="1"/>
    <col min="205" max="205" width="33" style="1" bestFit="1" customWidth="1"/>
    <col min="206" max="206" width="28.75" style="1" bestFit="1" customWidth="1"/>
    <col min="207" max="207" width="58.25" style="1" bestFit="1" customWidth="1"/>
    <col min="208" max="208" width="26" style="1" bestFit="1" customWidth="1"/>
    <col min="209" max="209" width="24.25" style="1" bestFit="1" customWidth="1"/>
    <col min="210" max="210" width="35.25" style="1" bestFit="1" customWidth="1"/>
    <col min="211" max="211" width="30.25" style="1" bestFit="1" customWidth="1"/>
    <col min="212" max="212" width="31.25" style="1" bestFit="1" customWidth="1"/>
    <col min="213" max="213" width="38" style="1" bestFit="1" customWidth="1"/>
    <col min="214" max="214" width="40.25" style="1" bestFit="1" customWidth="1"/>
    <col min="215" max="215" width="43.25" style="1" bestFit="1" customWidth="1"/>
    <col min="216" max="216" width="48.75" style="1" bestFit="1" customWidth="1"/>
    <col min="217" max="217" width="39.25" style="1" bestFit="1" customWidth="1"/>
    <col min="218" max="218" width="26.75" style="1" bestFit="1" customWidth="1"/>
    <col min="219" max="219" width="47" style="1" bestFit="1" customWidth="1"/>
    <col min="220" max="220" width="40" style="1" bestFit="1" customWidth="1"/>
    <col min="221" max="221" width="83.75" style="1" bestFit="1" customWidth="1"/>
    <col min="222" max="222" width="21.25" style="1" bestFit="1" customWidth="1"/>
    <col min="223" max="223" width="31.25" style="1" bestFit="1" customWidth="1"/>
    <col min="224" max="224" width="27.25" style="1" bestFit="1" customWidth="1"/>
    <col min="225" max="225" width="56.75" style="1" bestFit="1" customWidth="1"/>
    <col min="226" max="226" width="24.25" style="1" bestFit="1" customWidth="1"/>
    <col min="227" max="227" width="22.75" style="1" bestFit="1" customWidth="1"/>
    <col min="228" max="228" width="33.75" style="1" bestFit="1" customWidth="1"/>
    <col min="229" max="229" width="29" style="1" bestFit="1" customWidth="1"/>
    <col min="230" max="230" width="29.75" style="1" bestFit="1" customWidth="1"/>
    <col min="231" max="231" width="36.25" style="1" bestFit="1" customWidth="1"/>
    <col min="232" max="232" width="38.75" style="1" bestFit="1" customWidth="1"/>
    <col min="233" max="233" width="42" style="1" bestFit="1" customWidth="1"/>
    <col min="234" max="234" width="47.25" style="1" bestFit="1" customWidth="1"/>
    <col min="235" max="235" width="37.75" style="1" bestFit="1" customWidth="1"/>
    <col min="236" max="236" width="25.25" style="1" bestFit="1" customWidth="1"/>
    <col min="237" max="237" width="45.25" style="1" bestFit="1" customWidth="1"/>
    <col min="238" max="238" width="38.25" style="1" bestFit="1" customWidth="1"/>
    <col min="239" max="239" width="82.25" style="1" bestFit="1" customWidth="1"/>
    <col min="240" max="240" width="22" style="1" bestFit="1" customWidth="1"/>
    <col min="241" max="241" width="32.25" style="1" bestFit="1" customWidth="1"/>
    <col min="242" max="242" width="28" style="1" bestFit="1" customWidth="1"/>
    <col min="243" max="243" width="57.25" style="1" bestFit="1" customWidth="1"/>
    <col min="244" max="244" width="25.25" style="1" bestFit="1" customWidth="1"/>
    <col min="245" max="245" width="23.25" style="1" bestFit="1" customWidth="1"/>
    <col min="246" max="246" width="34.25" style="1" bestFit="1" customWidth="1"/>
    <col min="247" max="247" width="29.25" style="1" bestFit="1" customWidth="1"/>
    <col min="248" max="248" width="30.25" style="1" bestFit="1" customWidth="1"/>
    <col min="249" max="249" width="37.25" style="1" bestFit="1" customWidth="1"/>
    <col min="250" max="250" width="39.25" style="1" bestFit="1" customWidth="1"/>
    <col min="251" max="251" width="42.25" style="1" bestFit="1" customWidth="1"/>
    <col min="252" max="252" width="48" style="1" bestFit="1" customWidth="1"/>
    <col min="253" max="253" width="38.25" style="1" bestFit="1" customWidth="1"/>
    <col min="254" max="254" width="25.75" style="1" bestFit="1" customWidth="1"/>
    <col min="255" max="255" width="46" style="1" bestFit="1" customWidth="1"/>
    <col min="256" max="256" width="39.25" style="1" bestFit="1" customWidth="1"/>
    <col min="257" max="257" width="82.75" style="1" bestFit="1" customWidth="1"/>
    <col min="258" max="258" width="20" style="1" bestFit="1" customWidth="1"/>
    <col min="259" max="259" width="30.25" style="1" bestFit="1" customWidth="1"/>
    <col min="260" max="260" width="26" style="1" bestFit="1" customWidth="1"/>
    <col min="261" max="261" width="55.25" style="1" bestFit="1" customWidth="1"/>
    <col min="262" max="262" width="23.25" style="1" bestFit="1" customWidth="1"/>
    <col min="263" max="263" width="21.25" style="1" bestFit="1" customWidth="1"/>
    <col min="264" max="264" width="32.25" style="1" bestFit="1" customWidth="1"/>
    <col min="265" max="265" width="27.75" style="1" bestFit="1" customWidth="1"/>
    <col min="266" max="266" width="28.25" style="1" bestFit="1" customWidth="1"/>
    <col min="267" max="267" width="35.25" style="1" bestFit="1" customWidth="1"/>
    <col min="268" max="268" width="37.25" style="1" bestFit="1" customWidth="1"/>
    <col min="269" max="269" width="40.25" style="1" bestFit="1" customWidth="1"/>
    <col min="270" max="270" width="46" style="1" bestFit="1" customWidth="1"/>
    <col min="271" max="271" width="36.25" style="1" bestFit="1" customWidth="1"/>
    <col min="272" max="272" width="24" style="1" bestFit="1" customWidth="1"/>
    <col min="273" max="273" width="44.25" style="1" bestFit="1" customWidth="1"/>
    <col min="274" max="274" width="37.25" style="1" bestFit="1" customWidth="1"/>
    <col min="275" max="275" width="80.75" style="1" bestFit="1" customWidth="1"/>
    <col min="276" max="276" width="37.25" style="1" bestFit="1" customWidth="1"/>
    <col min="277" max="277" width="22.75" style="1" bestFit="1" customWidth="1"/>
    <col min="278" max="278" width="33" style="1" bestFit="1" customWidth="1"/>
    <col min="279" max="279" width="28.75" style="1" bestFit="1" customWidth="1"/>
    <col min="280" max="280" width="58.25" style="1" bestFit="1" customWidth="1"/>
    <col min="281" max="281" width="26" style="1" bestFit="1" customWidth="1"/>
    <col min="282" max="282" width="24.25" style="1" bestFit="1" customWidth="1"/>
    <col min="283" max="283" width="35.25" style="1" bestFit="1" customWidth="1"/>
    <col min="284" max="284" width="30.25" style="1" bestFit="1" customWidth="1"/>
    <col min="285" max="285" width="31.25" style="1" bestFit="1" customWidth="1"/>
    <col min="286" max="286" width="38" style="1" bestFit="1" customWidth="1"/>
    <col min="287" max="287" width="40.25" style="1" bestFit="1" customWidth="1"/>
    <col min="288" max="288" width="43.25" style="1" bestFit="1" customWidth="1"/>
    <col min="289" max="289" width="48.75" style="1" bestFit="1" customWidth="1"/>
    <col min="290" max="290" width="39.25" style="1" bestFit="1" customWidth="1"/>
    <col min="291" max="291" width="26.75" style="1" bestFit="1" customWidth="1"/>
    <col min="292" max="292" width="47" style="1" bestFit="1" customWidth="1"/>
    <col min="293" max="293" width="40" style="1" bestFit="1" customWidth="1"/>
    <col min="294" max="294" width="83.75" style="1" bestFit="1" customWidth="1"/>
    <col min="295" max="295" width="21.25" style="1" bestFit="1" customWidth="1"/>
    <col min="296" max="296" width="31.25" style="1" bestFit="1" customWidth="1"/>
    <col min="297" max="297" width="27.25" style="1" bestFit="1" customWidth="1"/>
    <col min="298" max="298" width="56.75" style="1" bestFit="1" customWidth="1"/>
    <col min="299" max="299" width="24.25" style="1" bestFit="1" customWidth="1"/>
    <col min="300" max="300" width="22.75" style="1" bestFit="1" customWidth="1"/>
    <col min="301" max="301" width="33.75" style="1" bestFit="1" customWidth="1"/>
    <col min="302" max="302" width="29" style="1" bestFit="1" customWidth="1"/>
    <col min="303" max="303" width="29.75" style="1" bestFit="1" customWidth="1"/>
    <col min="304" max="304" width="36.25" style="1" bestFit="1" customWidth="1"/>
    <col min="305" max="305" width="38.75" style="1" bestFit="1" customWidth="1"/>
    <col min="306" max="306" width="42" style="1" bestFit="1" customWidth="1"/>
    <col min="307" max="307" width="47.25" style="1" bestFit="1" customWidth="1"/>
    <col min="308" max="308" width="37.75" style="1" bestFit="1" customWidth="1"/>
    <col min="309" max="309" width="25.25" style="1" bestFit="1" customWidth="1"/>
    <col min="310" max="310" width="45.25" style="1" bestFit="1" customWidth="1"/>
    <col min="311" max="311" width="38.25" style="1" bestFit="1" customWidth="1"/>
    <col min="312" max="312" width="82.25" style="1" bestFit="1" customWidth="1"/>
    <col min="313" max="313" width="22" style="1" bestFit="1" customWidth="1"/>
    <col min="314" max="314" width="32.25" style="1" bestFit="1" customWidth="1"/>
    <col min="315" max="315" width="28" style="1" bestFit="1" customWidth="1"/>
    <col min="316" max="316" width="57.25" style="1" bestFit="1" customWidth="1"/>
    <col min="317" max="317" width="25.25" style="1" bestFit="1" customWidth="1"/>
    <col min="318" max="318" width="23.25" style="1" bestFit="1" customWidth="1"/>
    <col min="319" max="319" width="34.25" style="1" bestFit="1" customWidth="1"/>
    <col min="320" max="320" width="29.25" style="1" bestFit="1" customWidth="1"/>
    <col min="321" max="321" width="30.25" style="1" bestFit="1" customWidth="1"/>
    <col min="322" max="322" width="37.25" style="1" bestFit="1" customWidth="1"/>
    <col min="323" max="323" width="39.25" style="1" bestFit="1" customWidth="1"/>
    <col min="324" max="324" width="42.25" style="1" bestFit="1" customWidth="1"/>
    <col min="325" max="325" width="48" style="1" bestFit="1" customWidth="1"/>
    <col min="326" max="326" width="38.25" style="1" bestFit="1" customWidth="1"/>
    <col min="327" max="327" width="25.75" style="1" bestFit="1" customWidth="1"/>
    <col min="328" max="328" width="46" style="1" bestFit="1" customWidth="1"/>
    <col min="329" max="329" width="39.25" style="1" bestFit="1" customWidth="1"/>
    <col min="330" max="330" width="82.75" style="1" bestFit="1" customWidth="1"/>
    <col min="331" max="331" width="20" style="1" bestFit="1" customWidth="1"/>
    <col min="332" max="332" width="30.25" style="1" bestFit="1" customWidth="1"/>
    <col min="333" max="333" width="26" style="1" bestFit="1" customWidth="1"/>
    <col min="334" max="334" width="55.25" style="1" bestFit="1" customWidth="1"/>
    <col min="335" max="335" width="23.25" style="1" bestFit="1" customWidth="1"/>
    <col min="336" max="336" width="21.25" style="1" bestFit="1" customWidth="1"/>
    <col min="337" max="337" width="32.25" style="1" bestFit="1" customWidth="1"/>
    <col min="338" max="338" width="27.75" style="1" bestFit="1" customWidth="1"/>
    <col min="339" max="339" width="28.25" style="1" bestFit="1" customWidth="1"/>
    <col min="340" max="340" width="35.25" style="1" bestFit="1" customWidth="1"/>
    <col min="341" max="341" width="37.25" style="1" bestFit="1" customWidth="1"/>
    <col min="342" max="342" width="40.25" style="1" bestFit="1" customWidth="1"/>
    <col min="343" max="343" width="46" style="1" bestFit="1" customWidth="1"/>
    <col min="344" max="344" width="36.25" style="1" bestFit="1" customWidth="1"/>
    <col min="345" max="345" width="24" style="1" bestFit="1" customWidth="1"/>
    <col min="346" max="346" width="44.25" style="1" bestFit="1" customWidth="1"/>
    <col min="347" max="347" width="37.25" style="1" bestFit="1" customWidth="1"/>
    <col min="348" max="348" width="80.75" style="1" bestFit="1" customWidth="1"/>
    <col min="349" max="349" width="37.25" style="1" bestFit="1" customWidth="1"/>
    <col min="350" max="16384" width="11.25" style="1"/>
  </cols>
  <sheetData>
    <row r="1" spans="1:57" ht="30" customHeight="1" thickTop="1">
      <c r="A1" s="131"/>
      <c r="B1" s="132"/>
      <c r="C1" s="140" t="s">
        <v>23</v>
      </c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  <c r="AX1" s="141"/>
      <c r="AY1" s="141"/>
      <c r="AZ1" s="141"/>
      <c r="BA1" s="141"/>
      <c r="BB1" s="142"/>
      <c r="BC1" s="115" t="s">
        <v>24</v>
      </c>
      <c r="BD1" s="116"/>
      <c r="BE1" s="117"/>
    </row>
    <row r="2" spans="1:57" ht="30" customHeight="1">
      <c r="A2" s="133"/>
      <c r="B2" s="134"/>
      <c r="C2" s="143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5"/>
      <c r="BC2" s="149" t="s">
        <v>195</v>
      </c>
      <c r="BD2" s="150"/>
      <c r="BE2" s="151"/>
    </row>
    <row r="3" spans="1:57" ht="30" customHeight="1">
      <c r="A3" s="133"/>
      <c r="B3" s="134"/>
      <c r="C3" s="143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5"/>
      <c r="BC3" s="118" t="s">
        <v>196</v>
      </c>
      <c r="BD3" s="119"/>
      <c r="BE3" s="120"/>
    </row>
    <row r="4" spans="1:57" ht="30" customHeight="1" thickBot="1">
      <c r="A4" s="135"/>
      <c r="B4" s="136"/>
      <c r="C4" s="146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8"/>
      <c r="BC4" s="152" t="s">
        <v>197</v>
      </c>
      <c r="BD4" s="153"/>
      <c r="BE4" s="154"/>
    </row>
    <row r="5" spans="1:57" ht="23.25" customHeight="1" thickTop="1">
      <c r="Q5" s="4"/>
      <c r="BE5" s="11"/>
    </row>
    <row r="6" spans="1:57" ht="28.5" customHeight="1" thickBot="1">
      <c r="B6" s="3" t="s">
        <v>20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114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24"/>
      <c r="AY6" s="24"/>
      <c r="AZ6" s="24"/>
      <c r="BA6" s="6"/>
      <c r="BB6" s="6"/>
      <c r="BC6" s="12"/>
      <c r="BD6" s="12"/>
      <c r="BE6" s="13"/>
    </row>
    <row r="7" spans="1:57" ht="37.15" customHeight="1" thickBot="1">
      <c r="A7" s="1"/>
      <c r="B7" s="8">
        <v>2026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114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24"/>
      <c r="AY7" s="24"/>
      <c r="AZ7" s="24"/>
      <c r="BA7" s="6"/>
      <c r="BB7" s="6"/>
      <c r="BC7" s="12"/>
      <c r="BD7" s="12"/>
      <c r="BE7" s="13"/>
    </row>
    <row r="8" spans="1:57" ht="8.65" customHeight="1" thickBot="1">
      <c r="A8" s="1"/>
      <c r="B8" s="1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114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24"/>
      <c r="AY8" s="24"/>
      <c r="AZ8" s="24"/>
      <c r="BA8" s="6"/>
      <c r="BB8" s="6"/>
      <c r="BC8" s="12"/>
      <c r="BD8" s="12"/>
      <c r="BE8" s="13"/>
    </row>
    <row r="9" spans="1:57" s="2" customFormat="1" ht="37.9" customHeight="1" thickBot="1">
      <c r="A9" s="123" t="s">
        <v>19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4" t="s">
        <v>18</v>
      </c>
      <c r="P9" s="125"/>
      <c r="Q9" s="126"/>
      <c r="R9" s="127" t="s">
        <v>17</v>
      </c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9"/>
      <c r="AF9" s="130"/>
      <c r="AG9" s="124" t="s">
        <v>16</v>
      </c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6"/>
      <c r="AX9" s="137" t="s">
        <v>33</v>
      </c>
      <c r="AY9" s="138"/>
      <c r="AZ9" s="139"/>
      <c r="BA9" s="125" t="s">
        <v>35</v>
      </c>
      <c r="BB9" s="125"/>
      <c r="BC9" s="121" t="s">
        <v>15</v>
      </c>
      <c r="BD9" s="122"/>
      <c r="BE9" s="14"/>
    </row>
    <row r="10" spans="1:57" s="2" customFormat="1" ht="57" customHeight="1">
      <c r="A10" s="35" t="s">
        <v>13</v>
      </c>
      <c r="B10" s="35" t="s">
        <v>12</v>
      </c>
      <c r="C10" s="35" t="s">
        <v>11</v>
      </c>
      <c r="D10" s="35" t="s">
        <v>10</v>
      </c>
      <c r="E10" s="35" t="s">
        <v>9</v>
      </c>
      <c r="F10" s="35" t="s">
        <v>8</v>
      </c>
      <c r="G10" s="35" t="s">
        <v>7</v>
      </c>
      <c r="H10" s="35" t="s">
        <v>6</v>
      </c>
      <c r="I10" s="35" t="s">
        <v>5</v>
      </c>
      <c r="J10" s="35" t="s">
        <v>22</v>
      </c>
      <c r="K10" s="35" t="s">
        <v>21</v>
      </c>
      <c r="L10" s="35" t="s">
        <v>4</v>
      </c>
      <c r="M10" s="35" t="s">
        <v>25</v>
      </c>
      <c r="N10" s="35" t="s">
        <v>3</v>
      </c>
      <c r="O10" s="35" t="s">
        <v>28</v>
      </c>
      <c r="P10" s="35" t="s">
        <v>2</v>
      </c>
      <c r="Q10" s="35" t="s">
        <v>51</v>
      </c>
      <c r="R10" s="35" t="s">
        <v>36</v>
      </c>
      <c r="S10" s="35" t="s">
        <v>37</v>
      </c>
      <c r="T10" s="35" t="s">
        <v>38</v>
      </c>
      <c r="U10" s="35" t="s">
        <v>39</v>
      </c>
      <c r="V10" s="35" t="s">
        <v>40</v>
      </c>
      <c r="W10" s="35" t="s">
        <v>41</v>
      </c>
      <c r="X10" s="35" t="s">
        <v>42</v>
      </c>
      <c r="Y10" s="35" t="s">
        <v>43</v>
      </c>
      <c r="Z10" s="35" t="s">
        <v>44</v>
      </c>
      <c r="AA10" s="35" t="s">
        <v>45</v>
      </c>
      <c r="AB10" s="35" t="s">
        <v>46</v>
      </c>
      <c r="AC10" s="35" t="s">
        <v>47</v>
      </c>
      <c r="AD10" s="35" t="s">
        <v>48</v>
      </c>
      <c r="AE10" s="35" t="s">
        <v>52</v>
      </c>
      <c r="AF10" s="35" t="s">
        <v>199</v>
      </c>
      <c r="AG10" s="35" t="s">
        <v>49</v>
      </c>
      <c r="AH10" s="35" t="s">
        <v>50</v>
      </c>
      <c r="AI10" s="35" t="s">
        <v>200</v>
      </c>
      <c r="AJ10" s="35" t="s">
        <v>201</v>
      </c>
      <c r="AK10" s="35" t="s">
        <v>202</v>
      </c>
      <c r="AL10" s="35" t="s">
        <v>203</v>
      </c>
      <c r="AM10" s="35" t="s">
        <v>204</v>
      </c>
      <c r="AN10" s="35" t="s">
        <v>205</v>
      </c>
      <c r="AO10" s="35" t="s">
        <v>206</v>
      </c>
      <c r="AP10" s="35" t="s">
        <v>207</v>
      </c>
      <c r="AQ10" s="35" t="s">
        <v>208</v>
      </c>
      <c r="AR10" s="35" t="s">
        <v>209</v>
      </c>
      <c r="AS10" s="35" t="s">
        <v>210</v>
      </c>
      <c r="AT10" s="35" t="s">
        <v>53</v>
      </c>
      <c r="AU10" s="35" t="s">
        <v>211</v>
      </c>
      <c r="AV10" s="35" t="s">
        <v>26</v>
      </c>
      <c r="AW10" s="35" t="s">
        <v>27</v>
      </c>
      <c r="AX10" s="36" t="s">
        <v>32</v>
      </c>
      <c r="AY10" s="36" t="s">
        <v>30</v>
      </c>
      <c r="AZ10" s="36" t="s">
        <v>29</v>
      </c>
      <c r="BA10" s="39" t="s">
        <v>34</v>
      </c>
      <c r="BB10" s="18" t="s">
        <v>31</v>
      </c>
      <c r="BC10" s="35" t="s">
        <v>1</v>
      </c>
      <c r="BD10" s="35" t="s">
        <v>0</v>
      </c>
      <c r="BE10" s="37" t="s">
        <v>14</v>
      </c>
    </row>
    <row r="11" spans="1:57" s="9" customFormat="1" ht="54">
      <c r="A11" s="54">
        <v>2</v>
      </c>
      <c r="B11" s="54" t="s">
        <v>54</v>
      </c>
      <c r="C11" s="54" t="s">
        <v>55</v>
      </c>
      <c r="D11" s="54" t="s">
        <v>56</v>
      </c>
      <c r="E11" s="54" t="s">
        <v>57</v>
      </c>
      <c r="F11" s="54" t="s">
        <v>155</v>
      </c>
      <c r="G11" s="54" t="s">
        <v>58</v>
      </c>
      <c r="H11" s="54">
        <v>450104600</v>
      </c>
      <c r="I11" s="54" t="s">
        <v>156</v>
      </c>
      <c r="J11" s="54">
        <v>1</v>
      </c>
      <c r="K11" s="54" t="s">
        <v>157</v>
      </c>
      <c r="L11" s="54" t="str">
        <f>+'[1]Plan Indicativo'!AC9</f>
        <v>No Acumulativa</v>
      </c>
      <c r="M11" s="19">
        <f>+'[1]Plan Indicativo'!T9</f>
        <v>1</v>
      </c>
      <c r="N11" s="30">
        <v>1</v>
      </c>
      <c r="O11" s="33"/>
      <c r="P11" s="38"/>
      <c r="Q11" s="40"/>
      <c r="R11" s="59">
        <v>20000000</v>
      </c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44">
        <f>SUM(Tabla1[[#This Row],[Recursos propios]:[Recursos del Balance]])</f>
        <v>20000000</v>
      </c>
      <c r="AG11" s="57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22">
        <f>SUM(Tabla1[[#This Row],[Recursos propios2]:[Recursos del Balance2]])</f>
        <v>0</v>
      </c>
      <c r="AV11" s="75"/>
      <c r="AW11" s="76"/>
      <c r="AX11" s="17">
        <f>+Tabla1[[#This Row],[Total Recursos Comprometido 2026]]/Tabla1[[#This Row],[Total 2026]]</f>
        <v>0</v>
      </c>
      <c r="AY11" s="17">
        <f>+Tabla1[[#This Row],[Total Recursos Obligados]]/Tabla1[[#This Row],[Total 2026]]</f>
        <v>0</v>
      </c>
      <c r="AZ11" s="17">
        <f>+Tabla1[[#This Row],[Total Recursos Pagados]]/Tabla1[[#This Row],[Total 2026]]</f>
        <v>0</v>
      </c>
      <c r="BA11" s="46"/>
      <c r="BB11" s="51" t="e">
        <f>+Tabla1[[#This Row],[Total Recursos Gestionados2]]/Tabla1[[#This Row],[Total Recursos Comprometido 2026]]</f>
        <v>#DIV/0!</v>
      </c>
      <c r="BC11" s="29" t="s">
        <v>154</v>
      </c>
      <c r="BD11" s="30" t="s">
        <v>198</v>
      </c>
      <c r="BE11" s="31">
        <v>10</v>
      </c>
    </row>
    <row r="12" spans="1:57" s="10" customFormat="1" ht="54">
      <c r="A12" s="55">
        <v>3</v>
      </c>
      <c r="B12" s="55" t="s">
        <v>54</v>
      </c>
      <c r="C12" s="55" t="s">
        <v>55</v>
      </c>
      <c r="D12" s="55" t="s">
        <v>56</v>
      </c>
      <c r="E12" s="55" t="s">
        <v>57</v>
      </c>
      <c r="F12" s="55" t="s">
        <v>59</v>
      </c>
      <c r="G12" s="55" t="s">
        <v>60</v>
      </c>
      <c r="H12" s="55">
        <v>450102900</v>
      </c>
      <c r="I12" s="55" t="s">
        <v>158</v>
      </c>
      <c r="J12" s="61">
        <v>7</v>
      </c>
      <c r="K12" s="55" t="s">
        <v>157</v>
      </c>
      <c r="L12" s="54" t="str">
        <f>+'[1]Plan Indicativo'!AC10</f>
        <v>No Acumulativa</v>
      </c>
      <c r="M12" s="19">
        <f>+'[1]Plan Indicativo'!T10</f>
        <v>9</v>
      </c>
      <c r="N12" s="30">
        <v>9</v>
      </c>
      <c r="O12" s="27"/>
      <c r="P12" s="28"/>
      <c r="Q12" s="41"/>
      <c r="R12" s="57">
        <v>5738587222.8000002</v>
      </c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44">
        <f>SUM(Tabla1[[#This Row],[Recursos propios]:[Recursos del Balance]])</f>
        <v>5738587222.8000002</v>
      </c>
      <c r="AG12" s="57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22">
        <f>SUM(Tabla1[[#This Row],[Recursos propios2]:[Recursos del Balance2]])</f>
        <v>0</v>
      </c>
      <c r="AV12" s="77"/>
      <c r="AW12" s="78"/>
      <c r="AX12" s="17">
        <f>+Tabla1[[#This Row],[Total Recursos Comprometido 2026]]/Tabla1[[#This Row],[Total 2026]]</f>
        <v>0</v>
      </c>
      <c r="AY12" s="17">
        <f>+Tabla1[[#This Row],[Total Recursos Obligados]]/Tabla1[[#This Row],[Total 2026]]</f>
        <v>0</v>
      </c>
      <c r="AZ12" s="17">
        <f>+Tabla1[[#This Row],[Total Recursos Pagados]]/Tabla1[[#This Row],[Total 2026]]</f>
        <v>0</v>
      </c>
      <c r="BA12" s="47"/>
      <c r="BB12" s="51" t="e">
        <f>+Tabla1[[#This Row],[Total Recursos Gestionados2]]/Tabla1[[#This Row],[Total Recursos Comprometido 2026]]</f>
        <v>#DIV/0!</v>
      </c>
      <c r="BC12" s="29" t="s">
        <v>154</v>
      </c>
      <c r="BD12" s="30" t="s">
        <v>198</v>
      </c>
      <c r="BE12" s="31">
        <v>11</v>
      </c>
    </row>
    <row r="13" spans="1:57" s="10" customFormat="1" ht="54">
      <c r="A13" s="54">
        <v>4</v>
      </c>
      <c r="B13" s="54" t="s">
        <v>54</v>
      </c>
      <c r="C13" s="54" t="s">
        <v>61</v>
      </c>
      <c r="D13" s="54" t="s">
        <v>62</v>
      </c>
      <c r="E13" s="54" t="s">
        <v>63</v>
      </c>
      <c r="F13" s="54" t="s">
        <v>64</v>
      </c>
      <c r="G13" s="54" t="s">
        <v>65</v>
      </c>
      <c r="H13" s="54">
        <v>120700200</v>
      </c>
      <c r="I13" s="54" t="s">
        <v>159</v>
      </c>
      <c r="J13" s="54">
        <v>0</v>
      </c>
      <c r="K13" s="54" t="s">
        <v>157</v>
      </c>
      <c r="L13" s="54" t="str">
        <f>+'[1]Plan Indicativo'!AC11</f>
        <v>No Acumulativa</v>
      </c>
      <c r="M13" s="19">
        <f>+'[1]Plan Indicativo'!T11</f>
        <v>1</v>
      </c>
      <c r="N13" s="30">
        <v>0</v>
      </c>
      <c r="O13" s="33"/>
      <c r="P13" s="28"/>
      <c r="Q13" s="41"/>
      <c r="R13" s="57">
        <v>50000000</v>
      </c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44">
        <f>SUM(Tabla1[[#This Row],[Recursos propios]:[Recursos del Balance]])</f>
        <v>50000000</v>
      </c>
      <c r="AG13" s="57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22">
        <f>SUM(Tabla1[[#This Row],[Recursos propios2]:[Recursos del Balance2]])</f>
        <v>0</v>
      </c>
      <c r="AV13" s="75"/>
      <c r="AW13" s="76"/>
      <c r="AX13" s="17">
        <f>+Tabla1[[#This Row],[Total Recursos Comprometido 2026]]/Tabla1[[#This Row],[Total 2026]]</f>
        <v>0</v>
      </c>
      <c r="AY13" s="17">
        <f>+Tabla1[[#This Row],[Total Recursos Obligados]]/Tabla1[[#This Row],[Total 2026]]</f>
        <v>0</v>
      </c>
      <c r="AZ13" s="17">
        <f>+Tabla1[[#This Row],[Total Recursos Pagados]]/Tabla1[[#This Row],[Total 2026]]</f>
        <v>0</v>
      </c>
      <c r="BA13" s="46"/>
      <c r="BB13" s="51" t="e">
        <f>+Tabla1[[#This Row],[Total Recursos Gestionados2]]/Tabla1[[#This Row],[Total Recursos Comprometido 2026]]</f>
        <v>#DIV/0!</v>
      </c>
      <c r="BC13" s="29" t="s">
        <v>154</v>
      </c>
      <c r="BD13" s="30" t="s">
        <v>198</v>
      </c>
      <c r="BE13" s="31">
        <v>16</v>
      </c>
    </row>
    <row r="14" spans="1:57" s="10" customFormat="1" ht="54">
      <c r="A14" s="55">
        <v>5</v>
      </c>
      <c r="B14" s="55" t="s">
        <v>54</v>
      </c>
      <c r="C14" s="55" t="s">
        <v>61</v>
      </c>
      <c r="D14" s="55" t="s">
        <v>66</v>
      </c>
      <c r="E14" s="55" t="s">
        <v>67</v>
      </c>
      <c r="F14" s="55" t="s">
        <v>68</v>
      </c>
      <c r="G14" s="55" t="s">
        <v>69</v>
      </c>
      <c r="H14" s="55">
        <v>120200400</v>
      </c>
      <c r="I14" s="55" t="s">
        <v>160</v>
      </c>
      <c r="J14" s="61">
        <v>0</v>
      </c>
      <c r="K14" s="55" t="s">
        <v>157</v>
      </c>
      <c r="L14" s="54" t="str">
        <f>+'[1]Plan Indicativo'!AC12</f>
        <v>No Acumulativa</v>
      </c>
      <c r="M14" s="19">
        <f>+'[1]Plan Indicativo'!T12</f>
        <v>1</v>
      </c>
      <c r="N14" s="30">
        <v>1</v>
      </c>
      <c r="O14" s="33"/>
      <c r="P14" s="28"/>
      <c r="Q14" s="41"/>
      <c r="R14" s="155">
        <v>70000000</v>
      </c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44">
        <f>SUM(Tabla1[[#This Row],[Recursos propios]:[Recursos del Balance]])</f>
        <v>70000000</v>
      </c>
      <c r="AG14" s="57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22">
        <f>SUM(Tabla1[[#This Row],[Recursos propios2]:[Recursos del Balance2]])</f>
        <v>0</v>
      </c>
      <c r="AV14" s="77"/>
      <c r="AW14" s="78"/>
      <c r="AX14" s="17">
        <f>+Tabla1[[#This Row],[Total Recursos Comprometido 2026]]/Tabla1[[#This Row],[Total 2026]]</f>
        <v>0</v>
      </c>
      <c r="AY14" s="17">
        <f>+Tabla1[[#This Row],[Total Recursos Obligados]]/Tabla1[[#This Row],[Total 2026]]</f>
        <v>0</v>
      </c>
      <c r="AZ14" s="17">
        <f>+Tabla1[[#This Row],[Total Recursos Pagados]]/Tabla1[[#This Row],[Total 2026]]</f>
        <v>0</v>
      </c>
      <c r="BA14" s="47"/>
      <c r="BB14" s="51" t="e">
        <f>+Tabla1[[#This Row],[Total Recursos Gestionados2]]/Tabla1[[#This Row],[Total Recursos Comprometido 2026]]</f>
        <v>#DIV/0!</v>
      </c>
      <c r="BC14" s="29" t="s">
        <v>154</v>
      </c>
      <c r="BD14" s="30" t="s">
        <v>198</v>
      </c>
      <c r="BE14" s="31">
        <v>16</v>
      </c>
    </row>
    <row r="15" spans="1:57" s="10" customFormat="1" ht="54">
      <c r="A15" s="54">
        <v>6</v>
      </c>
      <c r="B15" s="54" t="s">
        <v>54</v>
      </c>
      <c r="C15" s="54" t="s">
        <v>61</v>
      </c>
      <c r="D15" s="54" t="s">
        <v>70</v>
      </c>
      <c r="E15" s="54" t="s">
        <v>71</v>
      </c>
      <c r="F15" s="54" t="s">
        <v>72</v>
      </c>
      <c r="G15" s="54" t="s">
        <v>73</v>
      </c>
      <c r="H15" s="54">
        <v>120600700</v>
      </c>
      <c r="I15" s="54" t="s">
        <v>161</v>
      </c>
      <c r="J15" s="54">
        <v>0</v>
      </c>
      <c r="K15" s="54" t="s">
        <v>157</v>
      </c>
      <c r="L15" s="54" t="str">
        <f>+'[1]Plan Indicativo'!AC13</f>
        <v>Acumulativa</v>
      </c>
      <c r="M15" s="19">
        <f>+'[1]Plan Indicativo'!T13</f>
        <v>2432</v>
      </c>
      <c r="N15" s="30">
        <v>608</v>
      </c>
      <c r="O15" s="27"/>
      <c r="P15" s="32"/>
      <c r="Q15" s="42"/>
      <c r="R15" s="57">
        <v>120000000</v>
      </c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44">
        <f>SUM(Tabla1[[#This Row],[Recursos propios]:[Recursos del Balance]])</f>
        <v>120000000</v>
      </c>
      <c r="AG15" s="57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22">
        <f>SUM(Tabla1[[#This Row],[Recursos propios2]:[Recursos del Balance2]])</f>
        <v>0</v>
      </c>
      <c r="AV15" s="77"/>
      <c r="AW15" s="78"/>
      <c r="AX15" s="17">
        <f>+Tabla1[[#This Row],[Total Recursos Comprometido 2026]]/Tabla1[[#This Row],[Total 2026]]</f>
        <v>0</v>
      </c>
      <c r="AY15" s="17">
        <f>+Tabla1[[#This Row],[Total Recursos Obligados]]/Tabla1[[#This Row],[Total 2026]]</f>
        <v>0</v>
      </c>
      <c r="AZ15" s="17">
        <f>+Tabla1[[#This Row],[Total Recursos Pagados]]/Tabla1[[#This Row],[Total 2026]]</f>
        <v>0</v>
      </c>
      <c r="BA15" s="48"/>
      <c r="BB15" s="51" t="e">
        <f>+Tabla1[[#This Row],[Total Recursos Gestionados2]]/Tabla1[[#This Row],[Total Recursos Comprometido 2026]]</f>
        <v>#DIV/0!</v>
      </c>
      <c r="BC15" s="29" t="s">
        <v>154</v>
      </c>
      <c r="BD15" s="30" t="s">
        <v>198</v>
      </c>
      <c r="BE15" s="31">
        <v>10</v>
      </c>
    </row>
    <row r="16" spans="1:57" s="10" customFormat="1" ht="54">
      <c r="A16" s="55">
        <v>7</v>
      </c>
      <c r="B16" s="55" t="s">
        <v>54</v>
      </c>
      <c r="C16" s="55" t="s">
        <v>61</v>
      </c>
      <c r="D16" s="55" t="s">
        <v>70</v>
      </c>
      <c r="E16" s="55" t="s">
        <v>71</v>
      </c>
      <c r="F16" s="55" t="s">
        <v>74</v>
      </c>
      <c r="G16" s="55" t="s">
        <v>75</v>
      </c>
      <c r="H16" s="55">
        <v>120601800</v>
      </c>
      <c r="I16" s="55" t="s">
        <v>162</v>
      </c>
      <c r="J16" s="61">
        <v>1</v>
      </c>
      <c r="K16" s="55" t="s">
        <v>157</v>
      </c>
      <c r="L16" s="54" t="str">
        <f>+'[1]Plan Indicativo'!AC14</f>
        <v>No Acumulativa</v>
      </c>
      <c r="M16" s="19">
        <f>+'[1]Plan Indicativo'!T14</f>
        <v>1</v>
      </c>
      <c r="N16" s="30">
        <v>1</v>
      </c>
      <c r="O16" s="33"/>
      <c r="P16" s="34"/>
      <c r="Q16" s="43"/>
      <c r="R16" s="59">
        <v>40000000</v>
      </c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44">
        <f>SUM(Tabla1[[#This Row],[Recursos propios]:[Recursos del Balance]])</f>
        <v>40000000</v>
      </c>
      <c r="AG16" s="59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22">
        <f>SUM(Tabla1[[#This Row],[Recursos propios2]:[Recursos del Balance2]])</f>
        <v>0</v>
      </c>
      <c r="AV16" s="75"/>
      <c r="AW16" s="76"/>
      <c r="AX16" s="17">
        <f>+Tabla1[[#This Row],[Total Recursos Comprometido 2026]]/Tabla1[[#This Row],[Total 2026]]</f>
        <v>0</v>
      </c>
      <c r="AY16" s="17">
        <f>+Tabla1[[#This Row],[Total Recursos Obligados]]/Tabla1[[#This Row],[Total 2026]]</f>
        <v>0</v>
      </c>
      <c r="AZ16" s="17">
        <f>+Tabla1[[#This Row],[Total Recursos Pagados]]/Tabla1[[#This Row],[Total 2026]]</f>
        <v>0</v>
      </c>
      <c r="BA16" s="46"/>
      <c r="BB16" s="51" t="e">
        <f>+Tabla1[[#This Row],[Total Recursos Gestionados2]]/Tabla1[[#This Row],[Total Recursos Comprometido 2026]]</f>
        <v>#DIV/0!</v>
      </c>
      <c r="BC16" s="29" t="s">
        <v>154</v>
      </c>
      <c r="BD16" s="30" t="s">
        <v>198</v>
      </c>
      <c r="BE16" s="31">
        <v>10</v>
      </c>
    </row>
    <row r="17" spans="1:57" s="10" customFormat="1" ht="54">
      <c r="A17" s="54">
        <v>8</v>
      </c>
      <c r="B17" s="54" t="s">
        <v>54</v>
      </c>
      <c r="C17" s="54" t="s">
        <v>55</v>
      </c>
      <c r="D17" s="54" t="s">
        <v>56</v>
      </c>
      <c r="E17" s="54" t="s">
        <v>57</v>
      </c>
      <c r="F17" s="54" t="s">
        <v>76</v>
      </c>
      <c r="G17" s="54" t="s">
        <v>77</v>
      </c>
      <c r="H17" s="54">
        <v>450104300</v>
      </c>
      <c r="I17" s="54" t="s">
        <v>163</v>
      </c>
      <c r="J17" s="54">
        <v>0</v>
      </c>
      <c r="K17" s="54" t="s">
        <v>157</v>
      </c>
      <c r="L17" s="54" t="str">
        <f>+'[1]Plan Indicativo'!AC15</f>
        <v>No Acumulativa</v>
      </c>
      <c r="M17" s="19">
        <f>+'[1]Plan Indicativo'!T15</f>
        <v>1</v>
      </c>
      <c r="N17" s="30">
        <v>1</v>
      </c>
      <c r="O17" s="27"/>
      <c r="P17" s="28"/>
      <c r="Q17" s="41"/>
      <c r="R17" s="57">
        <v>0</v>
      </c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44">
        <f>SUM(Tabla1[[#This Row],[Recursos propios]:[Recursos del Balance]])</f>
        <v>0</v>
      </c>
      <c r="AG17" s="57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22">
        <f>SUM(Tabla1[[#This Row],[Recursos propios2]:[Recursos del Balance2]])</f>
        <v>0</v>
      </c>
      <c r="AV17" s="77"/>
      <c r="AW17" s="78"/>
      <c r="AX17" s="17" t="e">
        <f>+Tabla1[[#This Row],[Total Recursos Comprometido 2026]]/Tabla1[[#This Row],[Total 2026]]</f>
        <v>#DIV/0!</v>
      </c>
      <c r="AY17" s="17" t="e">
        <f>+Tabla1[[#This Row],[Total Recursos Obligados]]/Tabla1[[#This Row],[Total 2026]]</f>
        <v>#DIV/0!</v>
      </c>
      <c r="AZ17" s="17" t="e">
        <f>+Tabla1[[#This Row],[Total Recursos Pagados]]/Tabla1[[#This Row],[Total 2026]]</f>
        <v>#DIV/0!</v>
      </c>
      <c r="BA17" s="47"/>
      <c r="BB17" s="51" t="e">
        <f>+Tabla1[[#This Row],[Total Recursos Gestionados2]]/Tabla1[[#This Row],[Total Recursos Comprometido 2026]]</f>
        <v>#DIV/0!</v>
      </c>
      <c r="BC17" s="29" t="s">
        <v>154</v>
      </c>
      <c r="BD17" s="30" t="s">
        <v>198</v>
      </c>
      <c r="BE17" s="31">
        <v>11</v>
      </c>
    </row>
    <row r="18" spans="1:57" s="10" customFormat="1" ht="54">
      <c r="A18" s="55">
        <v>9</v>
      </c>
      <c r="B18" s="55" t="s">
        <v>54</v>
      </c>
      <c r="C18" s="55" t="s">
        <v>55</v>
      </c>
      <c r="D18" s="55" t="s">
        <v>56</v>
      </c>
      <c r="E18" s="55" t="s">
        <v>57</v>
      </c>
      <c r="F18" s="55" t="s">
        <v>78</v>
      </c>
      <c r="G18" s="55" t="s">
        <v>79</v>
      </c>
      <c r="H18" s="55">
        <v>450104100</v>
      </c>
      <c r="I18" s="55" t="s">
        <v>164</v>
      </c>
      <c r="J18" s="61">
        <v>0</v>
      </c>
      <c r="K18" s="55" t="s">
        <v>157</v>
      </c>
      <c r="L18" s="54" t="str">
        <f>+'[1]Plan Indicativo'!AC16</f>
        <v>No Acumulativa</v>
      </c>
      <c r="M18" s="19">
        <f>+'[1]Plan Indicativo'!T16</f>
        <v>1</v>
      </c>
      <c r="N18" s="30">
        <v>1</v>
      </c>
      <c r="O18" s="27"/>
      <c r="P18" s="28"/>
      <c r="Q18" s="41"/>
      <c r="R18" s="57">
        <v>1200000000</v>
      </c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44">
        <f>SUM(Tabla1[[#This Row],[Recursos propios]:[Recursos del Balance]])</f>
        <v>1200000000</v>
      </c>
      <c r="AG18" s="57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22">
        <f>SUM(Tabla1[[#This Row],[Recursos propios2]:[Recursos del Balance2]])</f>
        <v>0</v>
      </c>
      <c r="AV18" s="77"/>
      <c r="AW18" s="78"/>
      <c r="AX18" s="17">
        <f>+Tabla1[[#This Row],[Total Recursos Comprometido 2026]]/Tabla1[[#This Row],[Total 2026]]</f>
        <v>0</v>
      </c>
      <c r="AY18" s="17">
        <f>+Tabla1[[#This Row],[Total Recursos Obligados]]/Tabla1[[#This Row],[Total 2026]]</f>
        <v>0</v>
      </c>
      <c r="AZ18" s="17">
        <f>+Tabla1[[#This Row],[Total Recursos Pagados]]/Tabla1[[#This Row],[Total 2026]]</f>
        <v>0</v>
      </c>
      <c r="BA18" s="47"/>
      <c r="BB18" s="51" t="e">
        <f>+Tabla1[[#This Row],[Total Recursos Gestionados2]]/Tabla1[[#This Row],[Total Recursos Comprometido 2026]]</f>
        <v>#DIV/0!</v>
      </c>
      <c r="BC18" s="29" t="s">
        <v>154</v>
      </c>
      <c r="BD18" s="30" t="s">
        <v>198</v>
      </c>
      <c r="BE18" s="31">
        <v>11</v>
      </c>
    </row>
    <row r="19" spans="1:57" s="10" customFormat="1" ht="54">
      <c r="A19" s="54">
        <v>10</v>
      </c>
      <c r="B19" s="54" t="s">
        <v>54</v>
      </c>
      <c r="C19" s="54" t="s">
        <v>55</v>
      </c>
      <c r="D19" s="54" t="s">
        <v>56</v>
      </c>
      <c r="E19" s="54" t="s">
        <v>57</v>
      </c>
      <c r="F19" s="54" t="s">
        <v>80</v>
      </c>
      <c r="G19" s="54" t="s">
        <v>81</v>
      </c>
      <c r="H19" s="54">
        <v>450104400</v>
      </c>
      <c r="I19" s="54" t="s">
        <v>165</v>
      </c>
      <c r="J19" s="54">
        <v>0</v>
      </c>
      <c r="K19" s="54" t="s">
        <v>157</v>
      </c>
      <c r="L19" s="54" t="str">
        <f>+'[1]Plan Indicativo'!AC17</f>
        <v>No Acumulativa</v>
      </c>
      <c r="M19" s="19">
        <f>+'[1]Plan Indicativo'!T17</f>
        <v>1</v>
      </c>
      <c r="N19" s="30">
        <v>0.5</v>
      </c>
      <c r="O19" s="27"/>
      <c r="P19" s="28"/>
      <c r="Q19" s="41"/>
      <c r="R19" s="57">
        <v>0</v>
      </c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44">
        <f>SUM(Tabla1[[#This Row],[Recursos propios]:[Recursos del Balance]])</f>
        <v>0</v>
      </c>
      <c r="AG19" s="57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22">
        <f>SUM(Tabla1[[#This Row],[Recursos propios2]:[Recursos del Balance2]])</f>
        <v>0</v>
      </c>
      <c r="AV19" s="77"/>
      <c r="AW19" s="78"/>
      <c r="AX19" s="17" t="e">
        <f>+Tabla1[[#This Row],[Total Recursos Comprometido 2026]]/Tabla1[[#This Row],[Total 2026]]</f>
        <v>#DIV/0!</v>
      </c>
      <c r="AY19" s="17" t="e">
        <f>+Tabla1[[#This Row],[Total Recursos Obligados]]/Tabla1[[#This Row],[Total 2026]]</f>
        <v>#DIV/0!</v>
      </c>
      <c r="AZ19" s="17" t="e">
        <f>+Tabla1[[#This Row],[Total Recursos Pagados]]/Tabla1[[#This Row],[Total 2026]]</f>
        <v>#DIV/0!</v>
      </c>
      <c r="BA19" s="47"/>
      <c r="BB19" s="51" t="e">
        <f>+Tabla1[[#This Row],[Total Recursos Gestionados2]]/Tabla1[[#This Row],[Total Recursos Comprometido 2026]]</f>
        <v>#DIV/0!</v>
      </c>
      <c r="BC19" s="29" t="s">
        <v>154</v>
      </c>
      <c r="BD19" s="30" t="s">
        <v>198</v>
      </c>
      <c r="BE19" s="31">
        <v>10</v>
      </c>
    </row>
    <row r="20" spans="1:57" s="10" customFormat="1" ht="36">
      <c r="A20" s="54">
        <v>14</v>
      </c>
      <c r="B20" s="54" t="s">
        <v>54</v>
      </c>
      <c r="C20" s="54" t="s">
        <v>55</v>
      </c>
      <c r="D20" s="54" t="s">
        <v>56</v>
      </c>
      <c r="E20" s="54" t="s">
        <v>57</v>
      </c>
      <c r="F20" s="54" t="s">
        <v>82</v>
      </c>
      <c r="G20" s="54" t="s">
        <v>83</v>
      </c>
      <c r="H20" s="54">
        <v>450106700</v>
      </c>
      <c r="I20" s="54" t="s">
        <v>166</v>
      </c>
      <c r="J20" s="54">
        <v>1</v>
      </c>
      <c r="K20" s="54" t="s">
        <v>157</v>
      </c>
      <c r="L20" s="54" t="str">
        <f>+'[1]Plan Indicativo'!AC21</f>
        <v>No Acumulativa</v>
      </c>
      <c r="M20" s="20">
        <f>+'[1]Plan Indicativo'!T21</f>
        <v>1</v>
      </c>
      <c r="N20" s="26">
        <v>1</v>
      </c>
      <c r="O20" s="27"/>
      <c r="P20" s="28"/>
      <c r="Q20" s="41"/>
      <c r="R20" s="57">
        <v>0</v>
      </c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44">
        <f>SUM(Tabla1[[#This Row],[Recursos propios]:[Recursos del Balance]])</f>
        <v>0</v>
      </c>
      <c r="AG20" s="57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22">
        <f>SUM(Tabla1[[#This Row],[Recursos propios2]:[Recursos del Balance2]])</f>
        <v>0</v>
      </c>
      <c r="AV20" s="77"/>
      <c r="AW20" s="78"/>
      <c r="AX20" s="17" t="e">
        <f>+Tabla1[[#This Row],[Total Recursos Comprometido 2026]]/Tabla1[[#This Row],[Total 2026]]</f>
        <v>#DIV/0!</v>
      </c>
      <c r="AY20" s="17" t="e">
        <f>+Tabla1[[#This Row],[Total Recursos Obligados]]/Tabla1[[#This Row],[Total 2026]]</f>
        <v>#DIV/0!</v>
      </c>
      <c r="AZ20" s="17" t="e">
        <f>+Tabla1[[#This Row],[Total Recursos Pagados]]/Tabla1[[#This Row],[Total 2026]]</f>
        <v>#DIV/0!</v>
      </c>
      <c r="BA20" s="47"/>
      <c r="BB20" s="51" t="e">
        <f>+Tabla1[[#This Row],[Total Recursos Gestionados2]]/Tabla1[[#This Row],[Total Recursos Comprometido 2026]]</f>
        <v>#DIV/0!</v>
      </c>
      <c r="BC20" s="29" t="s">
        <v>154</v>
      </c>
      <c r="BD20" s="30" t="s">
        <v>198</v>
      </c>
      <c r="BE20" s="31">
        <v>16</v>
      </c>
    </row>
    <row r="21" spans="1:57" s="10" customFormat="1" ht="36">
      <c r="A21" s="55">
        <v>15</v>
      </c>
      <c r="B21" s="55" t="s">
        <v>54</v>
      </c>
      <c r="C21" s="55" t="s">
        <v>55</v>
      </c>
      <c r="D21" s="55" t="s">
        <v>56</v>
      </c>
      <c r="E21" s="55" t="s">
        <v>57</v>
      </c>
      <c r="F21" s="55" t="s">
        <v>84</v>
      </c>
      <c r="G21" s="55" t="s">
        <v>85</v>
      </c>
      <c r="H21" s="55">
        <v>450101300</v>
      </c>
      <c r="I21" s="55" t="s">
        <v>167</v>
      </c>
      <c r="J21" s="61">
        <v>1</v>
      </c>
      <c r="K21" s="55" t="s">
        <v>157</v>
      </c>
      <c r="L21" s="54" t="str">
        <f>+'[1]Plan Indicativo'!AC22</f>
        <v>No Acumulativa</v>
      </c>
      <c r="M21" s="20">
        <f>+'[1]Plan Indicativo'!T22</f>
        <v>1</v>
      </c>
      <c r="N21" s="26">
        <v>1</v>
      </c>
      <c r="O21" s="27"/>
      <c r="P21" s="28"/>
      <c r="Q21" s="41"/>
      <c r="R21" s="57">
        <v>0</v>
      </c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44">
        <f>SUM(Tabla1[[#This Row],[Recursos propios]:[Recursos del Balance]])</f>
        <v>0</v>
      </c>
      <c r="AG21" s="57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22">
        <f>SUM(Tabla1[[#This Row],[Recursos propios2]:[Recursos del Balance2]])</f>
        <v>0</v>
      </c>
      <c r="AV21" s="77"/>
      <c r="AW21" s="78"/>
      <c r="AX21" s="17" t="e">
        <f>+Tabla1[[#This Row],[Total Recursos Comprometido 2026]]/Tabla1[[#This Row],[Total 2026]]</f>
        <v>#DIV/0!</v>
      </c>
      <c r="AY21" s="17" t="e">
        <f>+Tabla1[[#This Row],[Total Recursos Obligados]]/Tabla1[[#This Row],[Total 2026]]</f>
        <v>#DIV/0!</v>
      </c>
      <c r="AZ21" s="17" t="e">
        <f>+Tabla1[[#This Row],[Total Recursos Pagados]]/Tabla1[[#This Row],[Total 2026]]</f>
        <v>#DIV/0!</v>
      </c>
      <c r="BA21" s="47"/>
      <c r="BB21" s="51" t="e">
        <f>+Tabla1[[#This Row],[Total Recursos Gestionados2]]/Tabla1[[#This Row],[Total Recursos Comprometido 2026]]</f>
        <v>#DIV/0!</v>
      </c>
      <c r="BC21" s="29" t="s">
        <v>154</v>
      </c>
      <c r="BD21" s="30" t="s">
        <v>198</v>
      </c>
      <c r="BE21" s="31">
        <v>16</v>
      </c>
    </row>
    <row r="22" spans="1:57" s="10" customFormat="1" ht="36">
      <c r="A22" s="54">
        <v>16</v>
      </c>
      <c r="B22" s="54" t="s">
        <v>54</v>
      </c>
      <c r="C22" s="54" t="s">
        <v>55</v>
      </c>
      <c r="D22" s="54" t="s">
        <v>56</v>
      </c>
      <c r="E22" s="54" t="s">
        <v>57</v>
      </c>
      <c r="F22" s="54" t="s">
        <v>86</v>
      </c>
      <c r="G22" s="54" t="s">
        <v>87</v>
      </c>
      <c r="H22" s="54">
        <v>450101800</v>
      </c>
      <c r="I22" s="54" t="s">
        <v>168</v>
      </c>
      <c r="J22" s="54">
        <v>1</v>
      </c>
      <c r="K22" s="54" t="s">
        <v>157</v>
      </c>
      <c r="L22" s="54" t="str">
        <f>+'[1]Plan Indicativo'!AC23</f>
        <v>No Acumulativa</v>
      </c>
      <c r="M22" s="20">
        <f>+'[1]Plan Indicativo'!T23</f>
        <v>1</v>
      </c>
      <c r="N22" s="26">
        <v>1</v>
      </c>
      <c r="O22" s="27"/>
      <c r="P22" s="28"/>
      <c r="Q22" s="41"/>
      <c r="R22" s="57">
        <v>0</v>
      </c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44">
        <f>SUM(Tabla1[[#This Row],[Recursos propios]:[Recursos del Balance]])</f>
        <v>0</v>
      </c>
      <c r="AG22" s="57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22">
        <f>SUM(Tabla1[[#This Row],[Recursos propios2]:[Recursos del Balance2]])</f>
        <v>0</v>
      </c>
      <c r="AV22" s="77"/>
      <c r="AW22" s="78"/>
      <c r="AX22" s="17" t="e">
        <f>+Tabla1[[#This Row],[Total Recursos Comprometido 2026]]/Tabla1[[#This Row],[Total 2026]]</f>
        <v>#DIV/0!</v>
      </c>
      <c r="AY22" s="17" t="e">
        <f>+Tabla1[[#This Row],[Total Recursos Obligados]]/Tabla1[[#This Row],[Total 2026]]</f>
        <v>#DIV/0!</v>
      </c>
      <c r="AZ22" s="17" t="e">
        <f>+Tabla1[[#This Row],[Total Recursos Pagados]]/Tabla1[[#This Row],[Total 2026]]</f>
        <v>#DIV/0!</v>
      </c>
      <c r="BA22" s="47"/>
      <c r="BB22" s="51" t="e">
        <f>+Tabla1[[#This Row],[Total Recursos Gestionados2]]/Tabla1[[#This Row],[Total Recursos Comprometido 2026]]</f>
        <v>#DIV/0!</v>
      </c>
      <c r="BC22" s="29" t="s">
        <v>154</v>
      </c>
      <c r="BD22" s="30" t="s">
        <v>198</v>
      </c>
      <c r="BE22" s="31">
        <v>16</v>
      </c>
    </row>
    <row r="23" spans="1:57" s="10" customFormat="1" ht="54">
      <c r="A23" s="54">
        <v>18</v>
      </c>
      <c r="B23" s="54" t="s">
        <v>54</v>
      </c>
      <c r="C23" s="54" t="s">
        <v>55</v>
      </c>
      <c r="D23" s="54" t="s">
        <v>56</v>
      </c>
      <c r="E23" s="54" t="s">
        <v>57</v>
      </c>
      <c r="F23" s="54" t="s">
        <v>88</v>
      </c>
      <c r="G23" s="54" t="s">
        <v>89</v>
      </c>
      <c r="H23" s="54">
        <v>450100100</v>
      </c>
      <c r="I23" s="54" t="s">
        <v>169</v>
      </c>
      <c r="J23" s="54">
        <v>1</v>
      </c>
      <c r="K23" s="54" t="s">
        <v>157</v>
      </c>
      <c r="L23" s="54" t="str">
        <f>+'[1]Plan Indicativo'!AC25</f>
        <v>No Acumulativa</v>
      </c>
      <c r="M23" s="20">
        <f>+'[1]Plan Indicativo'!T25</f>
        <v>1</v>
      </c>
      <c r="N23" s="26">
        <v>1</v>
      </c>
      <c r="O23" s="27"/>
      <c r="P23" s="28"/>
      <c r="Q23" s="41"/>
      <c r="R23" s="57">
        <v>450000000</v>
      </c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44">
        <f>SUM(Tabla1[[#This Row],[Recursos propios]:[Recursos del Balance]])</f>
        <v>450000000</v>
      </c>
      <c r="AG23" s="57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22">
        <f>SUM(Tabla1[[#This Row],[Recursos propios2]:[Recursos del Balance2]])</f>
        <v>0</v>
      </c>
      <c r="AV23" s="92"/>
      <c r="AW23" s="78"/>
      <c r="AX23" s="17">
        <f>+Tabla1[[#This Row],[Total Recursos Comprometido 2026]]/Tabla1[[#This Row],[Total 2026]]</f>
        <v>0</v>
      </c>
      <c r="AY23" s="17">
        <f>+Tabla1[[#This Row],[Total Recursos Obligados]]/Tabla1[[#This Row],[Total 2026]]</f>
        <v>0</v>
      </c>
      <c r="AZ23" s="17">
        <f>+Tabla1[[#This Row],[Total Recursos Pagados]]/Tabla1[[#This Row],[Total 2026]]</f>
        <v>0</v>
      </c>
      <c r="BA23" s="47"/>
      <c r="BB23" s="51" t="e">
        <f>+Tabla1[[#This Row],[Total Recursos Gestionados2]]/Tabla1[[#This Row],[Total Recursos Comprometido 2026]]</f>
        <v>#DIV/0!</v>
      </c>
      <c r="BC23" s="29" t="s">
        <v>154</v>
      </c>
      <c r="BD23" s="30" t="s">
        <v>198</v>
      </c>
      <c r="BE23" s="31">
        <v>16</v>
      </c>
    </row>
    <row r="24" spans="1:57" s="10" customFormat="1" ht="36">
      <c r="A24" s="55">
        <v>19</v>
      </c>
      <c r="B24" s="55" t="s">
        <v>54</v>
      </c>
      <c r="C24" s="55" t="s">
        <v>55</v>
      </c>
      <c r="D24" s="55" t="s">
        <v>56</v>
      </c>
      <c r="E24" s="55" t="s">
        <v>57</v>
      </c>
      <c r="F24" s="55" t="s">
        <v>90</v>
      </c>
      <c r="G24" s="55" t="s">
        <v>91</v>
      </c>
      <c r="H24" s="55">
        <v>450100300</v>
      </c>
      <c r="I24" s="55" t="s">
        <v>170</v>
      </c>
      <c r="J24" s="61">
        <v>0</v>
      </c>
      <c r="K24" s="55" t="s">
        <v>157</v>
      </c>
      <c r="L24" s="54" t="str">
        <f>+'[1]Plan Indicativo'!AC26</f>
        <v>No Acumulativa</v>
      </c>
      <c r="M24" s="20">
        <f>+'[1]Plan Indicativo'!T26</f>
        <v>1</v>
      </c>
      <c r="N24" s="26">
        <v>1</v>
      </c>
      <c r="O24" s="27"/>
      <c r="P24" s="28"/>
      <c r="Q24" s="41"/>
      <c r="R24" s="57">
        <v>50000000</v>
      </c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5"/>
      <c r="AF24" s="44">
        <f>SUM(Tabla1[[#This Row],[Recursos propios]:[Recursos del Balance]])</f>
        <v>50000000</v>
      </c>
      <c r="AG24" s="57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22">
        <f>SUM(Tabla1[[#This Row],[Recursos propios2]:[Recursos del Balance2]])</f>
        <v>0</v>
      </c>
      <c r="AV24" s="77"/>
      <c r="AW24" s="78"/>
      <c r="AX24" s="17">
        <f>+Tabla1[[#This Row],[Total Recursos Comprometido 2026]]/Tabla1[[#This Row],[Total 2026]]</f>
        <v>0</v>
      </c>
      <c r="AY24" s="17">
        <f>+Tabla1[[#This Row],[Total Recursos Obligados]]/Tabla1[[#This Row],[Total 2026]]</f>
        <v>0</v>
      </c>
      <c r="AZ24" s="17">
        <f>+Tabla1[[#This Row],[Total Recursos Pagados]]/Tabla1[[#This Row],[Total 2026]]</f>
        <v>0</v>
      </c>
      <c r="BA24" s="47"/>
      <c r="BB24" s="51" t="e">
        <f>+Tabla1[[#This Row],[Total Recursos Gestionados2]]/Tabla1[[#This Row],[Total Recursos Comprometido 2026]]</f>
        <v>#DIV/0!</v>
      </c>
      <c r="BC24" s="29" t="s">
        <v>154</v>
      </c>
      <c r="BD24" s="30" t="s">
        <v>198</v>
      </c>
      <c r="BE24" s="31">
        <v>16</v>
      </c>
    </row>
    <row r="25" spans="1:57" s="10" customFormat="1" ht="54">
      <c r="A25" s="54">
        <v>20</v>
      </c>
      <c r="B25" s="54" t="s">
        <v>54</v>
      </c>
      <c r="C25" s="54" t="s">
        <v>55</v>
      </c>
      <c r="D25" s="54" t="s">
        <v>95</v>
      </c>
      <c r="E25" s="54" t="s">
        <v>92</v>
      </c>
      <c r="F25" s="54" t="s">
        <v>93</v>
      </c>
      <c r="G25" s="54" t="s">
        <v>94</v>
      </c>
      <c r="H25" s="54">
        <v>450202100</v>
      </c>
      <c r="I25" s="54" t="s">
        <v>171</v>
      </c>
      <c r="J25" s="54">
        <v>4</v>
      </c>
      <c r="K25" s="54" t="s">
        <v>157</v>
      </c>
      <c r="L25" s="54" t="str">
        <f>+'[1]Plan Indicativo'!AC27</f>
        <v>No Acumulativa</v>
      </c>
      <c r="M25" s="20">
        <f>+'[1]Plan Indicativo'!T27</f>
        <v>6</v>
      </c>
      <c r="N25" s="26">
        <v>6</v>
      </c>
      <c r="O25" s="27"/>
      <c r="P25" s="28"/>
      <c r="Q25" s="41"/>
      <c r="R25" s="57">
        <v>170000000</v>
      </c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44">
        <f>SUM(Tabla1[[#This Row],[Recursos propios]:[Recursos del Balance]])</f>
        <v>170000000</v>
      </c>
      <c r="AG25" s="57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22">
        <f>SUM(Tabla1[[#This Row],[Recursos propios2]:[Recursos del Balance2]])</f>
        <v>0</v>
      </c>
      <c r="AV25" s="89"/>
      <c r="AW25" s="84"/>
      <c r="AX25" s="17">
        <f>+Tabla1[[#This Row],[Total Recursos Comprometido 2026]]/Tabla1[[#This Row],[Total 2026]]</f>
        <v>0</v>
      </c>
      <c r="AY25" s="17">
        <f>+Tabla1[[#This Row],[Total Recursos Obligados]]/Tabla1[[#This Row],[Total 2026]]</f>
        <v>0</v>
      </c>
      <c r="AZ25" s="17">
        <f>+Tabla1[[#This Row],[Total Recursos Pagados]]/Tabla1[[#This Row],[Total 2026]]</f>
        <v>0</v>
      </c>
      <c r="BA25" s="47"/>
      <c r="BB25" s="51" t="e">
        <f>+Tabla1[[#This Row],[Total Recursos Gestionados2]]/Tabla1[[#This Row],[Total Recursos Comprometido 2026]]</f>
        <v>#DIV/0!</v>
      </c>
      <c r="BC25" s="29" t="s">
        <v>154</v>
      </c>
      <c r="BD25" s="30" t="s">
        <v>198</v>
      </c>
      <c r="BE25" s="31">
        <v>16</v>
      </c>
    </row>
    <row r="26" spans="1:57" s="21" customFormat="1" ht="36">
      <c r="A26" s="55">
        <v>21</v>
      </c>
      <c r="B26" s="55" t="s">
        <v>54</v>
      </c>
      <c r="C26" s="55" t="s">
        <v>61</v>
      </c>
      <c r="D26" s="55" t="s">
        <v>66</v>
      </c>
      <c r="E26" s="55" t="s">
        <v>67</v>
      </c>
      <c r="F26" s="55" t="s">
        <v>96</v>
      </c>
      <c r="G26" s="55" t="s">
        <v>97</v>
      </c>
      <c r="H26" s="55">
        <v>120200100</v>
      </c>
      <c r="I26" s="55" t="s">
        <v>172</v>
      </c>
      <c r="J26" s="61">
        <v>1</v>
      </c>
      <c r="K26" s="55" t="s">
        <v>157</v>
      </c>
      <c r="L26" s="54" t="str">
        <f>+'[1]Plan Indicativo'!AC28</f>
        <v>No Acumulativa</v>
      </c>
      <c r="M26" s="20">
        <f>+'[1]Plan Indicativo'!T28</f>
        <v>1</v>
      </c>
      <c r="N26" s="97">
        <v>1</v>
      </c>
      <c r="O26" s="98"/>
      <c r="P26" s="99"/>
      <c r="Q26" s="100"/>
      <c r="R26" s="156">
        <v>120000000</v>
      </c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44">
        <f>SUM(Tabla1[[#This Row],[Recursos propios]:[Recursos del Balance]])</f>
        <v>120000000</v>
      </c>
      <c r="AG26" s="5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22">
        <f>SUM(Tabla1[[#This Row],[Recursos propios2]:[Recursos del Balance2]])</f>
        <v>0</v>
      </c>
      <c r="AV26" s="79"/>
      <c r="AW26" s="76"/>
      <c r="AX26" s="17">
        <f>+Tabla1[[#This Row],[Total Recursos Comprometido 2026]]/Tabla1[[#This Row],[Total 2026]]</f>
        <v>0</v>
      </c>
      <c r="AY26" s="17">
        <f>+Tabla1[[#This Row],[Total Recursos Obligados]]/Tabla1[[#This Row],[Total 2026]]</f>
        <v>0</v>
      </c>
      <c r="AZ26" s="17">
        <f>+Tabla1[[#This Row],[Total Recursos Pagados]]/Tabla1[[#This Row],[Total 2026]]</f>
        <v>0</v>
      </c>
      <c r="BA26" s="46"/>
      <c r="BB26" s="51" t="e">
        <f>+Tabla1[[#This Row],[Total Recursos Gestionados2]]/Tabla1[[#This Row],[Total Recursos Comprometido 2026]]</f>
        <v>#DIV/0!</v>
      </c>
      <c r="BC26" s="29" t="s">
        <v>154</v>
      </c>
      <c r="BD26" s="30" t="s">
        <v>198</v>
      </c>
      <c r="BE26" s="31">
        <v>16</v>
      </c>
    </row>
    <row r="27" spans="1:57" s="10" customFormat="1" ht="54">
      <c r="A27" s="54">
        <v>127</v>
      </c>
      <c r="B27" s="54" t="s">
        <v>99</v>
      </c>
      <c r="C27" s="54" t="s">
        <v>100</v>
      </c>
      <c r="D27" s="54" t="s">
        <v>101</v>
      </c>
      <c r="E27" s="54" t="s">
        <v>102</v>
      </c>
      <c r="F27" s="54" t="s">
        <v>103</v>
      </c>
      <c r="G27" s="54" t="s">
        <v>104</v>
      </c>
      <c r="H27" s="54">
        <v>400203100</v>
      </c>
      <c r="I27" s="54" t="s">
        <v>173</v>
      </c>
      <c r="J27" s="54">
        <v>17650</v>
      </c>
      <c r="K27" s="54" t="s">
        <v>157</v>
      </c>
      <c r="L27" s="54" t="str">
        <f>+'[1]Plan Indicativo'!$AC$135</f>
        <v>No Acumulativa</v>
      </c>
      <c r="M27" s="19">
        <f>+'[1]Plan Indicativo'!$T$135</f>
        <v>17650</v>
      </c>
      <c r="N27" s="101">
        <v>17650</v>
      </c>
      <c r="O27" s="98"/>
      <c r="P27" s="102"/>
      <c r="Q27" s="103"/>
      <c r="R27" s="157">
        <v>390000000</v>
      </c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44">
        <f>SUM(Tabla1[[#This Row],[Recursos propios]:[Recursos del Balance]])</f>
        <v>390000000</v>
      </c>
      <c r="AG27" s="59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22">
        <f>SUM(Tabla1[[#This Row],[Recursos propios2]:[Recursos del Balance2]])</f>
        <v>0</v>
      </c>
      <c r="AV27" s="75"/>
      <c r="AW27" s="76"/>
      <c r="AX27" s="17">
        <f>+Tabla1[[#This Row],[Total Recursos Comprometido 2026]]/Tabla1[[#This Row],[Total 2026]]</f>
        <v>0</v>
      </c>
      <c r="AY27" s="17">
        <f>+Tabla1[[#This Row],[Total Recursos Obligados]]/Tabla1[[#This Row],[Total 2026]]</f>
        <v>0</v>
      </c>
      <c r="AZ27" s="17">
        <f>+Tabla1[[#This Row],[Total Recursos Pagados]]/Tabla1[[#This Row],[Total 2026]]</f>
        <v>0</v>
      </c>
      <c r="BA27" s="49"/>
      <c r="BB27" s="51" t="e">
        <f>+Tabla1[[#This Row],[Total Recursos Gestionados2]]/Tabla1[[#This Row],[Total Recursos Comprometido 2026]]</f>
        <v>#DIV/0!</v>
      </c>
      <c r="BC27" s="29" t="s">
        <v>154</v>
      </c>
      <c r="BD27" s="30" t="s">
        <v>198</v>
      </c>
      <c r="BE27" s="31">
        <v>10</v>
      </c>
    </row>
    <row r="28" spans="1:57" ht="36">
      <c r="A28" s="54">
        <v>225</v>
      </c>
      <c r="B28" s="54" t="s">
        <v>105</v>
      </c>
      <c r="C28" s="54" t="s">
        <v>106</v>
      </c>
      <c r="D28" s="54" t="s">
        <v>107</v>
      </c>
      <c r="E28" s="54" t="s">
        <v>108</v>
      </c>
      <c r="F28" s="54" t="s">
        <v>109</v>
      </c>
      <c r="G28" s="54" t="s">
        <v>110</v>
      </c>
      <c r="H28" s="54">
        <v>410106300</v>
      </c>
      <c r="I28" s="54" t="s">
        <v>174</v>
      </c>
      <c r="J28" s="54">
        <v>1</v>
      </c>
      <c r="K28" s="54" t="s">
        <v>157</v>
      </c>
      <c r="L28" s="54" t="str">
        <f>+'[1]Plan Indicativo'!AC233</f>
        <v>No Acumulativa</v>
      </c>
      <c r="M28" s="20">
        <f>+'[1]Plan Indicativo'!T233</f>
        <v>1</v>
      </c>
      <c r="N28" s="97">
        <v>1</v>
      </c>
      <c r="O28" s="96"/>
      <c r="P28" s="104"/>
      <c r="Q28" s="97"/>
      <c r="R28" s="158">
        <v>250000000</v>
      </c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81"/>
      <c r="AF28" s="44">
        <f>SUM(Tabla1[[#This Row],[Recursos propios]:[Recursos del Balance]])</f>
        <v>250000000</v>
      </c>
      <c r="AG28" s="58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87"/>
      <c r="AU28" s="22">
        <f>SUM(Tabla1[[#This Row],[Recursos propios2]:[Recursos del Balance2]])</f>
        <v>0</v>
      </c>
      <c r="AV28" s="77"/>
      <c r="AW28" s="78"/>
      <c r="AX28" s="17">
        <f>+Tabla1[[#This Row],[Total Recursos Comprometido 2026]]/Tabla1[[#This Row],[Total 2026]]</f>
        <v>0</v>
      </c>
      <c r="AY28" s="17">
        <f>+Tabla1[[#This Row],[Total Recursos Obligados]]/Tabla1[[#This Row],[Total 2026]]</f>
        <v>0</v>
      </c>
      <c r="AZ28" s="17">
        <f>+Tabla1[[#This Row],[Total Recursos Pagados]]/Tabla1[[#This Row],[Total 2026]]</f>
        <v>0</v>
      </c>
      <c r="BA28" s="50"/>
      <c r="BB28" s="51" t="e">
        <f>+Tabla1[[#This Row],[Total Recursos Gestionados2]]/Tabla1[[#This Row],[Total Recursos Comprometido 2026]]</f>
        <v>#DIV/0!</v>
      </c>
      <c r="BC28" s="29" t="s">
        <v>154</v>
      </c>
      <c r="BD28" s="30" t="s">
        <v>198</v>
      </c>
      <c r="BE28" s="31">
        <v>16</v>
      </c>
    </row>
    <row r="29" spans="1:57" ht="36.75" thickBot="1">
      <c r="A29" s="55">
        <v>226</v>
      </c>
      <c r="B29" s="55" t="s">
        <v>105</v>
      </c>
      <c r="C29" s="55" t="s">
        <v>106</v>
      </c>
      <c r="D29" s="55" t="s">
        <v>107</v>
      </c>
      <c r="E29" s="55" t="s">
        <v>108</v>
      </c>
      <c r="F29" s="55" t="s">
        <v>111</v>
      </c>
      <c r="G29" s="55" t="s">
        <v>112</v>
      </c>
      <c r="H29" s="55">
        <v>410102500</v>
      </c>
      <c r="I29" s="55" t="s">
        <v>175</v>
      </c>
      <c r="J29" s="61">
        <v>430</v>
      </c>
      <c r="K29" s="55" t="s">
        <v>157</v>
      </c>
      <c r="L29" s="54" t="str">
        <f>+'[1]Plan Indicativo'!AC234</f>
        <v>Acumulativa</v>
      </c>
      <c r="M29" s="20">
        <f>+'[1]Plan Indicativo'!T234</f>
        <v>1800</v>
      </c>
      <c r="N29" s="97">
        <v>278</v>
      </c>
      <c r="O29" s="105"/>
      <c r="P29" s="106"/>
      <c r="Q29" s="107"/>
      <c r="R29" s="159">
        <v>1657600000</v>
      </c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82"/>
      <c r="AF29" s="44">
        <f>SUM(Tabla1[[#This Row],[Recursos propios]:[Recursos del Balance]])</f>
        <v>1657600000</v>
      </c>
      <c r="AG29" s="60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88"/>
      <c r="AU29" s="22">
        <f>SUM(Tabla1[[#This Row],[Recursos propios2]:[Recursos del Balance2]])</f>
        <v>0</v>
      </c>
      <c r="AV29" s="93"/>
      <c r="AW29" s="94"/>
      <c r="AX29" s="17">
        <f>+Tabla1[[#This Row],[Total Recursos Comprometido 2026]]/Tabla1[[#This Row],[Total 2026]]</f>
        <v>0</v>
      </c>
      <c r="AY29" s="17">
        <f>+Tabla1[[#This Row],[Total Recursos Obligados]]/Tabla1[[#This Row],[Total 2026]]</f>
        <v>0</v>
      </c>
      <c r="AZ29" s="17">
        <f>+Tabla1[[#This Row],[Total Recursos Pagados]]/Tabla1[[#This Row],[Total 2026]]</f>
        <v>0</v>
      </c>
      <c r="BA29" s="50"/>
      <c r="BB29" s="51" t="e">
        <f>+Tabla1[[#This Row],[Total Recursos Gestionados2]]/Tabla1[[#This Row],[Total Recursos Comprometido 2026]]</f>
        <v>#DIV/0!</v>
      </c>
      <c r="BC29" s="52" t="s">
        <v>154</v>
      </c>
      <c r="BD29" s="30" t="s">
        <v>198</v>
      </c>
      <c r="BE29" s="53">
        <v>16</v>
      </c>
    </row>
    <row r="30" spans="1:57" ht="36">
      <c r="A30" s="54">
        <v>227</v>
      </c>
      <c r="B30" s="54" t="s">
        <v>105</v>
      </c>
      <c r="C30" s="54" t="s">
        <v>106</v>
      </c>
      <c r="D30" s="54" t="s">
        <v>107</v>
      </c>
      <c r="E30" s="54" t="s">
        <v>108</v>
      </c>
      <c r="F30" s="54" t="s">
        <v>113</v>
      </c>
      <c r="G30" s="54" t="s">
        <v>114</v>
      </c>
      <c r="H30" s="54">
        <v>410102700</v>
      </c>
      <c r="I30" s="54" t="s">
        <v>176</v>
      </c>
      <c r="J30" s="64">
        <v>100</v>
      </c>
      <c r="K30" s="54" t="s">
        <v>177</v>
      </c>
      <c r="L30" s="54" t="str">
        <f>+'[1]Plan Indicativo'!AC235</f>
        <v>No Acumulativa</v>
      </c>
      <c r="M30" s="20">
        <f>+'[1]Plan Indicativo'!T235</f>
        <v>1</v>
      </c>
      <c r="N30" s="108">
        <v>1</v>
      </c>
      <c r="O30" s="96"/>
      <c r="P30" s="91"/>
      <c r="Q30" s="109"/>
      <c r="R30" s="158">
        <v>60000000</v>
      </c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81"/>
      <c r="AF30" s="44">
        <f>SUM(Tabla1[[#This Row],[Recursos propios]:[Recursos del Balance]])</f>
        <v>60000000</v>
      </c>
      <c r="AG30" s="57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81"/>
      <c r="AU30" s="22">
        <f>SUM(Tabla1[[#This Row],[Recursos propios2]:[Recursos del Balance2]])</f>
        <v>0</v>
      </c>
      <c r="AV30" s="77"/>
      <c r="AW30" s="77"/>
      <c r="AX30" s="17">
        <f>+Tabla1[[#This Row],[Total Recursos Comprometido 2026]]/Tabla1[[#This Row],[Total 2026]]</f>
        <v>0</v>
      </c>
      <c r="AY30" s="17">
        <f>+Tabla1[[#This Row],[Total Recursos Obligados]]/Tabla1[[#This Row],[Total 2026]]</f>
        <v>0</v>
      </c>
      <c r="AZ30" s="17">
        <f>+Tabla1[[#This Row],[Total Recursos Pagados]]/Tabla1[[#This Row],[Total 2026]]</f>
        <v>0</v>
      </c>
      <c r="BA30" s="63"/>
      <c r="BB30" s="51" t="e">
        <f>+Tabla1[[#This Row],[Total Recursos Gestionados2]]/Tabla1[[#This Row],[Total Recursos Comprometido 2026]]</f>
        <v>#DIV/0!</v>
      </c>
      <c r="BC30" s="29" t="s">
        <v>154</v>
      </c>
      <c r="BD30" s="30" t="s">
        <v>198</v>
      </c>
      <c r="BE30" s="31">
        <v>16</v>
      </c>
    </row>
    <row r="31" spans="1:57" ht="36">
      <c r="A31" s="55">
        <v>228</v>
      </c>
      <c r="B31" s="55" t="s">
        <v>105</v>
      </c>
      <c r="C31" s="55" t="s">
        <v>106</v>
      </c>
      <c r="D31" s="55" t="s">
        <v>107</v>
      </c>
      <c r="E31" s="55" t="s">
        <v>108</v>
      </c>
      <c r="F31" s="55" t="s">
        <v>115</v>
      </c>
      <c r="G31" s="55" t="s">
        <v>116</v>
      </c>
      <c r="H31" s="55">
        <v>410103800</v>
      </c>
      <c r="I31" s="55" t="s">
        <v>178</v>
      </c>
      <c r="J31" s="61">
        <v>4</v>
      </c>
      <c r="K31" s="55" t="s">
        <v>157</v>
      </c>
      <c r="L31" s="54" t="str">
        <f>+'[1]Plan Indicativo'!AC236</f>
        <v>Acumulativa</v>
      </c>
      <c r="M31" s="20">
        <f>+'[1]Plan Indicativo'!T236</f>
        <v>4</v>
      </c>
      <c r="N31" s="97">
        <v>1</v>
      </c>
      <c r="O31" s="96"/>
      <c r="P31" s="104"/>
      <c r="Q31" s="109"/>
      <c r="R31" s="158">
        <v>20000000</v>
      </c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81"/>
      <c r="AF31" s="44">
        <f>SUM(Tabla1[[#This Row],[Recursos propios]:[Recursos del Balance]])</f>
        <v>20000000</v>
      </c>
      <c r="AG31" s="57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81"/>
      <c r="AU31" s="22">
        <f>SUM(Tabla1[[#This Row],[Recursos propios2]:[Recursos del Balance2]])</f>
        <v>0</v>
      </c>
      <c r="AV31" s="77"/>
      <c r="AW31" s="77"/>
      <c r="AX31" s="17">
        <f>+Tabla1[[#This Row],[Total Recursos Comprometido 2026]]/Tabla1[[#This Row],[Total 2026]]</f>
        <v>0</v>
      </c>
      <c r="AY31" s="17">
        <f>+Tabla1[[#This Row],[Total Recursos Obligados]]/Tabla1[[#This Row],[Total 2026]]</f>
        <v>0</v>
      </c>
      <c r="AZ31" s="17">
        <f>+Tabla1[[#This Row],[Total Recursos Pagados]]/Tabla1[[#This Row],[Total 2026]]</f>
        <v>0</v>
      </c>
      <c r="BA31" s="63"/>
      <c r="BB31" s="51" t="e">
        <f>+Tabla1[[#This Row],[Total Recursos Gestionados2]]/Tabla1[[#This Row],[Total Recursos Comprometido 2026]]</f>
        <v>#DIV/0!</v>
      </c>
      <c r="BC31" s="29" t="s">
        <v>154</v>
      </c>
      <c r="BD31" s="30" t="s">
        <v>198</v>
      </c>
      <c r="BE31" s="31">
        <v>16</v>
      </c>
    </row>
    <row r="32" spans="1:57" ht="54">
      <c r="A32" s="54">
        <v>229</v>
      </c>
      <c r="B32" s="54" t="s">
        <v>105</v>
      </c>
      <c r="C32" s="54" t="s">
        <v>106</v>
      </c>
      <c r="D32" s="54" t="s">
        <v>117</v>
      </c>
      <c r="E32" s="54" t="s">
        <v>118</v>
      </c>
      <c r="F32" s="54" t="s">
        <v>119</v>
      </c>
      <c r="G32" s="54" t="s">
        <v>120</v>
      </c>
      <c r="H32" s="54">
        <v>410305200</v>
      </c>
      <c r="I32" s="54" t="s">
        <v>179</v>
      </c>
      <c r="J32" s="54">
        <v>300</v>
      </c>
      <c r="K32" s="54" t="s">
        <v>157</v>
      </c>
      <c r="L32" s="54" t="str">
        <f>+'[1]Plan Indicativo'!AC237</f>
        <v>Acumulativa</v>
      </c>
      <c r="M32" s="20">
        <f>+'[1]Plan Indicativo'!T237</f>
        <v>700</v>
      </c>
      <c r="N32" s="97">
        <v>175</v>
      </c>
      <c r="O32" s="96"/>
      <c r="P32" s="110"/>
      <c r="Q32" s="109"/>
      <c r="R32" s="158">
        <v>100000000</v>
      </c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81"/>
      <c r="AF32" s="44">
        <f>SUM(Tabla1[[#This Row],[Recursos propios]:[Recursos del Balance]])</f>
        <v>100000000</v>
      </c>
      <c r="AG32" s="57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81"/>
      <c r="AU32" s="22">
        <f>SUM(Tabla1[[#This Row],[Recursos propios2]:[Recursos del Balance2]])</f>
        <v>0</v>
      </c>
      <c r="AV32" s="77"/>
      <c r="AW32" s="77"/>
      <c r="AX32" s="17">
        <f>+Tabla1[[#This Row],[Total Recursos Comprometido 2026]]/Tabla1[[#This Row],[Total 2026]]</f>
        <v>0</v>
      </c>
      <c r="AY32" s="17">
        <f>+Tabla1[[#This Row],[Total Recursos Obligados]]/Tabla1[[#This Row],[Total 2026]]</f>
        <v>0</v>
      </c>
      <c r="AZ32" s="17">
        <f>+Tabla1[[#This Row],[Total Recursos Pagados]]/Tabla1[[#This Row],[Total 2026]]</f>
        <v>0</v>
      </c>
      <c r="BA32" s="63"/>
      <c r="BB32" s="51" t="e">
        <f>+Tabla1[[#This Row],[Total Recursos Gestionados2]]/Tabla1[[#This Row],[Total Recursos Comprometido 2026]]</f>
        <v>#DIV/0!</v>
      </c>
      <c r="BC32" s="29" t="s">
        <v>154</v>
      </c>
      <c r="BD32" s="30" t="s">
        <v>198</v>
      </c>
      <c r="BE32" s="31">
        <v>10</v>
      </c>
    </row>
    <row r="33" spans="1:57" ht="90">
      <c r="A33" s="55">
        <v>230</v>
      </c>
      <c r="B33" s="55" t="s">
        <v>105</v>
      </c>
      <c r="C33" s="55" t="s">
        <v>106</v>
      </c>
      <c r="D33" s="55" t="s">
        <v>121</v>
      </c>
      <c r="E33" s="55" t="s">
        <v>122</v>
      </c>
      <c r="F33" s="55" t="s">
        <v>123</v>
      </c>
      <c r="G33" s="55" t="s">
        <v>124</v>
      </c>
      <c r="H33" s="55">
        <v>410205200</v>
      </c>
      <c r="I33" s="55" t="s">
        <v>180</v>
      </c>
      <c r="J33" s="61">
        <v>250</v>
      </c>
      <c r="K33" s="55" t="s">
        <v>157</v>
      </c>
      <c r="L33" s="54" t="str">
        <f>+'[1]Plan Indicativo'!AC238</f>
        <v>Acumulativa</v>
      </c>
      <c r="M33" s="20">
        <f>+'[1]Plan Indicativo'!T238</f>
        <v>250</v>
      </c>
      <c r="N33" s="97">
        <v>65</v>
      </c>
      <c r="O33" s="96"/>
      <c r="P33" s="110"/>
      <c r="Q33" s="109"/>
      <c r="R33" s="158">
        <v>450000000</v>
      </c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81"/>
      <c r="AF33" s="44">
        <f>SUM(Tabla1[[#This Row],[Recursos propios]:[Recursos del Balance]])</f>
        <v>450000000</v>
      </c>
      <c r="AG33" s="57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81"/>
      <c r="AU33" s="22">
        <f>SUM(Tabla1[[#This Row],[Recursos propios2]:[Recursos del Balance2]])</f>
        <v>0</v>
      </c>
      <c r="AV33" s="77"/>
      <c r="AW33" s="77"/>
      <c r="AX33" s="17">
        <f>+Tabla1[[#This Row],[Total Recursos Comprometido 2026]]/Tabla1[[#This Row],[Total 2026]]</f>
        <v>0</v>
      </c>
      <c r="AY33" s="17">
        <f>+Tabla1[[#This Row],[Total Recursos Obligados]]/Tabla1[[#This Row],[Total 2026]]</f>
        <v>0</v>
      </c>
      <c r="AZ33" s="17">
        <f>+Tabla1[[#This Row],[Total Recursos Pagados]]/Tabla1[[#This Row],[Total 2026]]</f>
        <v>0</v>
      </c>
      <c r="BA33" s="63"/>
      <c r="BB33" s="51" t="e">
        <f>+Tabla1[[#This Row],[Total Recursos Gestionados2]]/Tabla1[[#This Row],[Total Recursos Comprometido 2026]]</f>
        <v>#DIV/0!</v>
      </c>
      <c r="BC33" s="29" t="s">
        <v>154</v>
      </c>
      <c r="BD33" s="30" t="s">
        <v>198</v>
      </c>
      <c r="BE33" s="31">
        <v>3</v>
      </c>
    </row>
    <row r="34" spans="1:57" ht="90">
      <c r="A34" s="65">
        <v>286</v>
      </c>
      <c r="B34" s="55" t="s">
        <v>98</v>
      </c>
      <c r="C34" s="55" t="s">
        <v>55</v>
      </c>
      <c r="D34" s="55" t="s">
        <v>56</v>
      </c>
      <c r="E34" s="55" t="s">
        <v>125</v>
      </c>
      <c r="F34" s="55" t="s">
        <v>126</v>
      </c>
      <c r="G34" s="55" t="s">
        <v>127</v>
      </c>
      <c r="H34" s="55">
        <v>450108100</v>
      </c>
      <c r="I34" s="55" t="s">
        <v>181</v>
      </c>
      <c r="J34" s="61">
        <v>0</v>
      </c>
      <c r="K34" s="55" t="s">
        <v>157</v>
      </c>
      <c r="L34" s="55" t="str">
        <f>+'[1]Plan Indicativo'!$AC$294</f>
        <v>No Acumulativa</v>
      </c>
      <c r="M34" s="73">
        <f>+'[1]Plan Indicativo'!$T$294</f>
        <v>1</v>
      </c>
      <c r="N34" s="111">
        <v>70</v>
      </c>
      <c r="O34" s="112"/>
      <c r="P34" s="113"/>
      <c r="Q34" s="111"/>
      <c r="R34" s="160">
        <v>0</v>
      </c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83"/>
      <c r="AF34" s="44">
        <f>SUM(Tabla1[[#This Row],[Recursos propios]:[Recursos del Balance]])</f>
        <v>0</v>
      </c>
      <c r="AG34" s="74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83"/>
      <c r="AU34" s="22">
        <f>SUM(Tabla1[[#This Row],[Recursos propios2]:[Recursos del Balance2]])</f>
        <v>0</v>
      </c>
      <c r="AV34" s="80"/>
      <c r="AW34" s="80"/>
      <c r="AX34" s="17" t="e">
        <f>+Tabla1[[#This Row],[Total Recursos Comprometido 2026]]/Tabla1[[#This Row],[Total 2026]]</f>
        <v>#DIV/0!</v>
      </c>
      <c r="AY34" s="17" t="e">
        <f>+Tabla1[[#This Row],[Total Recursos Obligados]]/Tabla1[[#This Row],[Total 2026]]</f>
        <v>#DIV/0!</v>
      </c>
      <c r="AZ34" s="17" t="e">
        <f>+Tabla1[[#This Row],[Total Recursos Pagados]]/Tabla1[[#This Row],[Total 2026]]</f>
        <v>#DIV/0!</v>
      </c>
      <c r="BA34" s="69"/>
      <c r="BB34" s="51" t="e">
        <f>+Tabla1[[#This Row],[Total Recursos Gestionados2]]/Tabla1[[#This Row],[Total Recursos Comprometido 2026]]</f>
        <v>#DIV/0!</v>
      </c>
      <c r="BC34" s="70" t="s">
        <v>154</v>
      </c>
      <c r="BD34" s="30" t="s">
        <v>198</v>
      </c>
      <c r="BE34" s="71">
        <v>15</v>
      </c>
    </row>
    <row r="35" spans="1:57" ht="36">
      <c r="A35" s="25">
        <v>290</v>
      </c>
      <c r="B35" s="55" t="s">
        <v>54</v>
      </c>
      <c r="C35" s="55" t="s">
        <v>55</v>
      </c>
      <c r="D35" s="55" t="s">
        <v>56</v>
      </c>
      <c r="E35" s="55" t="s">
        <v>57</v>
      </c>
      <c r="F35" s="55" t="s">
        <v>128</v>
      </c>
      <c r="G35" s="55" t="s">
        <v>129</v>
      </c>
      <c r="H35" s="55">
        <v>450103000</v>
      </c>
      <c r="I35" s="55" t="s">
        <v>182</v>
      </c>
      <c r="J35" s="61">
        <v>2</v>
      </c>
      <c r="K35" s="55" t="s">
        <v>157</v>
      </c>
      <c r="L35" s="55" t="str">
        <f>+'[1]Plan Indicativo'!AC298</f>
        <v>No Acumulativa</v>
      </c>
      <c r="M35" s="72">
        <f>+'[1]Plan Indicativo'!T298</f>
        <v>2</v>
      </c>
      <c r="N35" s="20">
        <v>0</v>
      </c>
      <c r="O35" s="25"/>
      <c r="P35" s="62"/>
      <c r="Q35" s="20"/>
      <c r="R35" s="57">
        <v>0</v>
      </c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81"/>
      <c r="AF35" s="44">
        <f>SUM(Tabla1[[#This Row],[Recursos propios]:[Recursos del Balance]])</f>
        <v>0</v>
      </c>
      <c r="AG35" s="57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81"/>
      <c r="AU35" s="22">
        <f>SUM(Tabla1[[#This Row],[Recursos propios2]:[Recursos del Balance2]])</f>
        <v>0</v>
      </c>
      <c r="AV35" s="77"/>
      <c r="AW35" s="77"/>
      <c r="AX35" s="17" t="e">
        <f>+Tabla1[[#This Row],[Total Recursos Comprometido 2026]]/Tabla1[[#This Row],[Total 2026]]</f>
        <v>#DIV/0!</v>
      </c>
      <c r="AY35" s="17" t="e">
        <f>+Tabla1[[#This Row],[Total Recursos Obligados]]/Tabla1[[#This Row],[Total 2026]]</f>
        <v>#DIV/0!</v>
      </c>
      <c r="AZ35" s="17" t="e">
        <f>+Tabla1[[#This Row],[Total Recursos Pagados]]/Tabla1[[#This Row],[Total 2026]]</f>
        <v>#DIV/0!</v>
      </c>
      <c r="BA35" s="63"/>
      <c r="BB35" s="51" t="e">
        <f>+Tabla1[[#This Row],[Total Recursos Gestionados2]]/Tabla1[[#This Row],[Total Recursos Comprometido 2026]]</f>
        <v>#DIV/0!</v>
      </c>
      <c r="BC35" s="29" t="s">
        <v>154</v>
      </c>
      <c r="BD35" s="30" t="s">
        <v>198</v>
      </c>
      <c r="BE35" s="31">
        <v>16</v>
      </c>
    </row>
    <row r="36" spans="1:57" ht="54">
      <c r="A36" s="25">
        <v>291</v>
      </c>
      <c r="B36" s="54" t="s">
        <v>54</v>
      </c>
      <c r="C36" s="54" t="s">
        <v>55</v>
      </c>
      <c r="D36" s="54" t="s">
        <v>56</v>
      </c>
      <c r="E36" s="54" t="s">
        <v>57</v>
      </c>
      <c r="F36" s="54" t="s">
        <v>130</v>
      </c>
      <c r="G36" s="54" t="s">
        <v>131</v>
      </c>
      <c r="H36" s="54">
        <v>450102800</v>
      </c>
      <c r="I36" s="54" t="s">
        <v>183</v>
      </c>
      <c r="J36" s="54">
        <v>808</v>
      </c>
      <c r="K36" s="54" t="s">
        <v>157</v>
      </c>
      <c r="L36" s="55" t="str">
        <f>+'[1]Plan Indicativo'!AC299</f>
        <v>Acumulativa</v>
      </c>
      <c r="M36" s="72">
        <f>+'[1]Plan Indicativo'!T299</f>
        <v>850</v>
      </c>
      <c r="N36" s="20">
        <v>405</v>
      </c>
      <c r="O36" s="25"/>
      <c r="P36" s="62"/>
      <c r="Q36" s="20"/>
      <c r="R36" s="57">
        <v>2515591060.1912012</v>
      </c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81"/>
      <c r="AF36" s="44">
        <f>SUM(Tabla1[[#This Row],[Recursos propios]:[Recursos del Balance]])</f>
        <v>2515591060.1912012</v>
      </c>
      <c r="AG36" s="57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81"/>
      <c r="AU36" s="22">
        <f>SUM(Tabla1[[#This Row],[Recursos propios2]:[Recursos del Balance2]])</f>
        <v>0</v>
      </c>
      <c r="AV36" s="77"/>
      <c r="AW36" s="77"/>
      <c r="AX36" s="17">
        <f>+Tabla1[[#This Row],[Total Recursos Comprometido 2026]]/Tabla1[[#This Row],[Total 2026]]</f>
        <v>0</v>
      </c>
      <c r="AY36" s="17">
        <f>+Tabla1[[#This Row],[Total Recursos Obligados]]/Tabla1[[#This Row],[Total 2026]]</f>
        <v>0</v>
      </c>
      <c r="AZ36" s="17">
        <f>+Tabla1[[#This Row],[Total Recursos Pagados]]/Tabla1[[#This Row],[Total 2026]]</f>
        <v>0</v>
      </c>
      <c r="BA36" s="63"/>
      <c r="BB36" s="51" t="e">
        <f>+Tabla1[[#This Row],[Total Recursos Gestionados2]]/Tabla1[[#This Row],[Total Recursos Comprometido 2026]]</f>
        <v>#DIV/0!</v>
      </c>
      <c r="BC36" s="29" t="s">
        <v>154</v>
      </c>
      <c r="BD36" s="30" t="s">
        <v>198</v>
      </c>
      <c r="BE36" s="31">
        <v>16</v>
      </c>
    </row>
    <row r="37" spans="1:57" ht="54">
      <c r="A37" s="25">
        <v>292</v>
      </c>
      <c r="B37" s="55" t="s">
        <v>54</v>
      </c>
      <c r="C37" s="55" t="s">
        <v>55</v>
      </c>
      <c r="D37" s="55" t="s">
        <v>56</v>
      </c>
      <c r="E37" s="55" t="s">
        <v>57</v>
      </c>
      <c r="F37" s="55" t="s">
        <v>132</v>
      </c>
      <c r="G37" s="55" t="s">
        <v>133</v>
      </c>
      <c r="H37" s="55">
        <v>450103200</v>
      </c>
      <c r="I37" s="55" t="s">
        <v>184</v>
      </c>
      <c r="J37" s="61">
        <v>0</v>
      </c>
      <c r="K37" s="55" t="s">
        <v>157</v>
      </c>
      <c r="L37" s="55" t="str">
        <f>+'[1]Plan Indicativo'!AC300</f>
        <v>No Acumulativa</v>
      </c>
      <c r="M37" s="72">
        <f>+'[1]Plan Indicativo'!T300</f>
        <v>1</v>
      </c>
      <c r="N37" s="20">
        <v>1</v>
      </c>
      <c r="O37" s="25"/>
      <c r="P37" s="62"/>
      <c r="Q37" s="20"/>
      <c r="R37" s="57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81"/>
      <c r="AF37" s="44">
        <f>SUM(Tabla1[[#This Row],[Recursos propios]:[Recursos del Balance]])</f>
        <v>0</v>
      </c>
      <c r="AG37" s="57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81"/>
      <c r="AU37" s="22">
        <f>SUM(Tabla1[[#This Row],[Recursos propios2]:[Recursos del Balance2]])</f>
        <v>0</v>
      </c>
      <c r="AV37" s="77"/>
      <c r="AW37" s="77"/>
      <c r="AX37" s="17" t="e">
        <f>+Tabla1[[#This Row],[Total Recursos Comprometido 2026]]/Tabla1[[#This Row],[Total 2026]]</f>
        <v>#DIV/0!</v>
      </c>
      <c r="AY37" s="17" t="e">
        <f>+Tabla1[[#This Row],[Total Recursos Obligados]]/Tabla1[[#This Row],[Total 2026]]</f>
        <v>#DIV/0!</v>
      </c>
      <c r="AZ37" s="17" t="e">
        <f>+Tabla1[[#This Row],[Total Recursos Pagados]]/Tabla1[[#This Row],[Total 2026]]</f>
        <v>#DIV/0!</v>
      </c>
      <c r="BA37" s="63"/>
      <c r="BB37" s="51" t="e">
        <f>+Tabla1[[#This Row],[Total Recursos Gestionados2]]/Tabla1[[#This Row],[Total Recursos Comprometido 2026]]</f>
        <v>#DIV/0!</v>
      </c>
      <c r="BC37" s="29" t="s">
        <v>154</v>
      </c>
      <c r="BD37" s="30" t="s">
        <v>198</v>
      </c>
      <c r="BE37" s="31">
        <v>16</v>
      </c>
    </row>
    <row r="38" spans="1:57" ht="36">
      <c r="A38" s="25">
        <v>293</v>
      </c>
      <c r="B38" s="54" t="s">
        <v>54</v>
      </c>
      <c r="C38" s="54" t="s">
        <v>55</v>
      </c>
      <c r="D38" s="54" t="s">
        <v>56</v>
      </c>
      <c r="E38" s="54" t="s">
        <v>57</v>
      </c>
      <c r="F38" s="54" t="s">
        <v>134</v>
      </c>
      <c r="G38" s="54" t="s">
        <v>135</v>
      </c>
      <c r="H38" s="54">
        <v>450105200</v>
      </c>
      <c r="I38" s="54" t="s">
        <v>185</v>
      </c>
      <c r="J38" s="54">
        <v>60</v>
      </c>
      <c r="K38" s="54" t="s">
        <v>157</v>
      </c>
      <c r="L38" s="55" t="str">
        <f>+'[1]Plan Indicativo'!AC301</f>
        <v>Acumulativa</v>
      </c>
      <c r="M38" s="72">
        <f>+'[1]Plan Indicativo'!T301</f>
        <v>150</v>
      </c>
      <c r="N38" s="20">
        <v>5</v>
      </c>
      <c r="O38" s="25"/>
      <c r="P38" s="62"/>
      <c r="Q38" s="20"/>
      <c r="R38" s="57">
        <v>1500000000</v>
      </c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81"/>
      <c r="AF38" s="44">
        <f>SUM(Tabla1[[#This Row],[Recursos propios]:[Recursos del Balance]])</f>
        <v>1500000000</v>
      </c>
      <c r="AG38" s="57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81"/>
      <c r="AU38" s="22">
        <f>SUM(Tabla1[[#This Row],[Recursos propios2]:[Recursos del Balance2]])</f>
        <v>0</v>
      </c>
      <c r="AV38" s="77"/>
      <c r="AW38" s="77"/>
      <c r="AX38" s="17">
        <f>+Tabla1[[#This Row],[Total Recursos Comprometido 2026]]/Tabla1[[#This Row],[Total 2026]]</f>
        <v>0</v>
      </c>
      <c r="AY38" s="17">
        <f>+Tabla1[[#This Row],[Total Recursos Obligados]]/Tabla1[[#This Row],[Total 2026]]</f>
        <v>0</v>
      </c>
      <c r="AZ38" s="17">
        <f>+Tabla1[[#This Row],[Total Recursos Pagados]]/Tabla1[[#This Row],[Total 2026]]</f>
        <v>0</v>
      </c>
      <c r="BA38" s="63"/>
      <c r="BB38" s="51" t="e">
        <f>+Tabla1[[#This Row],[Total Recursos Gestionados2]]/Tabla1[[#This Row],[Total Recursos Comprometido 2026]]</f>
        <v>#DIV/0!</v>
      </c>
      <c r="BC38" s="29" t="s">
        <v>154</v>
      </c>
      <c r="BD38" s="30" t="s">
        <v>198</v>
      </c>
      <c r="BE38" s="31">
        <v>16</v>
      </c>
    </row>
    <row r="39" spans="1:57" ht="54">
      <c r="A39" s="25">
        <v>294</v>
      </c>
      <c r="B39" s="55" t="s">
        <v>54</v>
      </c>
      <c r="C39" s="55" t="s">
        <v>55</v>
      </c>
      <c r="D39" s="55" t="s">
        <v>56</v>
      </c>
      <c r="E39" s="55" t="s">
        <v>57</v>
      </c>
      <c r="F39" s="55" t="s">
        <v>136</v>
      </c>
      <c r="G39" s="55" t="s">
        <v>137</v>
      </c>
      <c r="H39" s="55">
        <v>450105300</v>
      </c>
      <c r="I39" s="55" t="s">
        <v>186</v>
      </c>
      <c r="J39" s="61">
        <v>0</v>
      </c>
      <c r="K39" s="55" t="s">
        <v>157</v>
      </c>
      <c r="L39" s="55" t="str">
        <f>+'[1]Plan Indicativo'!AC302</f>
        <v>Acumulativa</v>
      </c>
      <c r="M39" s="72">
        <f>+'[1]Plan Indicativo'!T302</f>
        <v>100</v>
      </c>
      <c r="N39" s="20">
        <v>50</v>
      </c>
      <c r="O39" s="25"/>
      <c r="P39" s="62"/>
      <c r="Q39" s="20"/>
      <c r="R39" s="57">
        <v>325490400</v>
      </c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81"/>
      <c r="AF39" s="44">
        <f>SUM(Tabla1[[#This Row],[Recursos propios]:[Recursos del Balance]])</f>
        <v>325490400</v>
      </c>
      <c r="AG39" s="57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81"/>
      <c r="AU39" s="22">
        <f>SUM(Tabla1[[#This Row],[Recursos propios2]:[Recursos del Balance2]])</f>
        <v>0</v>
      </c>
      <c r="AV39" s="77"/>
      <c r="AW39" s="77"/>
      <c r="AX39" s="17">
        <f>+Tabla1[[#This Row],[Total Recursos Comprometido 2026]]/Tabla1[[#This Row],[Total 2026]]</f>
        <v>0</v>
      </c>
      <c r="AY39" s="17">
        <f>+Tabla1[[#This Row],[Total Recursos Obligados]]/Tabla1[[#This Row],[Total 2026]]</f>
        <v>0</v>
      </c>
      <c r="AZ39" s="17">
        <f>+Tabla1[[#This Row],[Total Recursos Pagados]]/Tabla1[[#This Row],[Total 2026]]</f>
        <v>0</v>
      </c>
      <c r="BA39" s="63"/>
      <c r="BB39" s="51" t="e">
        <f>+Tabla1[[#This Row],[Total Recursos Gestionados2]]/Tabla1[[#This Row],[Total Recursos Comprometido 2026]]</f>
        <v>#DIV/0!</v>
      </c>
      <c r="BC39" s="29" t="s">
        <v>154</v>
      </c>
      <c r="BD39" s="30" t="s">
        <v>198</v>
      </c>
      <c r="BE39" s="31">
        <v>16</v>
      </c>
    </row>
    <row r="40" spans="1:57" ht="36">
      <c r="A40" s="25">
        <v>295</v>
      </c>
      <c r="B40" s="54" t="s">
        <v>54</v>
      </c>
      <c r="C40" s="54" t="s">
        <v>55</v>
      </c>
      <c r="D40" s="54" t="s">
        <v>56</v>
      </c>
      <c r="E40" s="54" t="s">
        <v>57</v>
      </c>
      <c r="F40" s="54" t="s">
        <v>138</v>
      </c>
      <c r="G40" s="54" t="s">
        <v>139</v>
      </c>
      <c r="H40" s="54">
        <v>450105600</v>
      </c>
      <c r="I40" s="54" t="s">
        <v>187</v>
      </c>
      <c r="J40" s="54">
        <v>8</v>
      </c>
      <c r="K40" s="54" t="s">
        <v>157</v>
      </c>
      <c r="L40" s="55" t="str">
        <f>+'[1]Plan Indicativo'!AC303</f>
        <v>Acumulativa</v>
      </c>
      <c r="M40" s="72">
        <f>+'[1]Plan Indicativo'!T303</f>
        <v>20</v>
      </c>
      <c r="N40" s="20">
        <v>5</v>
      </c>
      <c r="O40" s="25"/>
      <c r="P40" s="62"/>
      <c r="Q40" s="20"/>
      <c r="R40" s="57">
        <v>50000000</v>
      </c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81"/>
      <c r="AF40" s="44">
        <f>SUM(Tabla1[[#This Row],[Recursos propios]:[Recursos del Balance]])</f>
        <v>50000000</v>
      </c>
      <c r="AG40" s="57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81"/>
      <c r="AU40" s="22">
        <f>SUM(Tabla1[[#This Row],[Recursos propios2]:[Recursos del Balance2]])</f>
        <v>0</v>
      </c>
      <c r="AV40" s="77"/>
      <c r="AW40" s="77"/>
      <c r="AX40" s="17">
        <f>+Tabla1[[#This Row],[Total Recursos Comprometido 2026]]/Tabla1[[#This Row],[Total 2026]]</f>
        <v>0</v>
      </c>
      <c r="AY40" s="17">
        <f>+Tabla1[[#This Row],[Total Recursos Obligados]]/Tabla1[[#This Row],[Total 2026]]</f>
        <v>0</v>
      </c>
      <c r="AZ40" s="17">
        <f>+Tabla1[[#This Row],[Total Recursos Pagados]]/Tabla1[[#This Row],[Total 2026]]</f>
        <v>0</v>
      </c>
      <c r="BA40" s="63"/>
      <c r="BB40" s="51" t="e">
        <f>+Tabla1[[#This Row],[Total Recursos Gestionados2]]/Tabla1[[#This Row],[Total Recursos Comprometido 2026]]</f>
        <v>#DIV/0!</v>
      </c>
      <c r="BC40" s="29" t="s">
        <v>154</v>
      </c>
      <c r="BD40" s="30" t="s">
        <v>198</v>
      </c>
      <c r="BE40" s="31">
        <v>16</v>
      </c>
    </row>
    <row r="41" spans="1:57" ht="36">
      <c r="A41" s="25">
        <v>296</v>
      </c>
      <c r="B41" s="55" t="s">
        <v>54</v>
      </c>
      <c r="C41" s="55" t="s">
        <v>55</v>
      </c>
      <c r="D41" s="55" t="s">
        <v>56</v>
      </c>
      <c r="E41" s="55" t="s">
        <v>57</v>
      </c>
      <c r="F41" s="55" t="s">
        <v>140</v>
      </c>
      <c r="G41" s="55" t="s">
        <v>141</v>
      </c>
      <c r="H41" s="55">
        <v>450107400</v>
      </c>
      <c r="I41" s="55" t="s">
        <v>188</v>
      </c>
      <c r="J41" s="61">
        <v>1</v>
      </c>
      <c r="K41" s="55" t="s">
        <v>157</v>
      </c>
      <c r="L41" s="55" t="str">
        <f>+'[1]Plan Indicativo'!AC304</f>
        <v>No Acumulativa</v>
      </c>
      <c r="M41" s="72">
        <f>+'[1]Plan Indicativo'!T304</f>
        <v>1</v>
      </c>
      <c r="N41" s="20">
        <v>1</v>
      </c>
      <c r="O41" s="25"/>
      <c r="P41" s="62"/>
      <c r="Q41" s="20"/>
      <c r="R41" s="57">
        <v>250000000</v>
      </c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81"/>
      <c r="AF41" s="44">
        <f>SUM(Tabla1[[#This Row],[Recursos propios]:[Recursos del Balance]])</f>
        <v>250000000</v>
      </c>
      <c r="AG41" s="57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81"/>
      <c r="AU41" s="22">
        <f>SUM(Tabla1[[#This Row],[Recursos propios2]:[Recursos del Balance2]])</f>
        <v>0</v>
      </c>
      <c r="AV41" s="77"/>
      <c r="AW41" s="77"/>
      <c r="AX41" s="17">
        <f>+Tabla1[[#This Row],[Total Recursos Comprometido 2026]]/Tabla1[[#This Row],[Total 2026]]</f>
        <v>0</v>
      </c>
      <c r="AY41" s="17">
        <f>+Tabla1[[#This Row],[Total Recursos Obligados]]/Tabla1[[#This Row],[Total 2026]]</f>
        <v>0</v>
      </c>
      <c r="AZ41" s="17">
        <f>+Tabla1[[#This Row],[Total Recursos Pagados]]/Tabla1[[#This Row],[Total 2026]]</f>
        <v>0</v>
      </c>
      <c r="BA41" s="63"/>
      <c r="BB41" s="51" t="e">
        <f>+Tabla1[[#This Row],[Total Recursos Gestionados2]]/Tabla1[[#This Row],[Total Recursos Comprometido 2026]]</f>
        <v>#DIV/0!</v>
      </c>
      <c r="BC41" s="29" t="s">
        <v>154</v>
      </c>
      <c r="BD41" s="30" t="s">
        <v>198</v>
      </c>
      <c r="BE41" s="31">
        <v>16</v>
      </c>
    </row>
    <row r="42" spans="1:57" ht="54">
      <c r="A42" s="25">
        <v>297</v>
      </c>
      <c r="B42" s="54" t="s">
        <v>54</v>
      </c>
      <c r="C42" s="54" t="s">
        <v>55</v>
      </c>
      <c r="D42" s="54" t="s">
        <v>56</v>
      </c>
      <c r="E42" s="54" t="s">
        <v>57</v>
      </c>
      <c r="F42" s="54" t="s">
        <v>142</v>
      </c>
      <c r="G42" s="54" t="s">
        <v>143</v>
      </c>
      <c r="H42" s="54">
        <v>450107700</v>
      </c>
      <c r="I42" s="54" t="s">
        <v>189</v>
      </c>
      <c r="J42" s="54">
        <v>123</v>
      </c>
      <c r="K42" s="54" t="s">
        <v>157</v>
      </c>
      <c r="L42" s="55" t="str">
        <f>+'[1]Plan Indicativo'!AC305</f>
        <v>Acumulativa</v>
      </c>
      <c r="M42" s="72">
        <f>+'[1]Plan Indicativo'!T305</f>
        <v>47</v>
      </c>
      <c r="N42" s="20">
        <v>7</v>
      </c>
      <c r="O42" s="25"/>
      <c r="P42" s="62"/>
      <c r="Q42" s="20"/>
      <c r="R42" s="57">
        <v>2557996836.0000005</v>
      </c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81"/>
      <c r="AF42" s="44">
        <f>SUM(Tabla1[[#This Row],[Recursos propios]:[Recursos del Balance]])</f>
        <v>2557996836.0000005</v>
      </c>
      <c r="AG42" s="57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81"/>
      <c r="AU42" s="22">
        <f>SUM(Tabla1[[#This Row],[Recursos propios2]:[Recursos del Balance2]])</f>
        <v>0</v>
      </c>
      <c r="AV42" s="77"/>
      <c r="AW42" s="77"/>
      <c r="AX42" s="17">
        <f>+Tabla1[[#This Row],[Total Recursos Comprometido 2026]]/Tabla1[[#This Row],[Total 2026]]</f>
        <v>0</v>
      </c>
      <c r="AY42" s="17">
        <f>+Tabla1[[#This Row],[Total Recursos Obligados]]/Tabla1[[#This Row],[Total 2026]]</f>
        <v>0</v>
      </c>
      <c r="AZ42" s="17">
        <f>+Tabla1[[#This Row],[Total Recursos Pagados]]/Tabla1[[#This Row],[Total 2026]]</f>
        <v>0</v>
      </c>
      <c r="BA42" s="63"/>
      <c r="BB42" s="51" t="e">
        <f>+Tabla1[[#This Row],[Total Recursos Gestionados2]]/Tabla1[[#This Row],[Total Recursos Comprometido 2026]]</f>
        <v>#DIV/0!</v>
      </c>
      <c r="BC42" s="29" t="s">
        <v>154</v>
      </c>
      <c r="BD42" s="30" t="s">
        <v>198</v>
      </c>
      <c r="BE42" s="31">
        <v>16</v>
      </c>
    </row>
    <row r="43" spans="1:57" ht="54">
      <c r="A43" s="25">
        <v>298</v>
      </c>
      <c r="B43" s="55" t="s">
        <v>54</v>
      </c>
      <c r="C43" s="55" t="s">
        <v>55</v>
      </c>
      <c r="D43" s="55" t="s">
        <v>56</v>
      </c>
      <c r="E43" s="55" t="s">
        <v>57</v>
      </c>
      <c r="F43" s="55" t="s">
        <v>144</v>
      </c>
      <c r="G43" s="55" t="s">
        <v>145</v>
      </c>
      <c r="H43" s="55">
        <v>450106900</v>
      </c>
      <c r="I43" s="55" t="s">
        <v>190</v>
      </c>
      <c r="J43" s="61">
        <v>1</v>
      </c>
      <c r="K43" s="55" t="s">
        <v>157</v>
      </c>
      <c r="L43" s="55" t="str">
        <f>+'[1]Plan Indicativo'!AC306</f>
        <v>No Acumulativa</v>
      </c>
      <c r="M43" s="72">
        <f>+'[1]Plan Indicativo'!T306</f>
        <v>1</v>
      </c>
      <c r="N43" s="20">
        <v>1</v>
      </c>
      <c r="O43" s="25"/>
      <c r="P43" s="62"/>
      <c r="Q43" s="20"/>
      <c r="R43" s="57">
        <v>0</v>
      </c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81"/>
      <c r="AF43" s="44">
        <f>SUM(Tabla1[[#This Row],[Recursos propios]:[Recursos del Balance]])</f>
        <v>0</v>
      </c>
      <c r="AG43" s="57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81"/>
      <c r="AU43" s="22">
        <f>SUM(Tabla1[[#This Row],[Recursos propios2]:[Recursos del Balance2]])</f>
        <v>0</v>
      </c>
      <c r="AV43" s="77"/>
      <c r="AW43" s="77"/>
      <c r="AX43" s="17" t="e">
        <f>+Tabla1[[#This Row],[Total Recursos Comprometido 2026]]/Tabla1[[#This Row],[Total 2026]]</f>
        <v>#DIV/0!</v>
      </c>
      <c r="AY43" s="17" t="e">
        <f>+Tabla1[[#This Row],[Total Recursos Obligados]]/Tabla1[[#This Row],[Total 2026]]</f>
        <v>#DIV/0!</v>
      </c>
      <c r="AZ43" s="17" t="e">
        <f>+Tabla1[[#This Row],[Total Recursos Pagados]]/Tabla1[[#This Row],[Total 2026]]</f>
        <v>#DIV/0!</v>
      </c>
      <c r="BA43" s="63"/>
      <c r="BB43" s="51" t="e">
        <f>+Tabla1[[#This Row],[Total Recursos Gestionados2]]/Tabla1[[#This Row],[Total Recursos Comprometido 2026]]</f>
        <v>#DIV/0!</v>
      </c>
      <c r="BC43" s="29" t="s">
        <v>154</v>
      </c>
      <c r="BD43" s="30" t="s">
        <v>198</v>
      </c>
      <c r="BE43" s="31">
        <v>16</v>
      </c>
    </row>
    <row r="44" spans="1:57" ht="54">
      <c r="A44" s="25">
        <v>299</v>
      </c>
      <c r="B44" s="54" t="s">
        <v>54</v>
      </c>
      <c r="C44" s="54" t="s">
        <v>55</v>
      </c>
      <c r="D44" s="54" t="s">
        <v>95</v>
      </c>
      <c r="E44" s="54" t="s">
        <v>92</v>
      </c>
      <c r="F44" s="54" t="s">
        <v>146</v>
      </c>
      <c r="G44" s="54" t="s">
        <v>147</v>
      </c>
      <c r="H44" s="54">
        <v>450202200</v>
      </c>
      <c r="I44" s="54" t="s">
        <v>191</v>
      </c>
      <c r="J44" s="54">
        <v>0</v>
      </c>
      <c r="K44" s="54" t="s">
        <v>157</v>
      </c>
      <c r="L44" s="55" t="str">
        <f>+'[1]Plan Indicativo'!AC307</f>
        <v>No Acumulativa</v>
      </c>
      <c r="M44" s="72">
        <f>+'[1]Plan Indicativo'!T307</f>
        <v>1</v>
      </c>
      <c r="N44" s="20">
        <v>1</v>
      </c>
      <c r="O44" s="25"/>
      <c r="P44" s="62"/>
      <c r="Q44" s="20"/>
      <c r="R44" s="57">
        <v>60300000</v>
      </c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81"/>
      <c r="AF44" s="44">
        <f>SUM(Tabla1[[#This Row],[Recursos propios]:[Recursos del Balance]])</f>
        <v>60300000</v>
      </c>
      <c r="AG44" s="57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81"/>
      <c r="AU44" s="22">
        <f>SUM(Tabla1[[#This Row],[Recursos propios2]:[Recursos del Balance2]])</f>
        <v>0</v>
      </c>
      <c r="AV44" s="95"/>
      <c r="AW44" s="95"/>
      <c r="AX44" s="17">
        <f>+Tabla1[[#This Row],[Total Recursos Comprometido 2026]]/Tabla1[[#This Row],[Total 2026]]</f>
        <v>0</v>
      </c>
      <c r="AY44" s="17">
        <f>+Tabla1[[#This Row],[Total Recursos Obligados]]/Tabla1[[#This Row],[Total 2026]]</f>
        <v>0</v>
      </c>
      <c r="AZ44" s="17">
        <f>+Tabla1[[#This Row],[Total Recursos Pagados]]/Tabla1[[#This Row],[Total 2026]]</f>
        <v>0</v>
      </c>
      <c r="BA44" s="63"/>
      <c r="BB44" s="51" t="e">
        <f>+Tabla1[[#This Row],[Total Recursos Gestionados2]]/Tabla1[[#This Row],[Total Recursos Comprometido 2026]]</f>
        <v>#DIV/0!</v>
      </c>
      <c r="BC44" s="29" t="s">
        <v>154</v>
      </c>
      <c r="BD44" s="30" t="s">
        <v>198</v>
      </c>
      <c r="BE44" s="31">
        <v>16</v>
      </c>
    </row>
    <row r="45" spans="1:57" ht="36">
      <c r="A45" s="25">
        <v>300</v>
      </c>
      <c r="B45" s="55" t="s">
        <v>54</v>
      </c>
      <c r="C45" s="55" t="s">
        <v>106</v>
      </c>
      <c r="D45" s="55" t="s">
        <v>107</v>
      </c>
      <c r="E45" s="55" t="s">
        <v>108</v>
      </c>
      <c r="F45" s="55" t="s">
        <v>148</v>
      </c>
      <c r="G45" s="55" t="s">
        <v>149</v>
      </c>
      <c r="H45" s="55">
        <v>410104600</v>
      </c>
      <c r="I45" s="55" t="s">
        <v>192</v>
      </c>
      <c r="J45" s="61">
        <v>0</v>
      </c>
      <c r="K45" s="55" t="s">
        <v>157</v>
      </c>
      <c r="L45" s="55" t="str">
        <f>+'[1]Plan Indicativo'!AC308</f>
        <v>No Acumulativa</v>
      </c>
      <c r="M45" s="72">
        <f>+'[1]Plan Indicativo'!T308</f>
        <v>1</v>
      </c>
      <c r="N45" s="20">
        <v>1</v>
      </c>
      <c r="O45" s="25"/>
      <c r="P45" s="62"/>
      <c r="Q45" s="20"/>
      <c r="R45" s="57">
        <v>20000000</v>
      </c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81"/>
      <c r="AF45" s="44">
        <f>SUM(Tabla1[[#This Row],[Recursos propios]:[Recursos del Balance]])</f>
        <v>20000000</v>
      </c>
      <c r="AG45" s="57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81"/>
      <c r="AU45" s="22">
        <f>SUM(Tabla1[[#This Row],[Recursos propios2]:[Recursos del Balance2]])</f>
        <v>0</v>
      </c>
      <c r="AV45" s="77"/>
      <c r="AW45" s="77"/>
      <c r="AX45" s="17">
        <f>+Tabla1[[#This Row],[Total Recursos Comprometido 2026]]/Tabla1[[#This Row],[Total 2026]]</f>
        <v>0</v>
      </c>
      <c r="AY45" s="17">
        <f>+Tabla1[[#This Row],[Total Recursos Obligados]]/Tabla1[[#This Row],[Total 2026]]</f>
        <v>0</v>
      </c>
      <c r="AZ45" s="17">
        <f>+Tabla1[[#This Row],[Total Recursos Pagados]]/Tabla1[[#This Row],[Total 2026]]</f>
        <v>0</v>
      </c>
      <c r="BA45" s="63"/>
      <c r="BB45" s="51" t="e">
        <f>+Tabla1[[#This Row],[Total Recursos Gestionados2]]/Tabla1[[#This Row],[Total Recursos Comprometido 2026]]</f>
        <v>#DIV/0!</v>
      </c>
      <c r="BC45" s="29" t="s">
        <v>154</v>
      </c>
      <c r="BD45" s="30" t="s">
        <v>198</v>
      </c>
      <c r="BE45" s="31">
        <v>10</v>
      </c>
    </row>
    <row r="46" spans="1:57" ht="54">
      <c r="A46" s="25">
        <v>301</v>
      </c>
      <c r="B46" s="54" t="s">
        <v>54</v>
      </c>
      <c r="C46" s="54" t="s">
        <v>106</v>
      </c>
      <c r="D46" s="54" t="s">
        <v>117</v>
      </c>
      <c r="E46" s="54" t="s">
        <v>118</v>
      </c>
      <c r="F46" s="54" t="s">
        <v>150</v>
      </c>
      <c r="G46" s="54" t="s">
        <v>151</v>
      </c>
      <c r="H46" s="54">
        <v>410306700</v>
      </c>
      <c r="I46" s="54" t="s">
        <v>193</v>
      </c>
      <c r="J46" s="54">
        <v>0</v>
      </c>
      <c r="K46" s="54" t="s">
        <v>157</v>
      </c>
      <c r="L46" s="55" t="str">
        <f>+'[1]Plan Indicativo'!AC309</f>
        <v>No Acumulativa</v>
      </c>
      <c r="M46" s="72">
        <f>+'[1]Plan Indicativo'!T309</f>
        <v>1</v>
      </c>
      <c r="N46" s="20">
        <v>1</v>
      </c>
      <c r="O46" s="96"/>
      <c r="P46" s="62"/>
      <c r="Q46" s="20"/>
      <c r="R46" s="57">
        <v>80000000</v>
      </c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81"/>
      <c r="AF46" s="44">
        <f>SUM(Tabla1[[#This Row],[Recursos propios]:[Recursos del Balance]])</f>
        <v>80000000</v>
      </c>
      <c r="AG46" s="57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81"/>
      <c r="AU46" s="22">
        <f>SUM(Tabla1[[#This Row],[Recursos propios2]:[Recursos del Balance2]])</f>
        <v>0</v>
      </c>
      <c r="AV46" s="90"/>
      <c r="AW46" s="90"/>
      <c r="AX46" s="17">
        <f>+Tabla1[[#This Row],[Total Recursos Comprometido 2026]]/Tabla1[[#This Row],[Total 2026]]</f>
        <v>0</v>
      </c>
      <c r="AY46" s="17">
        <f>+Tabla1[[#This Row],[Total Recursos Obligados]]/Tabla1[[#This Row],[Total 2026]]</f>
        <v>0</v>
      </c>
      <c r="AZ46" s="17">
        <f>+Tabla1[[#This Row],[Total Recursos Pagados]]/Tabla1[[#This Row],[Total 2026]]</f>
        <v>0</v>
      </c>
      <c r="BA46" s="63"/>
      <c r="BB46" s="51" t="e">
        <f>+Tabla1[[#This Row],[Total Recursos Gestionados2]]/Tabla1[[#This Row],[Total Recursos Comprometido 2026]]</f>
        <v>#DIV/0!</v>
      </c>
      <c r="BC46" s="29" t="s">
        <v>154</v>
      </c>
      <c r="BD46" s="30" t="s">
        <v>198</v>
      </c>
      <c r="BE46" s="31">
        <v>10</v>
      </c>
    </row>
    <row r="47" spans="1:57" ht="54">
      <c r="A47" s="65">
        <v>302</v>
      </c>
      <c r="B47" s="55" t="s">
        <v>54</v>
      </c>
      <c r="C47" s="55" t="s">
        <v>61</v>
      </c>
      <c r="D47" s="55" t="s">
        <v>70</v>
      </c>
      <c r="E47" s="55" t="s">
        <v>71</v>
      </c>
      <c r="F47" s="55" t="s">
        <v>152</v>
      </c>
      <c r="G47" s="55" t="s">
        <v>153</v>
      </c>
      <c r="H47" s="55">
        <v>120601000</v>
      </c>
      <c r="I47" s="55" t="s">
        <v>194</v>
      </c>
      <c r="J47" s="61">
        <v>600</v>
      </c>
      <c r="K47" s="55" t="s">
        <v>157</v>
      </c>
      <c r="L47" s="55" t="str">
        <f>+'[1]Plan Indicativo'!AC310</f>
        <v>No Acumulativa</v>
      </c>
      <c r="M47" s="72">
        <f>+'[1]Plan Indicativo'!T310</f>
        <v>600</v>
      </c>
      <c r="N47" s="20">
        <v>0</v>
      </c>
      <c r="O47" s="65"/>
      <c r="P47" s="67"/>
      <c r="Q47" s="66"/>
      <c r="R47" s="74">
        <v>0</v>
      </c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83"/>
      <c r="AF47" s="44">
        <f>SUM(Tabla1[[#This Row],[Recursos propios]:[Recursos del Balance]])</f>
        <v>0</v>
      </c>
      <c r="AG47" s="74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83"/>
      <c r="AU47" s="22">
        <f>SUM(Tabla1[[#This Row],[Recursos propios2]:[Recursos del Balance2]])</f>
        <v>0</v>
      </c>
      <c r="AV47" s="80"/>
      <c r="AW47" s="80"/>
      <c r="AX47" s="17" t="e">
        <f>+Tabla1[[#This Row],[Total Recursos Comprometido 2026]]/Tabla1[[#This Row],[Total 2026]]</f>
        <v>#DIV/0!</v>
      </c>
      <c r="AY47" s="17" t="e">
        <f>+Tabla1[[#This Row],[Total Recursos Obligados]]/Tabla1[[#This Row],[Total 2026]]</f>
        <v>#DIV/0!</v>
      </c>
      <c r="AZ47" s="17" t="e">
        <f>+Tabla1[[#This Row],[Total Recursos Pagados]]/Tabla1[[#This Row],[Total 2026]]</f>
        <v>#DIV/0!</v>
      </c>
      <c r="BA47" s="69"/>
      <c r="BB47" s="51" t="e">
        <f>+Tabla1[[#This Row],[Total Recursos Gestionados2]]/Tabla1[[#This Row],[Total Recursos Comprometido 2026]]</f>
        <v>#DIV/0!</v>
      </c>
      <c r="BC47" s="70" t="s">
        <v>154</v>
      </c>
      <c r="BD47" s="30" t="s">
        <v>198</v>
      </c>
      <c r="BE47" s="71">
        <v>10</v>
      </c>
    </row>
  </sheetData>
  <sheetProtection formatCells="0" formatColumns="0" formatRows="0" insertRows="0" autoFilter="0"/>
  <mergeCells count="13">
    <mergeCell ref="BC9:BD9"/>
    <mergeCell ref="A9:N9"/>
    <mergeCell ref="O9:Q9"/>
    <mergeCell ref="R9:AF9"/>
    <mergeCell ref="A1:B4"/>
    <mergeCell ref="AG9:AW9"/>
    <mergeCell ref="AX9:AZ9"/>
    <mergeCell ref="BA9:BB9"/>
    <mergeCell ref="C1:BB4"/>
    <mergeCell ref="BC1:BE1"/>
    <mergeCell ref="BC2:BE2"/>
    <mergeCell ref="BC3:BE3"/>
    <mergeCell ref="BC4:BE4"/>
  </mergeCells>
  <phoneticPr fontId="9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Acción-metas</vt:lpstr>
      <vt:lpstr>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MORON</dc:creator>
  <cp:lastModifiedBy>MONICA</cp:lastModifiedBy>
  <dcterms:created xsi:type="dcterms:W3CDTF">2024-06-03T22:05:35Z</dcterms:created>
  <dcterms:modified xsi:type="dcterms:W3CDTF">2026-01-30T21:00:32Z</dcterms:modified>
</cp:coreProperties>
</file>