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B782B62F-5844-42D2-AE4C-5EFB4D1268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U11" i="1" l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U19" i="1" l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</calcChain>
</file>

<file path=xl/sharedStrings.xml><?xml version="1.0" encoding="utf-8"?>
<sst xmlns="http://schemas.openxmlformats.org/spreadsheetml/2006/main" count="153" uniqueCount="107">
  <si>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</si>
  <si>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</si>
  <si>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</si>
  <si>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</si>
  <si>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</si>
  <si>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</si>
  <si>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</si>
  <si>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</si>
  <si>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</si>
  <si>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</si>
  <si>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</si>
  <si>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</si>
  <si>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</si>
  <si>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</si>
  <si>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</si>
  <si>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</si>
  <si>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</si>
  <si>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</si>
  <si>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</si>
  <si>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</si>
  <si>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</si>
  <si>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</si>
  <si>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</si>
  <si>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</si>
  <si>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</si>
  <si>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</si>
  <si>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</si>
  <si>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</si>
  <si>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</si>
  <si>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</si>
  <si>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</si>
  <si>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</si>
  <si>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</si>
  <si>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</si>
  <si>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</si>
  <si>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</si>
  <si>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</si>
  <si>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</si>
  <si>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</si>
  <si>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</si>
  <si>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</si>
  <si>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</si>
  <si>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</si>
  <si>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</si>
  <si>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</si>
  <si>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</si>
  <si>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</si>
  <si>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</si>
  <si>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</si>
  <si>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</si>
  <si>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</si>
  <si>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</si>
  <si>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</si>
  <si>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</si>
  <si>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</si>
  <si>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</si>
  <si>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</si>
  <si>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</si>
  <si>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</si>
  <si>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</si>
  <si>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</si>
  <si>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</si>
  <si>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</si>
  <si>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</si>
  <si>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</si>
  <si>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</si>
  <si>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</si>
  <si>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</si>
  <si>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</si>
  <si>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</si>
  <si>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</si>
  <si>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</si>
  <si>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</si>
  <si>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</si>
  <si>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</si>
  <si>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4102042</t>
  </si>
  <si>
    <t>Ejecutar 9 acciones con las comunidades para el fortalecimiento del tejido social y construcción de escenarios protectores de derechos en el municipio</t>
  </si>
  <si>
    <t>INDERBU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</si>
  <si>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</si>
  <si>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</si>
  <si>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</si>
  <si>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</si>
  <si>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</si>
  <si>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</si>
  <si>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</si>
  <si>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</si>
  <si>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</si>
  <si>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</si>
  <si>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Versión:3.0</t>
  </si>
  <si>
    <t>Fecha aprobación: Abril 10 de 2025</t>
  </si>
  <si>
    <t>Página: 2 de 2</t>
  </si>
  <si>
    <t xml:space="preserve">SGP Cultura </t>
  </si>
  <si>
    <t>SGP Alimentación escolar2</t>
  </si>
  <si>
    <t>Crédito2</t>
  </si>
  <si>
    <t xml:space="preserve">Transferencias de capital - cofinanciación nación </t>
  </si>
  <si>
    <t xml:space="preserve">SGP Salud </t>
  </si>
  <si>
    <t>SGP Deporte2</t>
  </si>
  <si>
    <t>Mejorar la dotación de 9 casas de la juventud</t>
  </si>
  <si>
    <t>SANDRA MILENA RODRÍGUEZ DÍAZ</t>
  </si>
  <si>
    <t>LÍnea Base</t>
  </si>
  <si>
    <t>Total 2026</t>
  </si>
  <si>
    <t>SGP Libre inversión2</t>
  </si>
  <si>
    <t>SGP Libre destinación2</t>
  </si>
  <si>
    <t>SGP APSB2</t>
  </si>
  <si>
    <t>Transferencias de capital - cofinanciación departamento2</t>
  </si>
  <si>
    <t>Otros2</t>
  </si>
  <si>
    <t>Total Recursos Comprometido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</si>
</sst>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44" fontId="11" fillId="0" borderId="20" xfId="2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9" fontId="12" fillId="0" borderId="44" xfId="0" applyNumberFormat="1" applyFont="1" applyBorder="1" applyAlignment="1">
      <alignment horizontal="center" vertical="center"/>
    </xf>
    <xf numFmtId="8" fontId="11" fillId="0" borderId="45" xfId="0" applyNumberFormat="1" applyFont="1" applyBorder="1" applyAlignment="1" applyProtection="1">
      <alignment horizontal="center" vertical="center"/>
      <protection locked="0"/>
    </xf>
    <xf numFmtId="44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>
      <alignment horizontal="center" vertical="center"/>
    </xf>
    <xf numFmtId="0" fontId="11" fillId="0" borderId="45" xfId="0" applyFont="1" applyBorder="1" applyAlignment="1" applyProtection="1">
      <alignment horizontal="center" vertical="center"/>
      <protection locked="0"/>
    </xf>
    <xf numFmtId="44" fontId="12" fillId="0" borderId="44" xfId="0" applyNumberFormat="1" applyFont="1" applyBorder="1" applyAlignment="1" applyProtection="1">
      <alignment horizontal="center" vertical="center"/>
      <protection locked="0"/>
    </xf>
    <xf numFmtId="9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44" fontId="11" fillId="0" borderId="44" xfId="0" applyNumberFormat="1" applyFont="1" applyFill="1" applyBorder="1" applyAlignment="1" applyProtection="1">
      <alignment horizontal="center" vertical="center"/>
      <protection locked="0"/>
    </xf>
    <xf numFmtId="9" fontId="11" fillId="0" borderId="45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24">
          <cell r="T24">
            <v>5000</v>
          </cell>
          <cell r="AC24" t="str">
            <v>Acumulativa</v>
          </cell>
        </row>
        <row r="138">
          <cell r="T138">
            <v>15000</v>
          </cell>
          <cell r="AC138" t="str">
            <v>Acumulativa</v>
          </cell>
        </row>
        <row r="139">
          <cell r="T139">
            <v>195000</v>
          </cell>
          <cell r="AC139" t="str">
            <v>Acumulativa</v>
          </cell>
        </row>
        <row r="140">
          <cell r="T140">
            <v>20000</v>
          </cell>
          <cell r="AC140" t="str">
            <v>Acumulativa</v>
          </cell>
        </row>
        <row r="141">
          <cell r="T141">
            <v>18</v>
          </cell>
          <cell r="AC141" t="str">
            <v>No Acumulativa</v>
          </cell>
        </row>
        <row r="142">
          <cell r="T142">
            <v>80</v>
          </cell>
          <cell r="AC142" t="str">
            <v>Acumulativa</v>
          </cell>
        </row>
        <row r="145">
          <cell r="T145">
            <v>9</v>
          </cell>
          <cell r="AC145" t="str">
            <v>Acumulativa</v>
          </cell>
        </row>
        <row r="146">
          <cell r="T146">
            <v>9</v>
          </cell>
          <cell r="AC146" t="str">
            <v>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dataDxfId="98" totalsRowDxfId="41"/>
    <tableColumn id="26" xr3:uid="{00000000-0010-0000-0000-00001A000000}" name="Porcentaje Avance VigenciaR" dataDxfId="97" totalsRowDxfId="40"/>
    <tableColumn id="46" xr3:uid="{00000000-0010-0000-0000-00002E000000}" name="Recursos propios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dataDxfId="93" totalsRowDxfId="36"/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dataDxfId="84" totalsRowDxfId="27"/>
    <tableColumn id="27" xr3:uid="{7DD93E19-2832-4A51-8A0C-E61BADE2EBF2}" name="Recursos del Balance" dataDxfId="83" totalsRowDxfId="26"/>
    <tableColumn id="50" xr3:uid="{00000000-0010-0000-0000-000032000000}" name="Total 2026" dataDxfId="82" totalsRowDxfId="25">
      <calculatedColumnFormula>SUM(Tabla1[[#This Row],[Recursos propios]:[Recursos del Balance]])</calculatedColumnFormula>
    </tableColumn>
    <tableColumn id="51" xr3:uid="{00000000-0010-0000-0000-000033000000}" name="Recursos propios2" dataDxfId="81" totalsRowDxfId="24"/>
    <tableColumn id="52" xr3:uid="{00000000-0010-0000-0000-000034000000}" name="SGP Educación2" dataDxfId="80" totalsRowDxfId="23"/>
    <tableColumn id="53" xr3:uid="{00000000-0010-0000-0000-000035000000}" name="SGP Salud " dataDxfId="79" totalsRowDxfId="22"/>
    <tableColumn id="62" xr3:uid="{7C7CEB6E-F374-4CFE-9734-C5F0F9CACDEF}" name="SGP Deporte2" dataDxfId="78" totalsRowDxfId="21"/>
    <tableColumn id="61" xr3:uid="{3FADCE38-626D-4D04-8E80-59C4EF4A26E2}" name="SGP Cultura " dataDxfId="77" totalsRowDxfId="20"/>
    <tableColumn id="45" xr3:uid="{6E60DE39-5E5F-42D9-8EA9-092D48DC1C96}" name="SGP Libre inversión2" dataDxfId="76" totalsRowDxfId="19"/>
    <tableColumn id="43" xr3:uid="{2BAC0D89-AF4D-42C7-B398-E355E1723AC0}" name="SGP Libre destinación2" dataDxfId="75" totalsRowDxfId="18"/>
    <tableColumn id="42" xr3:uid="{26B92485-4124-4A13-AFC5-F2B525B9055F}" name="SGP Alimentación escolar2" dataDxfId="74" totalsRowDxfId="17"/>
    <tableColumn id="40" xr3:uid="{1BEDA122-5557-4D48-AF95-BCC1CDE51394}" name="SGP APSB2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2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2" dataDxfId="69" totalsRowDxfId="12"/>
    <tableColumn id="10" xr3:uid="{6E2474FE-BE7F-4145-9A73-37EE37601765}" name="Recursos del Balance2" dataDxfId="68" totalsRowDxfId="11"/>
    <tableColumn id="55" xr3:uid="{00000000-0010-0000-0000-000037000000}" name="Total Recursos Comprometido 2026" totalsRowFunction="sum" dataDxfId="67" totalsRowDxfId="10">
      <calculatedColumnFormula>SUM(Tabla1[[#This Row],[Recursos propios2]:[Recursos del Balance2]])</calculatedColumnFormula>
    </tableColumn>
    <tableColumn id="3" xr3:uid="{97D6E022-C782-4FF3-9460-66988DC9E046}" name="Total Recursos Obligados" dataDxfId="66" totalsRowDxfId="9"/>
    <tableColumn id="4" xr3:uid="{FACF9905-9C80-4C0B-AA93-96434C5C0E89}" name="Total Recursos Pagados" dataDxfId="65" totalsRowDxfId="8"/>
    <tableColumn id="30" xr3:uid="{222F91FD-F5ED-4EEE-9A8F-E86D76F6FD1C}" name="Ejecución Recursos Comprometidos" dataDxfId="64" totalsRowDxfId="7">
      <calculatedColumnFormula>+Tabla1[[#This Row],[Total Recursos Comprometido 2026]]/Tabla1[[#This Row],[Total 2026]]</calculatedColumnFormula>
    </tableColumn>
    <tableColumn id="44" xr3:uid="{7DBE1784-C877-4957-91C7-B1BADAEDDC3F}" name="Ejecución Recursos Obligados" dataDxfId="63" totalsRowDxfId="6">
      <calculatedColumnFormula>+Tabla1[[#This Row],[Total Recursos Obligados]]/Tabla1[[#This Row],[Total 2026]]</calculatedColumnFormula>
    </tableColumn>
    <tableColumn id="34" xr3:uid="{F07761C5-914C-41B3-B942-83BA8CBE6BCC}" name="Ejecución Recursos Pagados" dataDxfId="62" totalsRowDxfId="5">
      <calculatedColumnFormula>+Tabla1[[#This Row],[Total Recursos Pagados]]/Tabla1[[#This Row],[Total 2026]]</calculatedColumnFormula>
    </tableColumn>
    <tableColumn id="31" xr3:uid="{425B0788-0421-4008-BBBD-C96BE816DACB}" name="Total Recursos Gestionados2" dataDxfId="61" totalsRowDxfId="4"/>
    <tableColumn id="33" xr3:uid="{DC8E6CD1-31C8-440A-AC48-81F7B88607CF}" name="Nivel de Gestión" dataDxfId="60" totalsRowDxfId="3" dataCellStyle="Porcentaje">
      <calculatedColumnFormula>+Tabla1[[#This Row],[Total Recursos Gestionados2]]/Tabla1[[#This Row],[Total Recursos Comprometido 2026]]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9"/>
  <sheetViews>
    <sheetView showGridLines="0" tabSelected="1" zoomScale="60" zoomScaleNormal="60" workbookViewId="0">
      <selection sqref="A1:B4"/>
    </sheetView>
  </sheetViews>
  <sheetFormatPr baseColWidth="10" defaultColWidth="11.125" defaultRowHeight="15"/>
  <cols>
    <col min="1" max="1" width="19" style="4" customWidth="1"/>
    <col min="2" max="2" width="26.75" style="4" customWidth="1"/>
    <col min="3" max="3" width="20.125" style="4" customWidth="1"/>
    <col min="4" max="4" width="19.125" style="4" customWidth="1"/>
    <col min="5" max="5" width="40.2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25" style="4" customWidth="1"/>
    <col min="11" max="11" width="16.125" style="4" customWidth="1"/>
    <col min="12" max="12" width="20" style="4" customWidth="1"/>
    <col min="13" max="14" width="23.125" style="4" customWidth="1"/>
    <col min="15" max="16" width="18.75" style="4" customWidth="1"/>
    <col min="17" max="17" width="19.125" style="5" hidden="1" customWidth="1"/>
    <col min="18" max="49" width="27.125" style="4" customWidth="1"/>
    <col min="50" max="52" width="22.75" style="29" customWidth="1"/>
    <col min="53" max="53" width="27.125" style="4" customWidth="1"/>
    <col min="54" max="54" width="16.125" style="4" customWidth="1"/>
    <col min="55" max="55" width="20.125" style="4" customWidth="1"/>
    <col min="56" max="56" width="19.75" style="4" customWidth="1"/>
    <col min="57" max="57" width="21.1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75" style="1" bestFit="1" customWidth="1"/>
    <col min="71" max="71" width="39.1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75" style="1" bestFit="1" customWidth="1"/>
    <col min="80" max="80" width="24.1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125" style="1" bestFit="1" customWidth="1"/>
    <col min="86" max="86" width="38.75" style="1" bestFit="1" customWidth="1"/>
    <col min="87" max="87" width="42" style="1" bestFit="1" customWidth="1"/>
    <col min="88" max="88" width="47.125" style="1" bestFit="1" customWidth="1"/>
    <col min="89" max="89" width="37.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75" style="1" bestFit="1" customWidth="1"/>
    <col min="109" max="109" width="46" style="1" bestFit="1" customWidth="1"/>
    <col min="110" max="110" width="39.125" style="1" bestFit="1" customWidth="1"/>
    <col min="111" max="111" width="82.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75" style="1" bestFit="1" customWidth="1"/>
    <col min="130" max="130" width="37.1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75" style="1" bestFit="1" customWidth="1"/>
    <col min="144" max="144" width="39.1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75" style="1" bestFit="1" customWidth="1"/>
    <col min="153" max="153" width="24.1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125" style="1" bestFit="1" customWidth="1"/>
    <col min="159" max="159" width="38.75" style="1" bestFit="1" customWidth="1"/>
    <col min="160" max="160" width="42" style="1" bestFit="1" customWidth="1"/>
    <col min="161" max="161" width="47.125" style="1" bestFit="1" customWidth="1"/>
    <col min="162" max="162" width="37.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75" style="1" bestFit="1" customWidth="1"/>
    <col min="182" max="182" width="46" style="1" bestFit="1" customWidth="1"/>
    <col min="183" max="183" width="39.125" style="1" bestFit="1" customWidth="1"/>
    <col min="184" max="184" width="82.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75" style="1" bestFit="1" customWidth="1"/>
    <col min="203" max="203" width="37.1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75" style="1" bestFit="1" customWidth="1"/>
    <col min="217" max="217" width="39.1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75" style="1" bestFit="1" customWidth="1"/>
    <col min="226" max="226" width="24.1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125" style="1" bestFit="1" customWidth="1"/>
    <col min="232" max="232" width="38.75" style="1" bestFit="1" customWidth="1"/>
    <col min="233" max="233" width="42" style="1" bestFit="1" customWidth="1"/>
    <col min="234" max="234" width="47.125" style="1" bestFit="1" customWidth="1"/>
    <col min="235" max="235" width="37.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75" style="1" bestFit="1" customWidth="1"/>
    <col min="255" max="255" width="46" style="1" bestFit="1" customWidth="1"/>
    <col min="256" max="256" width="39.125" style="1" bestFit="1" customWidth="1"/>
    <col min="257" max="257" width="82.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75" style="1" bestFit="1" customWidth="1"/>
    <col min="276" max="276" width="37.1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75" style="1" bestFit="1" customWidth="1"/>
    <col min="290" max="290" width="39.1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75" style="1" bestFit="1" customWidth="1"/>
    <col min="299" max="299" width="24.1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125" style="1" bestFit="1" customWidth="1"/>
    <col min="305" max="305" width="38.75" style="1" bestFit="1" customWidth="1"/>
    <col min="306" max="306" width="42" style="1" bestFit="1" customWidth="1"/>
    <col min="307" max="307" width="47.125" style="1" bestFit="1" customWidth="1"/>
    <col min="308" max="308" width="37.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75" style="1" bestFit="1" customWidth="1"/>
    <col min="328" max="328" width="46" style="1" bestFit="1" customWidth="1"/>
    <col min="329" max="329" width="39.125" style="1" bestFit="1" customWidth="1"/>
    <col min="330" max="330" width="82.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89"/>
      <c r="B1" s="90"/>
      <c r="C1" s="98" t="s">
        <v>22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7" t="s">
        <v>23</v>
      </c>
      <c r="BD1" s="108"/>
      <c r="BE1" s="109"/>
    </row>
    <row r="2" spans="1:57" ht="30" customHeight="1">
      <c r="A2" s="91"/>
      <c r="B2" s="92"/>
      <c r="C2" s="10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3"/>
      <c r="BC2" s="110" t="s">
        <v>88</v>
      </c>
      <c r="BD2" s="111"/>
      <c r="BE2" s="112"/>
    </row>
    <row r="3" spans="1:57" ht="30" customHeight="1">
      <c r="A3" s="91"/>
      <c r="B3" s="92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3"/>
      <c r="BC3" s="113" t="s">
        <v>89</v>
      </c>
      <c r="BD3" s="114"/>
      <c r="BE3" s="115"/>
    </row>
    <row r="4" spans="1:57" ht="30" customHeight="1" thickBot="1">
      <c r="A4" s="93"/>
      <c r="B4" s="94"/>
      <c r="C4" s="104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6"/>
      <c r="BC4" s="116" t="s">
        <v>90</v>
      </c>
      <c r="BD4" s="117"/>
      <c r="BE4" s="118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0"/>
      <c r="AY6" s="30"/>
      <c r="AZ6" s="30"/>
      <c r="BA6" s="6"/>
      <c r="BB6" s="6"/>
      <c r="BC6" s="12"/>
      <c r="BD6" s="12"/>
      <c r="BE6" s="13"/>
    </row>
    <row r="7" spans="1:57" ht="37.3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0"/>
      <c r="AY7" s="30"/>
      <c r="AZ7" s="30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0"/>
      <c r="AY8" s="30"/>
      <c r="AZ8" s="30"/>
      <c r="BA8" s="6"/>
      <c r="BB8" s="6"/>
      <c r="BC8" s="12"/>
      <c r="BD8" s="12"/>
      <c r="BE8" s="13"/>
    </row>
    <row r="9" spans="1:57" s="2" customFormat="1" ht="38.1" customHeight="1" thickBot="1">
      <c r="A9" s="81" t="s">
        <v>19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2" t="s">
        <v>18</v>
      </c>
      <c r="P9" s="83"/>
      <c r="Q9" s="84"/>
      <c r="R9" s="85" t="s">
        <v>17</v>
      </c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7"/>
      <c r="AF9" s="88"/>
      <c r="AG9" s="82" t="s">
        <v>16</v>
      </c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4"/>
      <c r="AX9" s="95" t="s">
        <v>32</v>
      </c>
      <c r="AY9" s="96"/>
      <c r="AZ9" s="97"/>
      <c r="BA9" s="83" t="s">
        <v>34</v>
      </c>
      <c r="BB9" s="83"/>
      <c r="BC9" s="79" t="s">
        <v>15</v>
      </c>
      <c r="BD9" s="80"/>
      <c r="BE9" s="14"/>
    </row>
    <row r="10" spans="1:57" s="2" customFormat="1" ht="57" customHeight="1">
      <c r="A10" s="41" t="s">
        <v>13</v>
      </c>
      <c r="B10" s="41" t="s">
        <v>12</v>
      </c>
      <c r="C10" s="41" t="s">
        <v>11</v>
      </c>
      <c r="D10" s="41" t="s">
        <v>10</v>
      </c>
      <c r="E10" s="41" t="s">
        <v>9</v>
      </c>
      <c r="F10" s="41" t="s">
        <v>8</v>
      </c>
      <c r="G10" s="41" t="s">
        <v>7</v>
      </c>
      <c r="H10" s="41" t="s">
        <v>6</v>
      </c>
      <c r="I10" s="41" t="s">
        <v>5</v>
      </c>
      <c r="J10" s="41" t="s">
        <v>99</v>
      </c>
      <c r="K10" s="41" t="s">
        <v>21</v>
      </c>
      <c r="L10" s="41" t="s">
        <v>4</v>
      </c>
      <c r="M10" s="41" t="s">
        <v>24</v>
      </c>
      <c r="N10" s="41" t="s">
        <v>3</v>
      </c>
      <c r="O10" s="41" t="s">
        <v>27</v>
      </c>
      <c r="P10" s="41" t="s">
        <v>2</v>
      </c>
      <c r="Q10" s="41" t="s">
        <v>50</v>
      </c>
      <c r="R10" s="41" t="s">
        <v>35</v>
      </c>
      <c r="S10" s="41" t="s">
        <v>36</v>
      </c>
      <c r="T10" s="41" t="s">
        <v>37</v>
      </c>
      <c r="U10" s="41" t="s">
        <v>38</v>
      </c>
      <c r="V10" s="41" t="s">
        <v>39</v>
      </c>
      <c r="W10" s="41" t="s">
        <v>40</v>
      </c>
      <c r="X10" s="41" t="s">
        <v>41</v>
      </c>
      <c r="Y10" s="41" t="s">
        <v>42</v>
      </c>
      <c r="Z10" s="41" t="s">
        <v>43</v>
      </c>
      <c r="AA10" s="41" t="s">
        <v>44</v>
      </c>
      <c r="AB10" s="41" t="s">
        <v>45</v>
      </c>
      <c r="AC10" s="41" t="s">
        <v>46</v>
      </c>
      <c r="AD10" s="41" t="s">
        <v>47</v>
      </c>
      <c r="AE10" s="41" t="s">
        <v>51</v>
      </c>
      <c r="AF10" s="41" t="s">
        <v>100</v>
      </c>
      <c r="AG10" s="41" t="s">
        <v>48</v>
      </c>
      <c r="AH10" s="41" t="s">
        <v>49</v>
      </c>
      <c r="AI10" s="41" t="s">
        <v>95</v>
      </c>
      <c r="AJ10" s="41" t="s">
        <v>96</v>
      </c>
      <c r="AK10" s="41" t="s">
        <v>91</v>
      </c>
      <c r="AL10" s="41" t="s">
        <v>101</v>
      </c>
      <c r="AM10" s="41" t="s">
        <v>102</v>
      </c>
      <c r="AN10" s="41" t="s">
        <v>92</v>
      </c>
      <c r="AO10" s="41" t="s">
        <v>103</v>
      </c>
      <c r="AP10" s="41" t="s">
        <v>93</v>
      </c>
      <c r="AQ10" s="41" t="s">
        <v>104</v>
      </c>
      <c r="AR10" s="41" t="s">
        <v>94</v>
      </c>
      <c r="AS10" s="41" t="s">
        <v>105</v>
      </c>
      <c r="AT10" s="41" t="s">
        <v>52</v>
      </c>
      <c r="AU10" s="41" t="s">
        <v>106</v>
      </c>
      <c r="AV10" s="41" t="s">
        <v>25</v>
      </c>
      <c r="AW10" s="41" t="s">
        <v>26</v>
      </c>
      <c r="AX10" s="42" t="s">
        <v>31</v>
      </c>
      <c r="AY10" s="42" t="s">
        <v>29</v>
      </c>
      <c r="AZ10" s="42" t="s">
        <v>28</v>
      </c>
      <c r="BA10" s="45" t="s">
        <v>33</v>
      </c>
      <c r="BB10" s="23" t="s">
        <v>30</v>
      </c>
      <c r="BC10" s="41" t="s">
        <v>1</v>
      </c>
      <c r="BD10" s="41" t="s">
        <v>0</v>
      </c>
      <c r="BE10" s="43" t="s">
        <v>14</v>
      </c>
    </row>
    <row r="11" spans="1:57" s="9" customFormat="1" ht="57">
      <c r="A11" s="35">
        <v>17</v>
      </c>
      <c r="B11" s="24" t="s">
        <v>53</v>
      </c>
      <c r="C11" s="24" t="s">
        <v>54</v>
      </c>
      <c r="D11" s="24" t="s">
        <v>55</v>
      </c>
      <c r="E11" s="24" t="s">
        <v>56</v>
      </c>
      <c r="F11" s="24" t="s">
        <v>57</v>
      </c>
      <c r="G11" s="24" t="s">
        <v>58</v>
      </c>
      <c r="H11" s="24">
        <v>410204300</v>
      </c>
      <c r="I11" s="24" t="s">
        <v>79</v>
      </c>
      <c r="J11" s="59">
        <v>0</v>
      </c>
      <c r="K11" s="24" t="s">
        <v>80</v>
      </c>
      <c r="L11" s="24" t="str">
        <f>+'[1]Plan Indicativo'!$AC$24</f>
        <v>Acumulativa</v>
      </c>
      <c r="M11" s="59">
        <f>+'[1]Plan Indicativo'!$T$24</f>
        <v>5000</v>
      </c>
      <c r="N11" s="36">
        <v>1500</v>
      </c>
      <c r="O11" s="39"/>
      <c r="P11" s="44"/>
      <c r="Q11" s="46"/>
      <c r="R11" s="61">
        <v>300000000</v>
      </c>
      <c r="S11" s="16"/>
      <c r="T11" s="16"/>
      <c r="U11" s="16"/>
      <c r="V11" s="16"/>
      <c r="W11" s="16">
        <v>0</v>
      </c>
      <c r="X11" s="16"/>
      <c r="Y11" s="16"/>
      <c r="Z11" s="16"/>
      <c r="AA11" s="16"/>
      <c r="AB11" s="16"/>
      <c r="AC11" s="16"/>
      <c r="AD11" s="16">
        <v>0</v>
      </c>
      <c r="AE11" s="16"/>
      <c r="AF11" s="50">
        <f>SUM(Tabla1[[#This Row],[Recursos propios]:[Recursos del Balance]])</f>
        <v>300000000</v>
      </c>
      <c r="AG11" s="55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28">
        <f>SUM(Tabla1[[#This Row],[Recursos propios2]:[Recursos del Balance2]])</f>
        <v>0</v>
      </c>
      <c r="AV11" s="16"/>
      <c r="AW11" s="22"/>
      <c r="AX11" s="20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1">
        <f>+Tabla1[[#This Row],[Total Recursos Pagados]]/Tabla1[[#This Row],[Total 2026]]</f>
        <v>0</v>
      </c>
      <c r="BA11" s="56"/>
      <c r="BB11" s="54" t="e">
        <f>+Tabla1[[#This Row],[Total Recursos Gestionados2]]/Tabla1[[#This Row],[Total Recursos Comprometido 2026]]</f>
        <v>#DIV/0!</v>
      </c>
      <c r="BC11" s="35" t="s">
        <v>77</v>
      </c>
      <c r="BD11" s="36" t="s">
        <v>98</v>
      </c>
      <c r="BE11" s="37" t="s">
        <v>78</v>
      </c>
    </row>
    <row r="12" spans="1:57" s="10" customFormat="1" ht="28.5">
      <c r="A12" s="31">
        <v>130</v>
      </c>
      <c r="B12" s="24" t="s">
        <v>59</v>
      </c>
      <c r="C12" s="24" t="s">
        <v>60</v>
      </c>
      <c r="D12" s="25" t="s">
        <v>61</v>
      </c>
      <c r="E12" s="24" t="s">
        <v>62</v>
      </c>
      <c r="F12" s="25" t="s">
        <v>63</v>
      </c>
      <c r="G12" s="24" t="s">
        <v>64</v>
      </c>
      <c r="H12" s="25">
        <v>430100700</v>
      </c>
      <c r="I12" s="24" t="s">
        <v>81</v>
      </c>
      <c r="J12" s="60">
        <v>4000</v>
      </c>
      <c r="K12" s="25" t="s">
        <v>80</v>
      </c>
      <c r="L12" s="25" t="str">
        <f>+'[1]Plan Indicativo'!AC138</f>
        <v>Acumulativa</v>
      </c>
      <c r="M12" s="60">
        <f>+'[1]Plan Indicativo'!T138</f>
        <v>15000</v>
      </c>
      <c r="N12" s="32">
        <v>4000</v>
      </c>
      <c r="O12" s="33"/>
      <c r="P12" s="34"/>
      <c r="Q12" s="47"/>
      <c r="R12" s="55">
        <v>0</v>
      </c>
      <c r="S12" s="15"/>
      <c r="T12" s="15"/>
      <c r="U12" s="15">
        <v>1430100106</v>
      </c>
      <c r="V12" s="15"/>
      <c r="W12" s="15"/>
      <c r="X12" s="15"/>
      <c r="Y12" s="15"/>
      <c r="Z12" s="15"/>
      <c r="AA12" s="15"/>
      <c r="AB12" s="15"/>
      <c r="AC12" s="15"/>
      <c r="AD12" s="16"/>
      <c r="AE12" s="15"/>
      <c r="AF12" s="51">
        <f>SUM(Tabla1[[#This Row],[Recursos propios]:[Recursos del Balance]])</f>
        <v>1430100106</v>
      </c>
      <c r="AG12" s="55"/>
      <c r="AH12" s="15"/>
      <c r="AI12" s="15"/>
      <c r="AJ12" s="16"/>
      <c r="AK12" s="15"/>
      <c r="AL12" s="15"/>
      <c r="AM12" s="15"/>
      <c r="AN12" s="15"/>
      <c r="AO12" s="15"/>
      <c r="AP12" s="15"/>
      <c r="AQ12" s="15"/>
      <c r="AR12" s="15"/>
      <c r="AS12" s="16"/>
      <c r="AT12" s="15"/>
      <c r="AU12" s="28">
        <f>SUM(Tabla1[[#This Row],[Recursos propios2]:[Recursos del Balance2]])</f>
        <v>0</v>
      </c>
      <c r="AV12" s="16"/>
      <c r="AW12" s="22"/>
      <c r="AX12" s="52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53">
        <f>+Tabla1[[#This Row],[Total Recursos Pagados]]/Tabla1[[#This Row],[Total 2026]]</f>
        <v>0</v>
      </c>
      <c r="BA12" s="57"/>
      <c r="BB12" s="54" t="e">
        <f>+Tabla1[[#This Row],[Total Recursos Gestionados2]]/Tabla1[[#This Row],[Total Recursos Comprometido 2026]]</f>
        <v>#DIV/0!</v>
      </c>
      <c r="BC12" s="35" t="s">
        <v>77</v>
      </c>
      <c r="BD12" s="36" t="s">
        <v>98</v>
      </c>
      <c r="BE12" s="37">
        <v>3</v>
      </c>
    </row>
    <row r="13" spans="1:57" s="10" customFormat="1" ht="57">
      <c r="A13" s="31">
        <v>131</v>
      </c>
      <c r="B13" s="24" t="s">
        <v>59</v>
      </c>
      <c r="C13" s="24" t="s">
        <v>60</v>
      </c>
      <c r="D13" s="25" t="s">
        <v>61</v>
      </c>
      <c r="E13" s="24" t="s">
        <v>62</v>
      </c>
      <c r="F13" s="25" t="s">
        <v>65</v>
      </c>
      <c r="G13" s="24" t="s">
        <v>66</v>
      </c>
      <c r="H13" s="25">
        <v>430103700</v>
      </c>
      <c r="I13" s="24" t="s">
        <v>82</v>
      </c>
      <c r="J13" s="25">
        <v>45300</v>
      </c>
      <c r="K13" s="25" t="s">
        <v>80</v>
      </c>
      <c r="L13" s="25" t="str">
        <f>+'[1]Plan Indicativo'!AC139</f>
        <v>Acumulativa</v>
      </c>
      <c r="M13" s="60">
        <f>+'[1]Plan Indicativo'!T139</f>
        <v>195000</v>
      </c>
      <c r="N13" s="32">
        <v>51500</v>
      </c>
      <c r="O13" s="39"/>
      <c r="P13" s="34"/>
      <c r="Q13" s="47"/>
      <c r="R13" s="55">
        <v>2724695094</v>
      </c>
      <c r="S13" s="15"/>
      <c r="T13" s="15"/>
      <c r="U13" s="15">
        <v>831028486</v>
      </c>
      <c r="V13" s="15"/>
      <c r="W13" s="15"/>
      <c r="X13" s="15"/>
      <c r="Y13" s="15"/>
      <c r="Z13" s="15"/>
      <c r="AA13" s="15"/>
      <c r="AB13" s="15"/>
      <c r="AC13" s="15"/>
      <c r="AD13" s="16">
        <v>0</v>
      </c>
      <c r="AE13" s="15"/>
      <c r="AF13" s="51">
        <f>SUM(Tabla1[[#This Row],[Recursos propios]:[Recursos del Balance]])</f>
        <v>3555723580</v>
      </c>
      <c r="AG13" s="55"/>
      <c r="AH13" s="15"/>
      <c r="AI13" s="15"/>
      <c r="AJ13" s="16"/>
      <c r="AK13" s="15"/>
      <c r="AL13" s="15"/>
      <c r="AM13" s="15"/>
      <c r="AN13" s="15"/>
      <c r="AO13" s="15"/>
      <c r="AP13" s="15"/>
      <c r="AQ13" s="15"/>
      <c r="AR13" s="15"/>
      <c r="AS13" s="16"/>
      <c r="AT13" s="15"/>
      <c r="AU13" s="28">
        <f>SUM(Tabla1[[#This Row],[Recursos propios2]:[Recursos del Balance2]])</f>
        <v>0</v>
      </c>
      <c r="AV13" s="16"/>
      <c r="AW13" s="22"/>
      <c r="AX13" s="20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1">
        <f>+Tabla1[[#This Row],[Total Recursos Pagados]]/Tabla1[[#This Row],[Total 2026]]</f>
        <v>0</v>
      </c>
      <c r="BA13" s="56"/>
      <c r="BB13" s="54" t="e">
        <f>+Tabla1[[#This Row],[Total Recursos Gestionados2]]/Tabla1[[#This Row],[Total Recursos Comprometido 2026]]</f>
        <v>#DIV/0!</v>
      </c>
      <c r="BC13" s="35" t="s">
        <v>77</v>
      </c>
      <c r="BD13" s="36" t="s">
        <v>98</v>
      </c>
      <c r="BE13" s="37">
        <v>3</v>
      </c>
    </row>
    <row r="14" spans="1:57" s="10" customFormat="1" ht="28.5">
      <c r="A14" s="31">
        <v>132</v>
      </c>
      <c r="B14" s="24" t="s">
        <v>59</v>
      </c>
      <c r="C14" s="24" t="s">
        <v>60</v>
      </c>
      <c r="D14" s="25" t="s">
        <v>61</v>
      </c>
      <c r="E14" s="24" t="s">
        <v>62</v>
      </c>
      <c r="F14" s="25" t="s">
        <v>67</v>
      </c>
      <c r="G14" s="24" t="s">
        <v>68</v>
      </c>
      <c r="H14" s="25">
        <v>430100100</v>
      </c>
      <c r="I14" s="24" t="s">
        <v>83</v>
      </c>
      <c r="J14" s="60">
        <v>15000</v>
      </c>
      <c r="K14" s="25" t="s">
        <v>80</v>
      </c>
      <c r="L14" s="25" t="str">
        <f>+'[1]Plan Indicativo'!AC140</f>
        <v>Acumulativa</v>
      </c>
      <c r="M14" s="60">
        <f>+'[1]Plan Indicativo'!T140</f>
        <v>20000</v>
      </c>
      <c r="N14" s="32">
        <v>5000</v>
      </c>
      <c r="O14" s="39"/>
      <c r="P14" s="34"/>
      <c r="Q14" s="47"/>
      <c r="R14" s="62">
        <v>488595113</v>
      </c>
      <c r="S14" s="15"/>
      <c r="T14" s="15"/>
      <c r="U14" s="16"/>
      <c r="V14" s="15"/>
      <c r="W14" s="15">
        <v>0</v>
      </c>
      <c r="X14" s="15"/>
      <c r="Y14" s="15"/>
      <c r="Z14" s="15"/>
      <c r="AA14" s="15"/>
      <c r="AB14" s="15"/>
      <c r="AC14" s="15"/>
      <c r="AD14" s="16">
        <v>0</v>
      </c>
      <c r="AE14" s="15"/>
      <c r="AF14" s="51">
        <f>SUM(Tabla1[[#This Row],[Recursos propios]:[Recursos del Balance]])</f>
        <v>488595113</v>
      </c>
      <c r="AG14" s="5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6"/>
      <c r="AT14" s="15"/>
      <c r="AU14" s="28">
        <f>SUM(Tabla1[[#This Row],[Recursos propios2]:[Recursos del Balance2]])</f>
        <v>0</v>
      </c>
      <c r="AV14" s="16"/>
      <c r="AW14" s="22"/>
      <c r="AX14" s="52">
        <f>+Tabla1[[#This Row],[Total Recursos Comprometido 2026]]/Tabla1[[#This Row],[Total 2026]]</f>
        <v>0</v>
      </c>
      <c r="AY14" s="18">
        <f>+Tabla1[[#This Row],[Total Recursos Obligados]]/Tabla1[[#This Row],[Total 2026]]</f>
        <v>0</v>
      </c>
      <c r="AZ14" s="53">
        <f>+Tabla1[[#This Row],[Total Recursos Pagados]]/Tabla1[[#This Row],[Total 2026]]</f>
        <v>0</v>
      </c>
      <c r="BA14" s="57"/>
      <c r="BB14" s="54" t="e">
        <f>+Tabla1[[#This Row],[Total Recursos Gestionados2]]/Tabla1[[#This Row],[Total Recursos Comprometido 2026]]</f>
        <v>#DIV/0!</v>
      </c>
      <c r="BC14" s="35" t="s">
        <v>77</v>
      </c>
      <c r="BD14" s="36" t="s">
        <v>98</v>
      </c>
      <c r="BE14" s="37">
        <v>3</v>
      </c>
    </row>
    <row r="15" spans="1:57" s="10" customFormat="1" ht="28.5">
      <c r="A15" s="31">
        <v>133</v>
      </c>
      <c r="B15" s="24" t="s">
        <v>59</v>
      </c>
      <c r="C15" s="24" t="s">
        <v>60</v>
      </c>
      <c r="D15" s="25" t="s">
        <v>61</v>
      </c>
      <c r="E15" s="25" t="s">
        <v>62</v>
      </c>
      <c r="F15" s="25" t="s">
        <v>69</v>
      </c>
      <c r="G15" s="25" t="s">
        <v>70</v>
      </c>
      <c r="H15" s="25">
        <v>430100300</v>
      </c>
      <c r="I15" s="25" t="s">
        <v>84</v>
      </c>
      <c r="J15" s="25">
        <v>18</v>
      </c>
      <c r="K15" s="25" t="s">
        <v>80</v>
      </c>
      <c r="L15" s="25" t="str">
        <f>+'[1]Plan Indicativo'!AC141</f>
        <v>No Acumulativa</v>
      </c>
      <c r="M15" s="60">
        <f>+'[1]Plan Indicativo'!T141</f>
        <v>18</v>
      </c>
      <c r="N15" s="32">
        <v>18</v>
      </c>
      <c r="O15" s="33"/>
      <c r="P15" s="38"/>
      <c r="Q15" s="48"/>
      <c r="R15" s="55">
        <v>1723000000</v>
      </c>
      <c r="S15" s="15"/>
      <c r="T15" s="15"/>
      <c r="U15" s="16"/>
      <c r="V15" s="15"/>
      <c r="W15" s="15">
        <v>0</v>
      </c>
      <c r="X15" s="15"/>
      <c r="Y15" s="15"/>
      <c r="Z15" s="15"/>
      <c r="AA15" s="15"/>
      <c r="AB15" s="15"/>
      <c r="AC15" s="15"/>
      <c r="AD15" s="16">
        <v>0</v>
      </c>
      <c r="AE15" s="15"/>
      <c r="AF15" s="51">
        <f>SUM(Tabla1[[#This Row],[Recursos propios]:[Recursos del Balance]])</f>
        <v>1723000000</v>
      </c>
      <c r="AG15" s="55"/>
      <c r="AH15" s="15"/>
      <c r="AI15" s="15"/>
      <c r="AJ15" s="16"/>
      <c r="AK15" s="15"/>
      <c r="AL15" s="15"/>
      <c r="AM15" s="15"/>
      <c r="AN15" s="15"/>
      <c r="AO15" s="15"/>
      <c r="AP15" s="15"/>
      <c r="AQ15" s="15"/>
      <c r="AR15" s="15"/>
      <c r="AS15" s="16"/>
      <c r="AT15" s="15"/>
      <c r="AU15" s="28">
        <f>SUM(Tabla1[[#This Row],[Recursos propios2]:[Recursos del Balance2]])</f>
        <v>0</v>
      </c>
      <c r="AV15" s="16"/>
      <c r="AW15" s="22"/>
      <c r="AX15" s="19">
        <f>+Tabla1[[#This Row],[Total Recursos Comprometido 2026]]/Tabla1[[#This Row],[Total 2026]]</f>
        <v>0</v>
      </c>
      <c r="AY15" s="26">
        <f>+Tabla1[[#This Row],[Total Recursos Obligados]]/Tabla1[[#This Row],[Total 2026]]</f>
        <v>0</v>
      </c>
      <c r="AZ15" s="27">
        <f>+Tabla1[[#This Row],[Total Recursos Pagados]]/Tabla1[[#This Row],[Total 2026]]</f>
        <v>0</v>
      </c>
      <c r="BA15" s="58"/>
      <c r="BB15" s="54" t="e">
        <f>+Tabla1[[#This Row],[Total Recursos Gestionados2]]/Tabla1[[#This Row],[Total Recursos Comprometido 2026]]</f>
        <v>#DIV/0!</v>
      </c>
      <c r="BC15" s="35" t="s">
        <v>77</v>
      </c>
      <c r="BD15" s="36" t="s">
        <v>98</v>
      </c>
      <c r="BE15" s="37">
        <v>3</v>
      </c>
    </row>
    <row r="16" spans="1:57" s="10" customFormat="1" ht="28.5">
      <c r="A16" s="31">
        <v>134</v>
      </c>
      <c r="B16" s="24" t="s">
        <v>59</v>
      </c>
      <c r="C16" s="24" t="s">
        <v>60</v>
      </c>
      <c r="D16" s="24" t="s">
        <v>61</v>
      </c>
      <c r="E16" s="24" t="s">
        <v>62</v>
      </c>
      <c r="F16" s="24" t="s">
        <v>71</v>
      </c>
      <c r="G16" s="24" t="s">
        <v>72</v>
      </c>
      <c r="H16" s="24">
        <v>430100400</v>
      </c>
      <c r="I16" s="24" t="s">
        <v>85</v>
      </c>
      <c r="J16" s="59">
        <v>80</v>
      </c>
      <c r="K16" s="24" t="s">
        <v>80</v>
      </c>
      <c r="L16" s="25" t="str">
        <f>+'[1]Plan Indicativo'!AC142</f>
        <v>Acumulativa</v>
      </c>
      <c r="M16" s="60">
        <f>+'[1]Plan Indicativo'!T142</f>
        <v>80</v>
      </c>
      <c r="N16" s="32">
        <v>20</v>
      </c>
      <c r="O16" s="39"/>
      <c r="P16" s="40"/>
      <c r="Q16" s="49"/>
      <c r="R16" s="61">
        <v>947000000</v>
      </c>
      <c r="S16" s="16"/>
      <c r="T16" s="16"/>
      <c r="U16" s="16"/>
      <c r="V16" s="16"/>
      <c r="W16" s="16">
        <v>0</v>
      </c>
      <c r="X16" s="16"/>
      <c r="Y16" s="16"/>
      <c r="Z16" s="16"/>
      <c r="AA16" s="16"/>
      <c r="AB16" s="16"/>
      <c r="AC16" s="16"/>
      <c r="AD16" s="78"/>
      <c r="AE16" s="16">
        <v>165000000</v>
      </c>
      <c r="AF16" s="51">
        <f>SUM(Tabla1[[#This Row],[Recursos propios]:[Recursos del Balance]])</f>
        <v>1112000000</v>
      </c>
      <c r="AG16" s="55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28">
        <f>SUM(Tabla1[[#This Row],[Recursos propios2]:[Recursos del Balance2]])</f>
        <v>0</v>
      </c>
      <c r="AV16" s="16"/>
      <c r="AW16" s="22"/>
      <c r="AX16" s="20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21">
        <f>+Tabla1[[#This Row],[Total Recursos Pagados]]/Tabla1[[#This Row],[Total 2026]]</f>
        <v>0</v>
      </c>
      <c r="BA16" s="56"/>
      <c r="BB16" s="54" t="e">
        <f>+Tabla1[[#This Row],[Total Recursos Gestionados2]]/Tabla1[[#This Row],[Total Recursos Comprometido 2026]]</f>
        <v>#DIV/0!</v>
      </c>
      <c r="BC16" s="35" t="s">
        <v>77</v>
      </c>
      <c r="BD16" s="36" t="s">
        <v>98</v>
      </c>
      <c r="BE16" s="37">
        <v>3</v>
      </c>
    </row>
    <row r="17" spans="1:57" s="10" customFormat="1" ht="57">
      <c r="A17" s="31">
        <v>137</v>
      </c>
      <c r="B17" s="24" t="s">
        <v>59</v>
      </c>
      <c r="C17" s="24" t="s">
        <v>54</v>
      </c>
      <c r="D17" s="25" t="s">
        <v>55</v>
      </c>
      <c r="E17" s="24" t="s">
        <v>73</v>
      </c>
      <c r="F17" s="25" t="s">
        <v>74</v>
      </c>
      <c r="G17" s="24" t="s">
        <v>97</v>
      </c>
      <c r="H17" s="25">
        <v>410205000</v>
      </c>
      <c r="I17" s="24" t="s">
        <v>86</v>
      </c>
      <c r="J17" s="25">
        <v>6</v>
      </c>
      <c r="K17" s="25" t="s">
        <v>80</v>
      </c>
      <c r="L17" s="25" t="str">
        <f>+'[1]Plan Indicativo'!$AC$145</f>
        <v>Acumulativa</v>
      </c>
      <c r="M17" s="25">
        <f>+'[1]Plan Indicativo'!$T$145</f>
        <v>9</v>
      </c>
      <c r="N17" s="32">
        <v>2</v>
      </c>
      <c r="O17" s="33"/>
      <c r="P17" s="34"/>
      <c r="Q17" s="47"/>
      <c r="R17" s="55">
        <v>200000000</v>
      </c>
      <c r="S17" s="15"/>
      <c r="T17" s="15"/>
      <c r="U17" s="16"/>
      <c r="V17" s="15"/>
      <c r="W17" s="15">
        <v>0</v>
      </c>
      <c r="X17" s="15"/>
      <c r="Y17" s="15"/>
      <c r="Z17" s="15"/>
      <c r="AA17" s="15"/>
      <c r="AB17" s="15"/>
      <c r="AC17" s="15"/>
      <c r="AD17" s="16">
        <v>0</v>
      </c>
      <c r="AE17" s="15"/>
      <c r="AF17" s="51">
        <f>SUM(Tabla1[[#This Row],[Recursos propios]:[Recursos del Balance]])</f>
        <v>200000000</v>
      </c>
      <c r="AG17" s="5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6"/>
      <c r="AT17" s="15"/>
      <c r="AU17" s="28">
        <f>SUM(Tabla1[[#This Row],[Recursos propios2]:[Recursos del Balance2]])</f>
        <v>0</v>
      </c>
      <c r="AV17" s="16"/>
      <c r="AW17" s="22"/>
      <c r="AX17" s="52">
        <f>+Tabla1[[#This Row],[Total Recursos Comprometido 2026]]/Tabla1[[#This Row],[Total 2026]]</f>
        <v>0</v>
      </c>
      <c r="AY17" s="18">
        <f>+Tabla1[[#This Row],[Total Recursos Obligados]]/Tabla1[[#This Row],[Total 2026]]</f>
        <v>0</v>
      </c>
      <c r="AZ17" s="53">
        <f>+Tabla1[[#This Row],[Total Recursos Pagados]]/Tabla1[[#This Row],[Total 2026]]</f>
        <v>0</v>
      </c>
      <c r="BA17" s="57"/>
      <c r="BB17" s="54" t="e">
        <f>+Tabla1[[#This Row],[Total Recursos Gestionados2]]/Tabla1[[#This Row],[Total Recursos Comprometido 2026]]</f>
        <v>#DIV/0!</v>
      </c>
      <c r="BC17" s="35" t="s">
        <v>77</v>
      </c>
      <c r="BD17" s="36" t="s">
        <v>98</v>
      </c>
      <c r="BE17" s="37" t="s">
        <v>78</v>
      </c>
    </row>
    <row r="18" spans="1:57" s="10" customFormat="1" ht="57">
      <c r="A18" s="31">
        <v>138</v>
      </c>
      <c r="B18" s="24" t="s">
        <v>59</v>
      </c>
      <c r="C18" s="24" t="s">
        <v>54</v>
      </c>
      <c r="D18" s="25" t="s">
        <v>55</v>
      </c>
      <c r="E18" s="24" t="s">
        <v>73</v>
      </c>
      <c r="F18" s="25" t="s">
        <v>75</v>
      </c>
      <c r="G18" s="24" t="s">
        <v>76</v>
      </c>
      <c r="H18" s="25">
        <v>410204200</v>
      </c>
      <c r="I18" s="24" t="s">
        <v>87</v>
      </c>
      <c r="J18" s="60">
        <v>0</v>
      </c>
      <c r="K18" s="25" t="s">
        <v>80</v>
      </c>
      <c r="L18" s="25" t="str">
        <f>+'[1]Plan Indicativo'!$AC$146</f>
        <v>Acumulativa</v>
      </c>
      <c r="M18" s="60">
        <f>+'[1]Plan Indicativo'!$T$146</f>
        <v>9</v>
      </c>
      <c r="N18" s="32">
        <v>2</v>
      </c>
      <c r="O18" s="33"/>
      <c r="P18" s="34"/>
      <c r="Q18" s="47"/>
      <c r="R18" s="55">
        <v>350000000</v>
      </c>
      <c r="S18" s="15"/>
      <c r="T18" s="15"/>
      <c r="U18" s="16"/>
      <c r="V18" s="15"/>
      <c r="W18" s="15">
        <v>0</v>
      </c>
      <c r="X18" s="15"/>
      <c r="Y18" s="15"/>
      <c r="Z18" s="15"/>
      <c r="AA18" s="15"/>
      <c r="AB18" s="15"/>
      <c r="AC18" s="15"/>
      <c r="AD18" s="16">
        <v>0</v>
      </c>
      <c r="AE18" s="15"/>
      <c r="AF18" s="51">
        <f>SUM(Tabla1[[#This Row],[Recursos propios]:[Recursos del Balance]])</f>
        <v>350000000</v>
      </c>
      <c r="AG18" s="55"/>
      <c r="AH18" s="15"/>
      <c r="AI18" s="15"/>
      <c r="AJ18" s="16"/>
      <c r="AK18" s="15"/>
      <c r="AL18" s="15"/>
      <c r="AM18" s="15"/>
      <c r="AN18" s="15"/>
      <c r="AO18" s="15"/>
      <c r="AP18" s="15"/>
      <c r="AQ18" s="15"/>
      <c r="AR18" s="15"/>
      <c r="AS18" s="16"/>
      <c r="AT18" s="15"/>
      <c r="AU18" s="28">
        <f>SUM(Tabla1[[#This Row],[Recursos propios2]:[Recursos del Balance2]])</f>
        <v>0</v>
      </c>
      <c r="AV18" s="16"/>
      <c r="AW18" s="22"/>
      <c r="AX18" s="52">
        <f>+Tabla1[[#This Row],[Total Recursos Comprometido 2026]]/Tabla1[[#This Row],[Total 2026]]</f>
        <v>0</v>
      </c>
      <c r="AY18" s="18">
        <f>+Tabla1[[#This Row],[Total Recursos Obligados]]/Tabla1[[#This Row],[Total 2026]]</f>
        <v>0</v>
      </c>
      <c r="AZ18" s="53">
        <f>+Tabla1[[#This Row],[Total Recursos Pagados]]/Tabla1[[#This Row],[Total 2026]]</f>
        <v>0</v>
      </c>
      <c r="BA18" s="57"/>
      <c r="BB18" s="54" t="e">
        <f>+Tabla1[[#This Row],[Total Recursos Gestionados2]]/Tabla1[[#This Row],[Total Recursos Comprometido 2026]]</f>
        <v>#DIV/0!</v>
      </c>
      <c r="BC18" s="35" t="s">
        <v>77</v>
      </c>
      <c r="BD18" s="36" t="s">
        <v>98</v>
      </c>
      <c r="BE18" s="37" t="s">
        <v>78</v>
      </c>
    </row>
    <row r="19" spans="1:57">
      <c r="A19" s="63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3"/>
      <c r="P19" s="66"/>
      <c r="Q19" s="65"/>
      <c r="R19" s="67"/>
      <c r="S19" s="68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70"/>
      <c r="AF19" s="68"/>
      <c r="AG19" s="71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8"/>
      <c r="AT19" s="70"/>
      <c r="AU19" s="72">
        <f>SUBTOTAL(109,Tabla1[Total Recursos Comprometido 2026])</f>
        <v>0</v>
      </c>
      <c r="AV19" s="76"/>
      <c r="AW19" s="76"/>
      <c r="AX19" s="77"/>
      <c r="AY19" s="73"/>
      <c r="AZ19" s="73"/>
      <c r="BA19" s="73"/>
      <c r="BB19" s="73"/>
      <c r="BC19" s="74"/>
      <c r="BD19" s="64"/>
      <c r="BE19" s="75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2026-01-30T20:48:38Z</dcterms:modified>
</cp:coreProperties>
</file>