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6772D42E-6DB6-4D02-8AFF-EB89188EC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3" i="1" l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U17" i="1" l="1"/>
  <c r="BB17" i="1" s="1"/>
  <c r="AU18" i="1"/>
  <c r="BB18" i="1" s="1"/>
  <c r="AU19" i="1"/>
  <c r="BB19" i="1" s="1"/>
  <c r="AU11" i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20" i="1"/>
  <c r="BB20" i="1" s="1"/>
  <c r="AU21" i="1"/>
  <c r="BB21" i="1" s="1"/>
  <c r="AU22" i="1"/>
  <c r="BB22" i="1" s="1"/>
  <c r="AU23" i="1"/>
  <c r="BB23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X19" i="1" l="1"/>
  <c r="AX11" i="1"/>
  <c r="AX23" i="1"/>
  <c r="AX15" i="1"/>
  <c r="AX21" i="1"/>
  <c r="AX17" i="1"/>
  <c r="AX13" i="1"/>
  <c r="AZ22" i="1"/>
  <c r="AZ18" i="1"/>
  <c r="AZ14" i="1"/>
  <c r="AX22" i="1"/>
  <c r="AZ21" i="1"/>
  <c r="AZ17" i="1"/>
  <c r="AZ13" i="1"/>
  <c r="AZ20" i="1"/>
  <c r="AZ16" i="1"/>
  <c r="AZ12" i="1"/>
  <c r="AZ23" i="1"/>
  <c r="AZ19" i="1"/>
  <c r="AZ15" i="1"/>
  <c r="AZ11" i="1"/>
  <c r="AX18" i="1"/>
  <c r="AX14" i="1"/>
  <c r="AY21" i="1"/>
  <c r="AY17" i="1"/>
  <c r="AY13" i="1"/>
  <c r="AX20" i="1"/>
  <c r="AX16" i="1"/>
  <c r="AX12" i="1"/>
  <c r="AY23" i="1"/>
  <c r="AY19" i="1"/>
  <c r="AY15" i="1"/>
  <c r="AY11" i="1"/>
</calcChain>
</file>

<file path=xl/sharedStrings.xml><?xml version="1.0" encoding="utf-8"?>
<sst xmlns="http://schemas.openxmlformats.org/spreadsheetml/2006/main" count="206" uniqueCount="131">
  <si>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</si>
  <si>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</si>
  <si>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</si>
  <si>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</si>
  <si>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</si>
  <si>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</si>
  <si>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</si>
  <si>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</si>
  <si>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</si>
  <si>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</si>
  <si>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</si>
  <si>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</si>
  <si>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</si>
  <si>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</si>
  <si>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</si>
  <si>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</si>
  <si>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</si>
  <si>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</si>
  <si>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</si>
  <si>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</si>
  <si>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</si>
  <si>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</si>
  <si>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</si>
  <si>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</si>
  <si>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</si>
  <si>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</si>
  <si>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</si>
  <si>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</si>
  <si>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</si>
  <si>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</si>
  <si>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</si>
  <si>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</si>
  <si>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</si>
  <si>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</si>
  <si>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</si>
  <si>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</si>
  <si>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</si>
  <si>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</si>
  <si>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</si>
  <si>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</si>
  <si>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</si>
  <si>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</si>
  <si>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</si>
  <si>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</si>
  <si>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</si>
  <si>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</si>
  <si>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</si>
  <si>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</si>
  <si>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</si>
  <si>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</si>
  <si>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</si>
  <si>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</si>
  <si>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</si>
  <si>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</si>
  <si>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</si>
  <si>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Transporte.</t>
  </si>
  <si>
    <t>2408</t>
  </si>
  <si>
    <t>Prestación de servicios de transporte público de pasajeros (2408).</t>
  </si>
  <si>
    <t>2408047</t>
  </si>
  <si>
    <t>Adquirir 5 buses de baja o cero emisiones contaminantes</t>
  </si>
  <si>
    <t>Territorio seguro que progresa</t>
  </si>
  <si>
    <t>2408052</t>
  </si>
  <si>
    <t>Cofinanciar un (1) Sistema de transporte público de pasajeros (SITM, SITP, SETP, SITR)</t>
  </si>
  <si>
    <t>2409</t>
  </si>
  <si>
    <t>Seguridad de transporte (2409).</t>
  </si>
  <si>
    <t>2409002</t>
  </si>
  <si>
    <t>Realizar 4 Campañas para fortalecer el uso de transporte público</t>
  </si>
  <si>
    <t>2408001</t>
  </si>
  <si>
    <t>Promover la movilización de 150.000 pasajeros a través de medios de transporte sostenibles.</t>
  </si>
  <si>
    <t xml:space="preserve">Movilizar 80.000 pasajeros con la tarifa diferencial a la población vulnerable (acuerdo 030 de 2022) para el acceso al sistema integrado de transporte público.   </t>
  </si>
  <si>
    <t>2408043</t>
  </si>
  <si>
    <t>Mantener 23 Estaciones del SITM en condiciones físicas y de operación adecuadas</t>
  </si>
  <si>
    <t>Territorio seguro que genera valor</t>
  </si>
  <si>
    <t>Información estadística.</t>
  </si>
  <si>
    <t>0406</t>
  </si>
  <si>
    <t>Generación de la información geográfica del territorio nacional (0406)</t>
  </si>
  <si>
    <t>0406022</t>
  </si>
  <si>
    <t>Elaborar 1 documento de lineamiento técnico para la realización del censo catastral con enfoque multipropósito (0406022).</t>
  </si>
  <si>
    <t>Gobierno territorial</t>
  </si>
  <si>
    <t>4599</t>
  </si>
  <si>
    <t>Fortalecimiento a la gestión y dirección de la administración pública territorial (4599)</t>
  </si>
  <si>
    <t>4599002</t>
  </si>
  <si>
    <t>Ejecutar el 100% del programa de saneamiento fiscal y financiero para el fortalecimiento de las finanzas del municipio</t>
  </si>
  <si>
    <t>4599031</t>
  </si>
  <si>
    <t>Asistir técnicamente al municipio de Bucaramanga para  el mejoramiento de la gestión financiera</t>
  </si>
  <si>
    <t>4599018</t>
  </si>
  <si>
    <t>Realizar cuatro (04) documentos de lineamientos técnicos para la actualización de cuatro (04) bases normativas en la Secretaría de Hacienda del municipio de Bucaramanga</t>
  </si>
  <si>
    <t>0406016</t>
  </si>
  <si>
    <t>Actualizar el censo catastral con enfoque multipropósito.</t>
  </si>
  <si>
    <t>2408037</t>
  </si>
  <si>
    <t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t>
  </si>
  <si>
    <t>2408024</t>
  </si>
  <si>
    <t>Realizar estudio de pre-inversión sobre el SITME en Bucaramanga</t>
  </si>
  <si>
    <t>Secretaría de Hacienda</t>
  </si>
  <si>
    <t>11, 13</t>
  </si>
  <si>
    <t>3, 11, 13</t>
  </si>
  <si>
    <t>Buses de baja o cero emisiones contaminantes adquiridos (240804700)</t>
  </si>
  <si>
    <t xml:space="preserve">Número </t>
  </si>
  <si>
    <t>Sistema de transporte público de pasajeros cofinanciado 
 (240805200)</t>
  </si>
  <si>
    <t>Campañas realizadas (240900200)</t>
  </si>
  <si>
    <t>Pasajeros que se movilizan en medios de transporte sostenibles (240800100)</t>
  </si>
  <si>
    <t>Numero</t>
  </si>
  <si>
    <t>Estaciones mantenidas (240804300)</t>
  </si>
  <si>
    <t>Documentos de lineamientos técnicos elaborados (040602200)</t>
  </si>
  <si>
    <t>Programa de sanemiento fiscal y financiero ejecutado (459900200).</t>
  </si>
  <si>
    <t>Porcentaje</t>
  </si>
  <si>
    <t>Entidades, organismos y dependencias asistidos técnicamente (459903100). </t>
  </si>
  <si>
    <t>Documentos de lineamientos técnicos realizados (459901800). </t>
  </si>
  <si>
    <t>4 </t>
  </si>
  <si>
    <t>Área geográfica actualizada catastralmente con enfoque multipropósito (040601600)</t>
  </si>
  <si>
    <t>3.200Ha</t>
  </si>
  <si>
    <t xml:space="preserve">Hectáreas </t>
  </si>
  <si>
    <t>Estrategias anti-evasión implementadas (240803700)</t>
  </si>
  <si>
    <t>Estudios de pre-inversión realizados (240802400)</t>
  </si>
  <si>
    <t>Versión:3.0</t>
  </si>
  <si>
    <t>Fecha aprobación: Abril 10 de 2025</t>
  </si>
  <si>
    <t>Página: 2 de 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</si>
  <si>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</si>
  <si>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</si>
  <si>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</si>
  <si>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</si>
  <si>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</si>
  <si>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</si>
  <si>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</si>
  <si>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</si>
  <si>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</si>
  <si>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</si>
  <si>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</si>
  <si>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</si>
  <si>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</si>
  <si>
    <t>Francisco Javier Gómez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</si>
</sst>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8" formatCode="#,##0_ ;\-#,##0\ "/>
    <numFmt numFmtId="169" formatCode="0.0%"/>
    <numFmt numFmtId="170" formatCode="#,##0.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168" fontId="13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1" fillId="0" borderId="20" xfId="2" applyFont="1" applyBorder="1" applyAlignment="1" applyProtection="1">
      <alignment horizontal="center" vertical="center"/>
      <protection locked="0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9" fontId="11" fillId="0" borderId="21" xfId="0" applyNumberFormat="1" applyFont="1" applyBorder="1" applyAlignment="1">
      <alignment horizontal="center" vertical="center"/>
    </xf>
  </cellXfs>
  <cellStyles count="5">
    <cellStyle name="Millares" xfId="3" builtinId="3"/>
    <cellStyle name="Moneda" xfId="2" builtinId="4"/>
    <cellStyle name="Moneda 2" xfId="4" xr:uid="{C7F4B729-833B-4DE7-B623-248816C7F40B}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0660D8-E331-464D-8580-FB4B4A8D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71">
          <cell r="T71">
            <v>5</v>
          </cell>
          <cell r="AC71" t="str">
            <v>Acumulativa</v>
          </cell>
        </row>
        <row r="118">
          <cell r="T118">
            <v>1</v>
          </cell>
          <cell r="AC118" t="str">
            <v>Acumulativa</v>
          </cell>
        </row>
        <row r="119">
          <cell r="T119">
            <v>4</v>
          </cell>
          <cell r="AC119" t="str">
            <v>Acumulativa</v>
          </cell>
        </row>
        <row r="120">
          <cell r="T120">
            <v>150000</v>
          </cell>
          <cell r="AC120" t="str">
            <v>Acumulativa</v>
          </cell>
        </row>
        <row r="121">
          <cell r="T121">
            <v>80000</v>
          </cell>
          <cell r="AC121" t="str">
            <v>Acumulativa</v>
          </cell>
        </row>
        <row r="122">
          <cell r="T122">
            <v>23</v>
          </cell>
          <cell r="AC122" t="str">
            <v>Acumulativa</v>
          </cell>
        </row>
        <row r="239">
          <cell r="T239">
            <v>1</v>
          </cell>
          <cell r="AC239" t="str">
            <v>Acumulativa</v>
          </cell>
        </row>
        <row r="253">
          <cell r="T253">
            <v>1</v>
          </cell>
          <cell r="AC253" t="str">
            <v>Acumulativa</v>
          </cell>
        </row>
        <row r="254">
          <cell r="T254">
            <v>1</v>
          </cell>
          <cell r="AC254" t="str">
            <v>Acumulativa</v>
          </cell>
        </row>
        <row r="255">
          <cell r="T255">
            <v>4</v>
          </cell>
          <cell r="AC255" t="str">
            <v>Acumulativa</v>
          </cell>
        </row>
        <row r="276">
          <cell r="T276">
            <v>3800</v>
          </cell>
          <cell r="AC276" t="str">
            <v>Acumulativa</v>
          </cell>
        </row>
        <row r="289">
          <cell r="T289">
            <v>1</v>
          </cell>
          <cell r="AC289" t="str">
            <v>No Acumulativa</v>
          </cell>
        </row>
        <row r="290">
          <cell r="T290">
            <v>1</v>
          </cell>
          <cell r="AC290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3" totalsRowShown="0" headerRowDxfId="0" dataDxfId="59" headerRowBorderDxfId="60" tableBorderDxfId="58"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/>
    <tableColumn id="26" xr3:uid="{00000000-0010-0000-0000-00001A000000}" name="Porcentaje Avance VigenciaR" dataDxfId="41"/>
    <tableColumn id="46" xr3:uid="{00000000-0010-0000-0000-00002E000000}" name="Recursos propios" dataDxfId="40"/>
    <tableColumn id="47" xr3:uid="{00000000-0010-0000-0000-00002F000000}" name="SGP Educación" dataDxfId="39"/>
    <tableColumn id="48" xr3:uid="{00000000-0010-0000-0000-000030000000}" name="SGP Salud" dataDxfId="38"/>
    <tableColumn id="36" xr3:uid="{9F9AF3B5-9302-4098-86C2-F3751C61856C}" name="SGP Deporte" dataDxfId="37"/>
    <tableColumn id="35" xr3:uid="{C5C853CA-0E38-42F1-B617-F223698DFB1E}" name="SGP Cultura" dataDxfId="36"/>
    <tableColumn id="13" xr3:uid="{D6B586E6-694C-47D3-A512-D9CFE88B0A7F}" name="SGP Libre inversión" dataDxfId="35"/>
    <tableColumn id="12" xr3:uid="{C6702C45-B7D4-4947-B509-EA37B6998105}" name="SGP Libre destinación" dataDxfId="34"/>
    <tableColumn id="11" xr3:uid="{6017F25B-848D-457C-9FE3-AA60351408C4}" name="SGP Alimentación escolar" dataDxfId="33"/>
    <tableColumn id="9" xr3:uid="{09919044-DCEC-4B52-92EE-B073D02DC126}" name="SGP APSB" dataDxfId="32"/>
    <tableColumn id="8" xr3:uid="{DB23BA9E-ECC6-40CB-BD89-0D2B86F37CB6}" name="Crédito" dataDxfId="31"/>
    <tableColumn id="7" xr3:uid="{D5A630DF-3B56-46D1-9753-5E0368C63EC6}" name="Transferencias de capital - cofinanciación departamento" dataDxfId="30"/>
    <tableColumn id="6" xr3:uid="{412FCA12-6813-443B-B6C2-123BED9F85F9}" name="Transferencias de capital - cofinanciación nación" dataDxfId="29"/>
    <tableColumn id="49" xr3:uid="{00000000-0010-0000-0000-000031000000}" name="Otros" dataDxfId="28"/>
    <tableColumn id="27" xr3:uid="{7DD93E19-2832-4A51-8A0C-E61BADE2EBF2}" name="Recursos del Balance" dataDxfId="27"/>
    <tableColumn id="50" xr3:uid="{00000000-0010-0000-0000-000032000000}" name="Total 2026" dataDxfId="26">
      <calculatedColumnFormula>SUM(Tabla1[[#This Row],[Recursos propios]:[Recursos del Balance]])</calculatedColumnFormula>
    </tableColumn>
    <tableColumn id="51" xr3:uid="{00000000-0010-0000-0000-000033000000}" name="Recursos propios2" dataDxfId="25"/>
    <tableColumn id="52" xr3:uid="{00000000-0010-0000-0000-000034000000}" name="SGP Educación2" dataDxfId="24"/>
    <tableColumn id="53" xr3:uid="{00000000-0010-0000-0000-000035000000}" name="SGP Salud " dataDxfId="23"/>
    <tableColumn id="62" xr3:uid="{7C7CEB6E-F374-4CFE-9734-C5F0F9CACDEF}" name="SGP Deporte2" dataDxfId="22"/>
    <tableColumn id="61" xr3:uid="{3FADCE38-626D-4D04-8E80-59C4EF4A26E2}" name="SGP Cultura " dataDxfId="21"/>
    <tableColumn id="45" xr3:uid="{6E60DE39-5E5F-42D9-8EA9-092D48DC1C96}" name="SGP Libre inversión2" dataDxfId="20"/>
    <tableColumn id="43" xr3:uid="{2BAC0D89-AF4D-42C7-B398-E355E1723AC0}" name="SGP Libre destinación2" dataDxfId="19"/>
    <tableColumn id="42" xr3:uid="{26B92485-4124-4A13-AFC5-F2B525B9055F}" name="SGP Alimentación escolar2" dataDxfId="18"/>
    <tableColumn id="40" xr3:uid="{1BEDA122-5557-4D48-AF95-BCC1CDE51394}" name="SGP APSB2" dataDxfId="17"/>
    <tableColumn id="39" xr3:uid="{08579477-3F83-4D37-83BA-A19DF09AE01D}" name="Crédito2" dataDxfId="16"/>
    <tableColumn id="38" xr3:uid="{A6A070B1-2233-4449-B2F2-3342ACF65D94}" name="Transferencias de capital - cofinanciación departamento2" dataDxfId="15"/>
    <tableColumn id="37" xr3:uid="{81D561A4-3CB9-4C97-9B09-8163BD53EE55}" name="Transferencias de capital - cofinanciación nación " dataDxfId="14"/>
    <tableColumn id="54" xr3:uid="{00000000-0010-0000-0000-000036000000}" name="Otros2" dataDxfId="13"/>
    <tableColumn id="10" xr3:uid="{6E2474FE-BE7F-4145-9A73-37EE37601765}" name="Recursos del Balance2" dataDxfId="12"/>
    <tableColumn id="55" xr3:uid="{00000000-0010-0000-0000-000037000000}" name="Total Recursos Comprometido 2026" dataDxfId="11">
      <calculatedColumnFormula>SUM(Tabla1[[#This Row],[Recursos propios2]:[Recursos del Balance2]])</calculatedColumnFormula>
    </tableColumn>
    <tableColumn id="3" xr3:uid="{97D6E022-C782-4FF3-9460-66988DC9E046}" name="Total Recursos Obligados" dataDxfId="10"/>
    <tableColumn id="4" xr3:uid="{FACF9905-9C80-4C0B-AA93-96434C5C0E89}" name="Total Recursos Pagados" dataDxfId="9"/>
    <tableColumn id="30" xr3:uid="{222F91FD-F5ED-4EEE-9A8F-E86D76F6FD1C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7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5"/>
    <tableColumn id="33" xr3:uid="{DC8E6CD1-31C8-440A-AC48-81F7B88607CF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3"/>
    <tableColumn id="59" xr3:uid="{00000000-0010-0000-0000-00003B000000}" name="Responsable" dataDxfId="2"/>
    <tableColumn id="60" xr3:uid="{00000000-0010-0000-00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3"/>
  <sheetViews>
    <sheetView showGridLines="0" tabSelected="1" topLeftCell="A2" zoomScale="60" zoomScaleNormal="60" workbookViewId="0">
      <pane xSplit="1" ySplit="9" topLeftCell="B11" activePane="bottomRight" state="frozen"/>
      <selection activeCell="A2" sqref="A2"/>
      <selection pane="topRight" activeCell="B2" sqref="B2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1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81"/>
      <c r="B1" s="82"/>
      <c r="C1" s="95" t="s">
        <v>23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104" t="s">
        <v>24</v>
      </c>
      <c r="BD1" s="105"/>
      <c r="BE1" s="106"/>
    </row>
    <row r="2" spans="1:57" ht="30" customHeight="1">
      <c r="A2" s="83"/>
      <c r="B2" s="84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100"/>
      <c r="BC2" s="110" t="s">
        <v>114</v>
      </c>
      <c r="BD2" s="111"/>
      <c r="BE2" s="112"/>
    </row>
    <row r="3" spans="1:57" ht="30" customHeight="1">
      <c r="A3" s="83"/>
      <c r="B3" s="84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100"/>
      <c r="BC3" s="73" t="s">
        <v>115</v>
      </c>
      <c r="BD3" s="74"/>
      <c r="BE3" s="75"/>
    </row>
    <row r="4" spans="1:57" ht="30" customHeight="1" thickBot="1">
      <c r="A4" s="85"/>
      <c r="B4" s="86"/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3"/>
      <c r="BC4" s="76" t="s">
        <v>116</v>
      </c>
      <c r="BD4" s="77"/>
      <c r="BE4" s="78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7.9" customHeight="1" thickBot="1">
      <c r="A9" s="87" t="s">
        <v>19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 t="s">
        <v>18</v>
      </c>
      <c r="P9" s="89"/>
      <c r="Q9" s="90"/>
      <c r="R9" s="91" t="s">
        <v>17</v>
      </c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3"/>
      <c r="AF9" s="94"/>
      <c r="AG9" s="88" t="s">
        <v>16</v>
      </c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90"/>
      <c r="AX9" s="107" t="s">
        <v>33</v>
      </c>
      <c r="AY9" s="108"/>
      <c r="AZ9" s="109"/>
      <c r="BA9" s="89" t="s">
        <v>35</v>
      </c>
      <c r="BB9" s="89"/>
      <c r="BC9" s="79" t="s">
        <v>15</v>
      </c>
      <c r="BD9" s="80"/>
      <c r="BE9" s="14"/>
    </row>
    <row r="10" spans="1:57" s="2" customFormat="1" ht="57" customHeight="1">
      <c r="A10" s="42" t="s">
        <v>13</v>
      </c>
      <c r="B10" s="42" t="s">
        <v>12</v>
      </c>
      <c r="C10" s="42" t="s">
        <v>11</v>
      </c>
      <c r="D10" s="42" t="s">
        <v>10</v>
      </c>
      <c r="E10" s="42" t="s">
        <v>9</v>
      </c>
      <c r="F10" s="42" t="s">
        <v>8</v>
      </c>
      <c r="G10" s="42" t="s">
        <v>7</v>
      </c>
      <c r="H10" s="42" t="s">
        <v>6</v>
      </c>
      <c r="I10" s="42" t="s">
        <v>5</v>
      </c>
      <c r="J10" s="42" t="s">
        <v>22</v>
      </c>
      <c r="K10" s="42" t="s">
        <v>21</v>
      </c>
      <c r="L10" s="42" t="s">
        <v>4</v>
      </c>
      <c r="M10" s="42" t="s">
        <v>25</v>
      </c>
      <c r="N10" s="42" t="s">
        <v>3</v>
      </c>
      <c r="O10" s="42" t="s">
        <v>28</v>
      </c>
      <c r="P10" s="42" t="s">
        <v>2</v>
      </c>
      <c r="Q10" s="42" t="s">
        <v>51</v>
      </c>
      <c r="R10" s="42" t="s">
        <v>36</v>
      </c>
      <c r="S10" s="42" t="s">
        <v>37</v>
      </c>
      <c r="T10" s="42" t="s">
        <v>38</v>
      </c>
      <c r="U10" s="42" t="s">
        <v>39</v>
      </c>
      <c r="V10" s="42" t="s">
        <v>40</v>
      </c>
      <c r="W10" s="42" t="s">
        <v>41</v>
      </c>
      <c r="X10" s="42" t="s">
        <v>42</v>
      </c>
      <c r="Y10" s="42" t="s">
        <v>43</v>
      </c>
      <c r="Z10" s="42" t="s">
        <v>44</v>
      </c>
      <c r="AA10" s="42" t="s">
        <v>45</v>
      </c>
      <c r="AB10" s="42" t="s">
        <v>46</v>
      </c>
      <c r="AC10" s="42" t="s">
        <v>47</v>
      </c>
      <c r="AD10" s="42" t="s">
        <v>48</v>
      </c>
      <c r="AE10" s="42" t="s">
        <v>52</v>
      </c>
      <c r="AF10" s="42" t="s">
        <v>117</v>
      </c>
      <c r="AG10" s="42" t="s">
        <v>49</v>
      </c>
      <c r="AH10" s="42" t="s">
        <v>50</v>
      </c>
      <c r="AI10" s="42" t="s">
        <v>118</v>
      </c>
      <c r="AJ10" s="42" t="s">
        <v>119</v>
      </c>
      <c r="AK10" s="42" t="s">
        <v>120</v>
      </c>
      <c r="AL10" s="42" t="s">
        <v>121</v>
      </c>
      <c r="AM10" s="42" t="s">
        <v>122</v>
      </c>
      <c r="AN10" s="42" t="s">
        <v>123</v>
      </c>
      <c r="AO10" s="42" t="s">
        <v>124</v>
      </c>
      <c r="AP10" s="42" t="s">
        <v>125</v>
      </c>
      <c r="AQ10" s="42" t="s">
        <v>126</v>
      </c>
      <c r="AR10" s="42" t="s">
        <v>127</v>
      </c>
      <c r="AS10" s="42" t="s">
        <v>128</v>
      </c>
      <c r="AT10" s="42" t="s">
        <v>53</v>
      </c>
      <c r="AU10" s="42" t="s">
        <v>129</v>
      </c>
      <c r="AV10" s="42" t="s">
        <v>26</v>
      </c>
      <c r="AW10" s="42" t="s">
        <v>27</v>
      </c>
      <c r="AX10" s="43" t="s">
        <v>32</v>
      </c>
      <c r="AY10" s="43" t="s">
        <v>30</v>
      </c>
      <c r="AZ10" s="43" t="s">
        <v>29</v>
      </c>
      <c r="BA10" s="46" t="s">
        <v>34</v>
      </c>
      <c r="BB10" s="22" t="s">
        <v>31</v>
      </c>
      <c r="BC10" s="42" t="s">
        <v>1</v>
      </c>
      <c r="BD10" s="42" t="s">
        <v>0</v>
      </c>
      <c r="BE10" s="44" t="s">
        <v>14</v>
      </c>
    </row>
    <row r="11" spans="1:57" s="9" customFormat="1" ht="54">
      <c r="A11" s="56">
        <v>63</v>
      </c>
      <c r="B11" s="56" t="s">
        <v>54</v>
      </c>
      <c r="C11" s="56" t="s">
        <v>55</v>
      </c>
      <c r="D11" s="56" t="s">
        <v>56</v>
      </c>
      <c r="E11" s="56" t="s">
        <v>57</v>
      </c>
      <c r="F11" s="56" t="s">
        <v>58</v>
      </c>
      <c r="G11" s="56" t="s">
        <v>59</v>
      </c>
      <c r="H11" s="56">
        <v>240804700</v>
      </c>
      <c r="I11" s="56" t="s">
        <v>96</v>
      </c>
      <c r="J11" s="56">
        <v>0</v>
      </c>
      <c r="K11" s="56" t="s">
        <v>97</v>
      </c>
      <c r="L11" s="56" t="str">
        <f>+'[1]Plan Indicativo'!$AC$71</f>
        <v>Acumulativa</v>
      </c>
      <c r="M11" s="26">
        <f>+'[1]Plan Indicativo'!$T$71</f>
        <v>5</v>
      </c>
      <c r="N11" s="37">
        <v>0</v>
      </c>
      <c r="O11" s="40"/>
      <c r="P11" s="45"/>
      <c r="Q11" s="47"/>
      <c r="R11" s="59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>
        <v>1000000000</v>
      </c>
      <c r="AE11" s="16"/>
      <c r="AF11" s="51">
        <f>SUM(Tabla1[[#This Row],[Recursos propios]:[Recursos del Balance]])</f>
        <v>1000000000</v>
      </c>
      <c r="AG11" s="58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0">
        <f>SUM(Tabla1[[#This Row],[Recursos propios2]:[Recursos del Balance2]])</f>
        <v>0</v>
      </c>
      <c r="AV11" s="60"/>
      <c r="AW11" s="69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62"/>
      <c r="BB11" s="55" t="e">
        <f>+Tabla1[[#This Row],[Total Recursos Gestionados2]]/Tabla1[[#This Row],[Total Recursos Comprometido 2026]]</f>
        <v>#DIV/0!</v>
      </c>
      <c r="BC11" s="36" t="s">
        <v>93</v>
      </c>
      <c r="BD11" s="37" t="s">
        <v>130</v>
      </c>
      <c r="BE11" s="38" t="s">
        <v>94</v>
      </c>
    </row>
    <row r="12" spans="1:57" s="10" customFormat="1" ht="54">
      <c r="A12" s="57">
        <v>110</v>
      </c>
      <c r="B12" s="57" t="s">
        <v>60</v>
      </c>
      <c r="C12" s="57" t="s">
        <v>55</v>
      </c>
      <c r="D12" s="57" t="s">
        <v>56</v>
      </c>
      <c r="E12" s="57" t="s">
        <v>57</v>
      </c>
      <c r="F12" s="57" t="s">
        <v>61</v>
      </c>
      <c r="G12" s="57" t="s">
        <v>62</v>
      </c>
      <c r="H12" s="57">
        <v>240805200</v>
      </c>
      <c r="I12" s="57" t="s">
        <v>98</v>
      </c>
      <c r="J12" s="65">
        <v>1</v>
      </c>
      <c r="K12" s="57" t="s">
        <v>97</v>
      </c>
      <c r="L12" s="57" t="str">
        <f>+'[1]Plan Indicativo'!AC118</f>
        <v>Acumulativa</v>
      </c>
      <c r="M12" s="67">
        <f>+'[1]Plan Indicativo'!T118</f>
        <v>1</v>
      </c>
      <c r="N12" s="33">
        <v>0</v>
      </c>
      <c r="O12" s="34"/>
      <c r="P12" s="35"/>
      <c r="Q12" s="48"/>
      <c r="R12" s="58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250000000</v>
      </c>
      <c r="AE12" s="15"/>
      <c r="AF12" s="52">
        <f>SUM(Tabla1[[#This Row],[Recursos propios]:[Recursos del Balance]])</f>
        <v>250000000</v>
      </c>
      <c r="AG12" s="58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0">
        <f>SUM(Tabla1[[#This Row],[Recursos propios2]:[Recursos del Balance2]])</f>
        <v>0</v>
      </c>
      <c r="AV12" s="61"/>
      <c r="AW12" s="70"/>
      <c r="AX12" s="53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4">
        <f>+Tabla1[[#This Row],[Total Recursos Pagados]]/Tabla1[[#This Row],[Total 2026]]</f>
        <v>0</v>
      </c>
      <c r="BA12" s="63"/>
      <c r="BB12" s="55" t="e">
        <f>+Tabla1[[#This Row],[Total Recursos Gestionados2]]/Tabla1[[#This Row],[Total Recursos Comprometido 2026]]</f>
        <v>#DIV/0!</v>
      </c>
      <c r="BC12" s="36" t="s">
        <v>93</v>
      </c>
      <c r="BD12" s="37" t="s">
        <v>130</v>
      </c>
      <c r="BE12" s="38" t="s">
        <v>95</v>
      </c>
    </row>
    <row r="13" spans="1:57" s="10" customFormat="1" ht="36">
      <c r="A13" s="56">
        <v>111</v>
      </c>
      <c r="B13" s="56" t="s">
        <v>60</v>
      </c>
      <c r="C13" s="56" t="s">
        <v>55</v>
      </c>
      <c r="D13" s="56" t="s">
        <v>63</v>
      </c>
      <c r="E13" s="56" t="s">
        <v>64</v>
      </c>
      <c r="F13" s="56" t="s">
        <v>65</v>
      </c>
      <c r="G13" s="56" t="s">
        <v>66</v>
      </c>
      <c r="H13" s="56">
        <v>240900200</v>
      </c>
      <c r="I13" s="56" t="s">
        <v>99</v>
      </c>
      <c r="J13" s="56">
        <v>4</v>
      </c>
      <c r="K13" s="56" t="s">
        <v>97</v>
      </c>
      <c r="L13" s="57" t="str">
        <f>+'[1]Plan Indicativo'!AC119</f>
        <v>Acumulativa</v>
      </c>
      <c r="M13" s="67">
        <f>+'[1]Plan Indicativo'!T119</f>
        <v>4</v>
      </c>
      <c r="N13" s="33">
        <v>0</v>
      </c>
      <c r="O13" s="40"/>
      <c r="P13" s="35"/>
      <c r="Q13" s="48"/>
      <c r="R13" s="58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500000000</v>
      </c>
      <c r="AE13" s="24"/>
      <c r="AF13" s="52">
        <f>SUM(Tabla1[[#This Row],[Recursos propios]:[Recursos del Balance]])</f>
        <v>500000000</v>
      </c>
      <c r="AG13" s="58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0">
        <f>SUM(Tabla1[[#This Row],[Recursos propios2]:[Recursos del Balance2]])</f>
        <v>0</v>
      </c>
      <c r="AV13" s="60"/>
      <c r="AW13" s="69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62"/>
      <c r="BB13" s="55" t="e">
        <f>+Tabla1[[#This Row],[Total Recursos Gestionados2]]/Tabla1[[#This Row],[Total Recursos Comprometido 2026]]</f>
        <v>#DIV/0!</v>
      </c>
      <c r="BC13" s="36" t="s">
        <v>93</v>
      </c>
      <c r="BD13" s="37" t="s">
        <v>130</v>
      </c>
      <c r="BE13" s="38">
        <v>11</v>
      </c>
    </row>
    <row r="14" spans="1:57" s="10" customFormat="1" ht="54">
      <c r="A14" s="57">
        <v>112</v>
      </c>
      <c r="B14" s="57" t="s">
        <v>60</v>
      </c>
      <c r="C14" s="57" t="s">
        <v>55</v>
      </c>
      <c r="D14" s="57" t="s">
        <v>56</v>
      </c>
      <c r="E14" s="57" t="s">
        <v>57</v>
      </c>
      <c r="F14" s="57" t="s">
        <v>67</v>
      </c>
      <c r="G14" s="57" t="s">
        <v>68</v>
      </c>
      <c r="H14" s="57">
        <v>240800100</v>
      </c>
      <c r="I14" s="57" t="s">
        <v>100</v>
      </c>
      <c r="J14" s="65">
        <v>20000</v>
      </c>
      <c r="K14" s="57" t="s">
        <v>101</v>
      </c>
      <c r="L14" s="57" t="str">
        <f>+'[1]Plan Indicativo'!AC120</f>
        <v>Acumulativa</v>
      </c>
      <c r="M14" s="67">
        <f>+'[1]Plan Indicativo'!T120</f>
        <v>150000</v>
      </c>
      <c r="N14" s="33">
        <v>60000</v>
      </c>
      <c r="O14" s="40"/>
      <c r="P14" s="35"/>
      <c r="Q14" s="48"/>
      <c r="R14" s="68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450000000</v>
      </c>
      <c r="AE14" s="15"/>
      <c r="AF14" s="52">
        <f>SUM(Tabla1[[#This Row],[Recursos propios]:[Recursos del Balance]])</f>
        <v>450000000</v>
      </c>
      <c r="AG14" s="58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0">
        <f>SUM(Tabla1[[#This Row],[Recursos propios2]:[Recursos del Balance2]])</f>
        <v>0</v>
      </c>
      <c r="AV14" s="15"/>
      <c r="AW14" s="23"/>
      <c r="AX14" s="53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4">
        <f>+Tabla1[[#This Row],[Total Recursos Pagados]]/Tabla1[[#This Row],[Total 2026]]</f>
        <v>0</v>
      </c>
      <c r="BA14" s="63"/>
      <c r="BB14" s="55" t="e">
        <f>+Tabla1[[#This Row],[Total Recursos Gestionados2]]/Tabla1[[#This Row],[Total Recursos Comprometido 2026]]</f>
        <v>#DIV/0!</v>
      </c>
      <c r="BC14" s="36" t="s">
        <v>93</v>
      </c>
      <c r="BD14" s="37" t="s">
        <v>130</v>
      </c>
      <c r="BE14" s="38" t="s">
        <v>94</v>
      </c>
    </row>
    <row r="15" spans="1:57" s="10" customFormat="1" ht="54">
      <c r="A15" s="56">
        <v>113</v>
      </c>
      <c r="B15" s="56" t="s">
        <v>60</v>
      </c>
      <c r="C15" s="56" t="s">
        <v>55</v>
      </c>
      <c r="D15" s="56" t="s">
        <v>56</v>
      </c>
      <c r="E15" s="56" t="s">
        <v>57</v>
      </c>
      <c r="F15" s="56" t="s">
        <v>67</v>
      </c>
      <c r="G15" s="56" t="s">
        <v>69</v>
      </c>
      <c r="H15" s="56">
        <v>240800100</v>
      </c>
      <c r="I15" s="56" t="s">
        <v>100</v>
      </c>
      <c r="J15" s="56">
        <v>20000</v>
      </c>
      <c r="K15" s="56" t="s">
        <v>97</v>
      </c>
      <c r="L15" s="57" t="str">
        <f>+'[1]Plan Indicativo'!AC121</f>
        <v>Acumulativa</v>
      </c>
      <c r="M15" s="67">
        <f>+'[1]Plan Indicativo'!T121</f>
        <v>80000</v>
      </c>
      <c r="N15" s="33">
        <v>30000</v>
      </c>
      <c r="O15" s="34"/>
      <c r="P15" s="39"/>
      <c r="Q15" s="49"/>
      <c r="R15" s="58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500000000</v>
      </c>
      <c r="AE15" s="15"/>
      <c r="AF15" s="52">
        <f>SUM(Tabla1[[#This Row],[Recursos propios]:[Recursos del Balance]])</f>
        <v>500000000</v>
      </c>
      <c r="AG15" s="58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>
        <f>SUM(Tabla1[[#This Row],[Recursos propios2]:[Recursos del Balance2]])</f>
        <v>0</v>
      </c>
      <c r="AV15" s="61"/>
      <c r="AW15" s="70"/>
      <c r="AX15" s="19">
        <f>+Tabla1[[#This Row],[Total Recursos Comprometido 2026]]/Tabla1[[#This Row],[Total 2026]]</f>
        <v>0</v>
      </c>
      <c r="AY15" s="28">
        <f>+Tabla1[[#This Row],[Total Recursos Obligados]]/Tabla1[[#This Row],[Total 2026]]</f>
        <v>0</v>
      </c>
      <c r="AZ15" s="29">
        <f>+Tabla1[[#This Row],[Total Recursos Pagados]]/Tabla1[[#This Row],[Total 2026]]</f>
        <v>0</v>
      </c>
      <c r="BA15" s="64"/>
      <c r="BB15" s="55" t="e">
        <f>+Tabla1[[#This Row],[Total Recursos Gestionados2]]/Tabla1[[#This Row],[Total Recursos Comprometido 2026]]</f>
        <v>#DIV/0!</v>
      </c>
      <c r="BC15" s="36" t="s">
        <v>93</v>
      </c>
      <c r="BD15" s="37" t="s">
        <v>130</v>
      </c>
      <c r="BE15" s="38" t="s">
        <v>94</v>
      </c>
    </row>
    <row r="16" spans="1:57" s="10" customFormat="1" ht="54">
      <c r="A16" s="57">
        <v>114</v>
      </c>
      <c r="B16" s="57" t="s">
        <v>60</v>
      </c>
      <c r="C16" s="57" t="s">
        <v>55</v>
      </c>
      <c r="D16" s="57" t="s">
        <v>56</v>
      </c>
      <c r="E16" s="57" t="s">
        <v>57</v>
      </c>
      <c r="F16" s="57" t="s">
        <v>70</v>
      </c>
      <c r="G16" s="57" t="s">
        <v>71</v>
      </c>
      <c r="H16" s="57">
        <v>240804300</v>
      </c>
      <c r="I16" s="57" t="s">
        <v>102</v>
      </c>
      <c r="J16" s="65">
        <v>39</v>
      </c>
      <c r="K16" s="57" t="s">
        <v>97</v>
      </c>
      <c r="L16" s="57" t="str">
        <f>+'[1]Plan Indicativo'!AC122</f>
        <v>Acumulativa</v>
      </c>
      <c r="M16" s="67">
        <f>+'[1]Plan Indicativo'!T122</f>
        <v>23</v>
      </c>
      <c r="N16" s="33">
        <v>0</v>
      </c>
      <c r="O16" s="40"/>
      <c r="P16" s="41"/>
      <c r="Q16" s="50"/>
      <c r="R16" s="59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>
        <v>1000000000</v>
      </c>
      <c r="AE16" s="25"/>
      <c r="AF16" s="52">
        <f>SUM(Tabla1[[#This Row],[Recursos propios]:[Recursos del Balance]])</f>
        <v>1000000000</v>
      </c>
      <c r="AG16" s="59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5"/>
      <c r="AU16" s="30">
        <f>SUM(Tabla1[[#This Row],[Recursos propios2]:[Recursos del Balance2]])</f>
        <v>0</v>
      </c>
      <c r="AV16" s="60"/>
      <c r="AW16" s="69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62"/>
      <c r="BB16" s="55" t="e">
        <f>+Tabla1[[#This Row],[Total Recursos Gestionados2]]/Tabla1[[#This Row],[Total Recursos Comprometido 2026]]</f>
        <v>#DIV/0!</v>
      </c>
      <c r="BC16" s="36" t="s">
        <v>93</v>
      </c>
      <c r="BD16" s="37" t="s">
        <v>130</v>
      </c>
      <c r="BE16" s="38">
        <v>11</v>
      </c>
    </row>
    <row r="17" spans="1:57" s="10" customFormat="1" ht="54">
      <c r="A17" s="56">
        <v>231</v>
      </c>
      <c r="B17" s="56" t="s">
        <v>72</v>
      </c>
      <c r="C17" s="56" t="s">
        <v>73</v>
      </c>
      <c r="D17" s="56" t="s">
        <v>74</v>
      </c>
      <c r="E17" s="56" t="s">
        <v>75</v>
      </c>
      <c r="F17" s="56" t="s">
        <v>76</v>
      </c>
      <c r="G17" s="56" t="s">
        <v>77</v>
      </c>
      <c r="H17" s="56">
        <v>40602200</v>
      </c>
      <c r="I17" s="56" t="s">
        <v>103</v>
      </c>
      <c r="J17" s="56">
        <v>0</v>
      </c>
      <c r="K17" s="56" t="s">
        <v>97</v>
      </c>
      <c r="L17" s="56" t="str">
        <f>+'[1]Plan Indicativo'!$AC$239</f>
        <v>Acumulativa</v>
      </c>
      <c r="M17" s="27">
        <f>+'[1]Plan Indicativo'!$T$239</f>
        <v>1</v>
      </c>
      <c r="N17" s="33">
        <v>0</v>
      </c>
      <c r="O17" s="34"/>
      <c r="P17" s="35"/>
      <c r="Q17" s="48"/>
      <c r="R17" s="58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0</v>
      </c>
      <c r="AE17" s="15"/>
      <c r="AF17" s="52">
        <f>SUM(Tabla1[[#This Row],[Recursos propios]:[Recursos del Balance]])</f>
        <v>0</v>
      </c>
      <c r="AG17" s="58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0">
        <f>SUM(Tabla1[[#This Row],[Recursos propios2]:[Recursos del Balance2]])</f>
        <v>0</v>
      </c>
      <c r="AV17" s="61"/>
      <c r="AW17" s="70"/>
      <c r="AX17" s="53" t="e">
        <f>+Tabla1[[#This Row],[Total Recursos Comprometido 2026]]/Tabla1[[#This Row],[Total 2026]]</f>
        <v>#DIV/0!</v>
      </c>
      <c r="AY17" s="18" t="e">
        <f>+Tabla1[[#This Row],[Total Recursos Obligados]]/Tabla1[[#This Row],[Total 2026]]</f>
        <v>#DIV/0!</v>
      </c>
      <c r="AZ17" s="54" t="e">
        <f>+Tabla1[[#This Row],[Total Recursos Pagados]]/Tabla1[[#This Row],[Total 2026]]</f>
        <v>#DIV/0!</v>
      </c>
      <c r="BA17" s="63"/>
      <c r="BB17" s="55" t="e">
        <f>+Tabla1[[#This Row],[Total Recursos Gestionados2]]/Tabla1[[#This Row],[Total Recursos Comprometido 2026]]</f>
        <v>#DIV/0!</v>
      </c>
      <c r="BC17" s="36" t="s">
        <v>93</v>
      </c>
      <c r="BD17" s="37" t="s">
        <v>130</v>
      </c>
      <c r="BE17" s="38">
        <v>16</v>
      </c>
    </row>
    <row r="18" spans="1:57" s="10" customFormat="1" ht="54">
      <c r="A18" s="56">
        <v>245</v>
      </c>
      <c r="B18" s="56" t="s">
        <v>72</v>
      </c>
      <c r="C18" s="56" t="s">
        <v>78</v>
      </c>
      <c r="D18" s="56" t="s">
        <v>79</v>
      </c>
      <c r="E18" s="56" t="s">
        <v>80</v>
      </c>
      <c r="F18" s="56" t="s">
        <v>81</v>
      </c>
      <c r="G18" s="56" t="s">
        <v>82</v>
      </c>
      <c r="H18" s="56">
        <v>459900200</v>
      </c>
      <c r="I18" s="56" t="s">
        <v>104</v>
      </c>
      <c r="J18" s="66">
        <v>100</v>
      </c>
      <c r="K18" s="56" t="s">
        <v>105</v>
      </c>
      <c r="L18" s="56" t="str">
        <f>+'[1]Plan Indicativo'!AC253</f>
        <v>Acumulativa</v>
      </c>
      <c r="M18" s="71">
        <f>+'[1]Plan Indicativo'!T253</f>
        <v>1</v>
      </c>
      <c r="N18" s="113">
        <v>0.01</v>
      </c>
      <c r="O18" s="34"/>
      <c r="P18" s="35"/>
      <c r="Q18" s="48"/>
      <c r="R18" s="58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1133051938</v>
      </c>
      <c r="AE18" s="15"/>
      <c r="AF18" s="52">
        <f>SUM(Tabla1[[#This Row],[Recursos propios]:[Recursos del Balance]])</f>
        <v>1133051938</v>
      </c>
      <c r="AG18" s="58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30">
        <f>SUM(Tabla1[[#This Row],[Recursos propios2]:[Recursos del Balance2]])</f>
        <v>0</v>
      </c>
      <c r="AV18" s="61"/>
      <c r="AW18" s="70"/>
      <c r="AX18" s="53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4">
        <f>+Tabla1[[#This Row],[Total Recursos Pagados]]/Tabla1[[#This Row],[Total 2026]]</f>
        <v>0</v>
      </c>
      <c r="BA18" s="63"/>
      <c r="BB18" s="55" t="e">
        <f>+Tabla1[[#This Row],[Total Recursos Gestionados2]]/Tabla1[[#This Row],[Total Recursos Comprometido 2026]]</f>
        <v>#DIV/0!</v>
      </c>
      <c r="BC18" s="36" t="s">
        <v>93</v>
      </c>
      <c r="BD18" s="37" t="s">
        <v>130</v>
      </c>
      <c r="BE18" s="38">
        <v>16</v>
      </c>
    </row>
    <row r="19" spans="1:57" s="10" customFormat="1" ht="54">
      <c r="A19" s="57">
        <v>246</v>
      </c>
      <c r="B19" s="57" t="s">
        <v>72</v>
      </c>
      <c r="C19" s="57" t="s">
        <v>78</v>
      </c>
      <c r="D19" s="57" t="s">
        <v>79</v>
      </c>
      <c r="E19" s="57" t="s">
        <v>80</v>
      </c>
      <c r="F19" s="57" t="s">
        <v>83</v>
      </c>
      <c r="G19" s="57" t="s">
        <v>84</v>
      </c>
      <c r="H19" s="57">
        <v>459903100</v>
      </c>
      <c r="I19" s="57" t="s">
        <v>106</v>
      </c>
      <c r="J19" s="65">
        <v>1</v>
      </c>
      <c r="K19" s="57" t="s">
        <v>97</v>
      </c>
      <c r="L19" s="56" t="str">
        <f>+'[1]Plan Indicativo'!AC254</f>
        <v>Acumulativa</v>
      </c>
      <c r="M19" s="72">
        <f>+'[1]Plan Indicativo'!T254</f>
        <v>1</v>
      </c>
      <c r="N19" s="33">
        <v>0.25</v>
      </c>
      <c r="O19" s="34"/>
      <c r="P19" s="35"/>
      <c r="Q19" s="48"/>
      <c r="R19" s="58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2652260347</v>
      </c>
      <c r="AE19" s="15"/>
      <c r="AF19" s="52">
        <f>SUM(Tabla1[[#This Row],[Recursos propios]:[Recursos del Balance]])</f>
        <v>2652260347</v>
      </c>
      <c r="AG19" s="58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30">
        <f>SUM(Tabla1[[#This Row],[Recursos propios2]:[Recursos del Balance2]])</f>
        <v>0</v>
      </c>
      <c r="AV19" s="61"/>
      <c r="AW19" s="70"/>
      <c r="AX19" s="53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54">
        <f>+Tabla1[[#This Row],[Total Recursos Pagados]]/Tabla1[[#This Row],[Total 2026]]</f>
        <v>0</v>
      </c>
      <c r="BA19" s="63"/>
      <c r="BB19" s="55" t="e">
        <f>+Tabla1[[#This Row],[Total Recursos Gestionados2]]/Tabla1[[#This Row],[Total Recursos Comprometido 2026]]</f>
        <v>#DIV/0!</v>
      </c>
      <c r="BC19" s="36" t="s">
        <v>93</v>
      </c>
      <c r="BD19" s="37" t="s">
        <v>130</v>
      </c>
      <c r="BE19" s="38">
        <v>16</v>
      </c>
    </row>
    <row r="20" spans="1:57" s="10" customFormat="1" ht="54">
      <c r="A20" s="56">
        <v>247</v>
      </c>
      <c r="B20" s="56" t="s">
        <v>72</v>
      </c>
      <c r="C20" s="56" t="s">
        <v>78</v>
      </c>
      <c r="D20" s="56" t="s">
        <v>79</v>
      </c>
      <c r="E20" s="56" t="s">
        <v>80</v>
      </c>
      <c r="F20" s="56" t="s">
        <v>85</v>
      </c>
      <c r="G20" s="56" t="s">
        <v>86</v>
      </c>
      <c r="H20" s="56">
        <v>459901800</v>
      </c>
      <c r="I20" s="56" t="s">
        <v>107</v>
      </c>
      <c r="J20" s="56" t="s">
        <v>108</v>
      </c>
      <c r="K20" s="56" t="s">
        <v>97</v>
      </c>
      <c r="L20" s="56" t="str">
        <f>+'[1]Plan Indicativo'!AC255</f>
        <v>Acumulativa</v>
      </c>
      <c r="M20" s="67">
        <f>+'[1]Plan Indicativo'!T255</f>
        <v>4</v>
      </c>
      <c r="N20" s="33">
        <v>1</v>
      </c>
      <c r="O20" s="34"/>
      <c r="P20" s="35"/>
      <c r="Q20" s="48"/>
      <c r="R20" s="58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426475250</v>
      </c>
      <c r="AE20" s="15"/>
      <c r="AF20" s="52">
        <f>SUM(Tabla1[[#This Row],[Recursos propios]:[Recursos del Balance]])</f>
        <v>426475250</v>
      </c>
      <c r="AG20" s="58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0">
        <f>SUM(Tabla1[[#This Row],[Recursos propios2]:[Recursos del Balance2]])</f>
        <v>0</v>
      </c>
      <c r="AV20" s="61"/>
      <c r="AW20" s="70"/>
      <c r="AX20" s="53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54">
        <f>+Tabla1[[#This Row],[Total Recursos Pagados]]/Tabla1[[#This Row],[Total 2026]]</f>
        <v>0</v>
      </c>
      <c r="BA20" s="63"/>
      <c r="BB20" s="55" t="e">
        <f>+Tabla1[[#This Row],[Total Recursos Gestionados2]]/Tabla1[[#This Row],[Total Recursos Comprometido 2026]]</f>
        <v>#DIV/0!</v>
      </c>
      <c r="BC20" s="36" t="s">
        <v>93</v>
      </c>
      <c r="BD20" s="37" t="s">
        <v>130</v>
      </c>
      <c r="BE20" s="38">
        <v>16</v>
      </c>
    </row>
    <row r="21" spans="1:57" s="10" customFormat="1" ht="54">
      <c r="A21" s="57">
        <v>268</v>
      </c>
      <c r="B21" s="57" t="s">
        <v>72</v>
      </c>
      <c r="C21" s="57" t="s">
        <v>73</v>
      </c>
      <c r="D21" s="57" t="s">
        <v>74</v>
      </c>
      <c r="E21" s="57" t="s">
        <v>75</v>
      </c>
      <c r="F21" s="57" t="s">
        <v>87</v>
      </c>
      <c r="G21" s="57" t="s">
        <v>88</v>
      </c>
      <c r="H21" s="57">
        <v>40601600</v>
      </c>
      <c r="I21" s="57" t="s">
        <v>109</v>
      </c>
      <c r="J21" s="65" t="s">
        <v>110</v>
      </c>
      <c r="K21" s="57" t="s">
        <v>111</v>
      </c>
      <c r="L21" s="57" t="str">
        <f>+'[1]Plan Indicativo'!$AC$276</f>
        <v>Acumulativa</v>
      </c>
      <c r="M21" s="67">
        <f>+'[1]Plan Indicativo'!$T$276</f>
        <v>3800</v>
      </c>
      <c r="N21" s="33">
        <v>1300</v>
      </c>
      <c r="O21" s="34"/>
      <c r="P21" s="35"/>
      <c r="Q21" s="48"/>
      <c r="R21" s="58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6281827523</v>
      </c>
      <c r="AE21" s="15"/>
      <c r="AF21" s="52">
        <f>SUM(Tabla1[[#This Row],[Recursos propios]:[Recursos del Balance]])</f>
        <v>6281827523</v>
      </c>
      <c r="AG21" s="58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0">
        <f>SUM(Tabla1[[#This Row],[Recursos propios2]:[Recursos del Balance2]])</f>
        <v>0</v>
      </c>
      <c r="AV21" s="61"/>
      <c r="AW21" s="70"/>
      <c r="AX21" s="53">
        <f>+Tabla1[[#This Row],[Total Recursos Comprometido 2026]]/Tabla1[[#This Row],[Total 2026]]</f>
        <v>0</v>
      </c>
      <c r="AY21" s="18">
        <f>+Tabla1[[#This Row],[Total Recursos Obligados]]/Tabla1[[#This Row],[Total 2026]]</f>
        <v>0</v>
      </c>
      <c r="AZ21" s="54">
        <f>+Tabla1[[#This Row],[Total Recursos Pagados]]/Tabla1[[#This Row],[Total 2026]]</f>
        <v>0</v>
      </c>
      <c r="BA21" s="63"/>
      <c r="BB21" s="55" t="e">
        <f>+Tabla1[[#This Row],[Total Recursos Gestionados2]]/Tabla1[[#This Row],[Total Recursos Comprometido 2026]]</f>
        <v>#DIV/0!</v>
      </c>
      <c r="BC21" s="36" t="s">
        <v>93</v>
      </c>
      <c r="BD21" s="37" t="s">
        <v>130</v>
      </c>
      <c r="BE21" s="38">
        <v>16</v>
      </c>
    </row>
    <row r="22" spans="1:57" s="10" customFormat="1" ht="108">
      <c r="A22" s="56">
        <v>281</v>
      </c>
      <c r="B22" s="56" t="s">
        <v>60</v>
      </c>
      <c r="C22" s="56" t="s">
        <v>55</v>
      </c>
      <c r="D22" s="56" t="s">
        <v>56</v>
      </c>
      <c r="E22" s="56" t="s">
        <v>57</v>
      </c>
      <c r="F22" s="56" t="s">
        <v>89</v>
      </c>
      <c r="G22" s="56" t="s">
        <v>90</v>
      </c>
      <c r="H22" s="56">
        <v>240803700</v>
      </c>
      <c r="I22" s="56" t="s">
        <v>112</v>
      </c>
      <c r="J22" s="56">
        <v>1</v>
      </c>
      <c r="K22" s="56" t="s">
        <v>97</v>
      </c>
      <c r="L22" s="56" t="str">
        <f>+'[1]Plan Indicativo'!$AC$289</f>
        <v>No Acumulativa</v>
      </c>
      <c r="M22" s="27">
        <f>+'[1]Plan Indicativo'!$T$289</f>
        <v>1</v>
      </c>
      <c r="N22" s="33">
        <v>1</v>
      </c>
      <c r="O22" s="34"/>
      <c r="P22" s="35"/>
      <c r="Q22" s="48"/>
      <c r="R22" s="58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500000000</v>
      </c>
      <c r="AE22" s="15"/>
      <c r="AF22" s="52">
        <f>SUM(Tabla1[[#This Row],[Recursos propios]:[Recursos del Balance]])</f>
        <v>500000000</v>
      </c>
      <c r="AG22" s="5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30">
        <f>SUM(Tabla1[[#This Row],[Recursos propios2]:[Recursos del Balance2]])</f>
        <v>0</v>
      </c>
      <c r="AV22" s="61"/>
      <c r="AW22" s="70"/>
      <c r="AX22" s="53">
        <f>+Tabla1[[#This Row],[Total Recursos Comprometido 2026]]/Tabla1[[#This Row],[Total 2026]]</f>
        <v>0</v>
      </c>
      <c r="AY22" s="18">
        <f>+Tabla1[[#This Row],[Total Recursos Obligados]]/Tabla1[[#This Row],[Total 2026]]</f>
        <v>0</v>
      </c>
      <c r="AZ22" s="54">
        <f>+Tabla1[[#This Row],[Total Recursos Pagados]]/Tabla1[[#This Row],[Total 2026]]</f>
        <v>0</v>
      </c>
      <c r="BA22" s="63"/>
      <c r="BB22" s="55" t="e">
        <f>+Tabla1[[#This Row],[Total Recursos Gestionados2]]/Tabla1[[#This Row],[Total Recursos Comprometido 2026]]</f>
        <v>#DIV/0!</v>
      </c>
      <c r="BC22" s="36" t="s">
        <v>93</v>
      </c>
      <c r="BD22" s="37" t="s">
        <v>130</v>
      </c>
      <c r="BE22" s="38">
        <v>9</v>
      </c>
    </row>
    <row r="23" spans="1:57" s="10" customFormat="1" ht="54">
      <c r="A23" s="57">
        <v>282</v>
      </c>
      <c r="B23" s="57" t="s">
        <v>60</v>
      </c>
      <c r="C23" s="57" t="s">
        <v>55</v>
      </c>
      <c r="D23" s="57" t="s">
        <v>56</v>
      </c>
      <c r="E23" s="57" t="s">
        <v>57</v>
      </c>
      <c r="F23" s="57" t="s">
        <v>91</v>
      </c>
      <c r="G23" s="57" t="s">
        <v>92</v>
      </c>
      <c r="H23" s="57">
        <v>240802400</v>
      </c>
      <c r="I23" s="57" t="s">
        <v>113</v>
      </c>
      <c r="J23" s="65">
        <v>0</v>
      </c>
      <c r="K23" s="57" t="s">
        <v>97</v>
      </c>
      <c r="L23" s="57" t="str">
        <f>+'[1]Plan Indicativo'!$AC$290</f>
        <v>Acumulativa</v>
      </c>
      <c r="M23" s="67">
        <f>+'[1]Plan Indicativo'!$T$290</f>
        <v>1</v>
      </c>
      <c r="N23" s="33">
        <v>0</v>
      </c>
      <c r="O23" s="34"/>
      <c r="P23" s="35"/>
      <c r="Q23" s="48"/>
      <c r="R23" s="58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>
        <v>1000000000</v>
      </c>
      <c r="AE23" s="15"/>
      <c r="AF23" s="52">
        <f>SUM(Tabla1[[#This Row],[Recursos propios]:[Recursos del Balance]])</f>
        <v>1000000000</v>
      </c>
      <c r="AG23" s="58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0">
        <f>SUM(Tabla1[[#This Row],[Recursos propios2]:[Recursos del Balance2]])</f>
        <v>0</v>
      </c>
      <c r="AV23" s="61"/>
      <c r="AW23" s="70"/>
      <c r="AX23" s="53">
        <f>+Tabla1[[#This Row],[Total Recursos Comprometido 2026]]/Tabla1[[#This Row],[Total 2026]]</f>
        <v>0</v>
      </c>
      <c r="AY23" s="18">
        <f>+Tabla1[[#This Row],[Total Recursos Obligados]]/Tabla1[[#This Row],[Total 2026]]</f>
        <v>0</v>
      </c>
      <c r="AZ23" s="54">
        <f>+Tabla1[[#This Row],[Total Recursos Pagados]]/Tabla1[[#This Row],[Total 2026]]</f>
        <v>0</v>
      </c>
      <c r="BA23" s="63"/>
      <c r="BB23" s="55" t="e">
        <f>+Tabla1[[#This Row],[Total Recursos Gestionados2]]/Tabla1[[#This Row],[Total Recursos Comprometido 2026]]</f>
        <v>#DIV/0!</v>
      </c>
      <c r="BC23" s="36" t="s">
        <v>93</v>
      </c>
      <c r="BD23" s="37" t="s">
        <v>130</v>
      </c>
      <c r="BE23" s="38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2026-01-30T20:18:16Z</dcterms:modified>
</cp:coreProperties>
</file>