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Planes de Acción 2026\"/>
    </mc:Choice>
  </mc:AlternateContent>
  <xr:revisionPtr revIDLastSave="0" documentId="13_ncr:1_{CE92C614-F4DE-493C-AB80-19192AEC2D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0" i="1" l="1"/>
  <c r="R37" i="1"/>
  <c r="AG42" i="1" l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V42" i="1"/>
  <c r="AW42" i="1"/>
  <c r="BA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M36" i="1" l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AU11" i="1" l="1"/>
  <c r="BB11" i="1" s="1"/>
  <c r="AU12" i="1" l="1"/>
  <c r="BB12" i="1" s="1"/>
  <c r="AU13" i="1"/>
  <c r="BB13" i="1" s="1"/>
  <c r="AU14" i="1"/>
  <c r="BB14" i="1" s="1"/>
  <c r="AU15" i="1"/>
  <c r="BB15" i="1" s="1"/>
  <c r="AU16" i="1"/>
  <c r="BB16" i="1" s="1"/>
  <c r="AU17" i="1"/>
  <c r="BB17" i="1" s="1"/>
  <c r="AU18" i="1"/>
  <c r="BB18" i="1" s="1"/>
  <c r="AU19" i="1"/>
  <c r="BB19" i="1" s="1"/>
  <c r="AU20" i="1"/>
  <c r="BB20" i="1" s="1"/>
  <c r="AU21" i="1"/>
  <c r="BB21" i="1" s="1"/>
  <c r="AU22" i="1"/>
  <c r="BB22" i="1" s="1"/>
  <c r="AU23" i="1"/>
  <c r="BB23" i="1" s="1"/>
  <c r="AU24" i="1"/>
  <c r="BB24" i="1" s="1"/>
  <c r="AU25" i="1"/>
  <c r="BB25" i="1" s="1"/>
  <c r="AU26" i="1"/>
  <c r="BB26" i="1" s="1"/>
  <c r="AU27" i="1"/>
  <c r="BB27" i="1" s="1"/>
  <c r="AU28" i="1"/>
  <c r="BB28" i="1" s="1"/>
  <c r="AU29" i="1"/>
  <c r="BB29" i="1" s="1"/>
  <c r="AU30" i="1"/>
  <c r="BB30" i="1" s="1"/>
  <c r="AU31" i="1"/>
  <c r="BB31" i="1" s="1"/>
  <c r="AU32" i="1"/>
  <c r="BB32" i="1" s="1"/>
  <c r="AU33" i="1"/>
  <c r="BB33" i="1" s="1"/>
  <c r="AU34" i="1"/>
  <c r="BB34" i="1" s="1"/>
  <c r="AU35" i="1"/>
  <c r="BB35" i="1" s="1"/>
  <c r="AU36" i="1"/>
  <c r="BB36" i="1" s="1"/>
  <c r="AU37" i="1"/>
  <c r="BB37" i="1" s="1"/>
  <c r="AU38" i="1"/>
  <c r="BB38" i="1" s="1"/>
  <c r="AU39" i="1"/>
  <c r="BB39" i="1" s="1"/>
  <c r="AU40" i="1"/>
  <c r="BB40" i="1" s="1"/>
  <c r="AU41" i="1"/>
  <c r="BB41" i="1" s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11" i="1"/>
  <c r="AU42" i="1" l="1"/>
  <c r="AF42" i="1"/>
  <c r="AY30" i="1" l="1"/>
  <c r="AZ31" i="1"/>
  <c r="AZ32" i="1"/>
  <c r="AY33" i="1"/>
  <c r="AY34" i="1"/>
  <c r="AY35" i="1"/>
  <c r="AZ36" i="1"/>
  <c r="AY37" i="1"/>
  <c r="AY38" i="1"/>
  <c r="AZ39" i="1"/>
  <c r="AZ40" i="1"/>
  <c r="AY41" i="1"/>
  <c r="AX37" i="1"/>
  <c r="AX36" i="1" l="1"/>
  <c r="AY39" i="1"/>
  <c r="AX39" i="1"/>
  <c r="AX38" i="1"/>
  <c r="AZ35" i="1"/>
  <c r="AZ34" i="1"/>
  <c r="AX35" i="1"/>
  <c r="AX34" i="1"/>
  <c r="AX41" i="1"/>
  <c r="AX33" i="1"/>
  <c r="AX40" i="1"/>
  <c r="AX32" i="1"/>
  <c r="AY31" i="1"/>
  <c r="AX31" i="1"/>
  <c r="AX30" i="1"/>
  <c r="AY40" i="1"/>
  <c r="AZ30" i="1"/>
  <c r="AZ38" i="1"/>
  <c r="AY32" i="1"/>
  <c r="AY36" i="1"/>
  <c r="AZ41" i="1"/>
  <c r="AZ37" i="1"/>
  <c r="AZ33" i="1"/>
  <c r="AY12" i="1" l="1"/>
  <c r="AY14" i="1"/>
  <c r="AY16" i="1"/>
  <c r="AY18" i="1"/>
  <c r="AY20" i="1"/>
  <c r="AY22" i="1"/>
  <c r="AY24" i="1"/>
  <c r="AY26" i="1"/>
  <c r="AY28" i="1"/>
  <c r="AX27" i="1" l="1"/>
  <c r="AX19" i="1"/>
  <c r="AX11" i="1"/>
  <c r="AX23" i="1"/>
  <c r="AX15" i="1"/>
  <c r="AX29" i="1"/>
  <c r="AX25" i="1"/>
  <c r="AX21" i="1"/>
  <c r="AX17" i="1"/>
  <c r="AX13" i="1"/>
  <c r="AZ26" i="1"/>
  <c r="AZ22" i="1"/>
  <c r="AZ18" i="1"/>
  <c r="AZ14" i="1"/>
  <c r="AX26" i="1"/>
  <c r="AX22" i="1"/>
  <c r="AZ29" i="1"/>
  <c r="AZ25" i="1"/>
  <c r="AZ21" i="1"/>
  <c r="AZ17" i="1"/>
  <c r="AZ13" i="1"/>
  <c r="AZ28" i="1"/>
  <c r="AZ24" i="1"/>
  <c r="AZ20" i="1"/>
  <c r="AZ16" i="1"/>
  <c r="AZ12" i="1"/>
  <c r="AX28" i="1"/>
  <c r="AX24" i="1"/>
  <c r="AZ27" i="1"/>
  <c r="AZ23" i="1"/>
  <c r="AZ19" i="1"/>
  <c r="AZ15" i="1"/>
  <c r="AZ11" i="1"/>
  <c r="AX18" i="1"/>
  <c r="AX14" i="1"/>
  <c r="AY29" i="1"/>
  <c r="AY25" i="1"/>
  <c r="AY21" i="1"/>
  <c r="AY17" i="1"/>
  <c r="AY13" i="1"/>
  <c r="AX20" i="1"/>
  <c r="AX16" i="1"/>
  <c r="AX12" i="1"/>
  <c r="AY27" i="1"/>
  <c r="AY23" i="1"/>
  <c r="AY19" i="1"/>
  <c r="AY15" i="1"/>
  <c r="AY11" i="1"/>
</calcChain>
</file>

<file path=xl/sharedStrings.xml><?xml version="1.0" encoding="utf-8"?>
<sst xmlns="http://schemas.openxmlformats.org/spreadsheetml/2006/main" count="354" uniqueCount="138">
  <si>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</si>
  <si>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</si>
  <si>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</si>
  <si>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</si>
  <si>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</si>
  <si>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</si>
  <si>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</si>
  <si>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</si>
  <si>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</si>
  <si>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</si>
  <si>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</si>
  <si>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</si>
  <si>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</si>
  <si>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</si>
  <si>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</si>
  <si>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</si>
  <si>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</si>
  <si>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</si>
  <si>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</si>
  <si>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</si>
  <si>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</si>
  <si>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</si>
  <si>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</si>
  <si>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</si>
  <si>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</si>
  <si>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</si>
  <si>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</si>
  <si>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</si>
  <si>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</si>
  <si>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</si>
  <si>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</si>
  <si>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</si>
  <si>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</si>
  <si>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</si>
  <si>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</si>
  <si>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</si>
  <si>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</si>
  <si>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</si>
  <si>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</si>
  <si>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</si>
  <si>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</si>
  <si>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</si>
  <si>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</si>
  <si>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</si>
  <si>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</si>
  <si>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</si>
  <si>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</si>
  <si>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</si>
  <si>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</si>
  <si>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Porcentaje Avance VigenciaR</t>
  </si>
  <si>
    <t>Recursos del Balance</t>
  </si>
  <si>
    <t>Recursos del Balance2</t>
  </si>
  <si>
    <t>Territorio seguro que integra</t>
  </si>
  <si>
    <t>Educación</t>
  </si>
  <si>
    <t>Calidad, cobertura y fortalecimiento de la educación inicial, prescolar, básica y media (2201).</t>
  </si>
  <si>
    <t>Beneficiar a 800 personas con formación informal en el marco de foros para los procesos de fortalecimiento de la educación en el municipio</t>
  </si>
  <si>
    <t>Brindar asistencia técnica a 47 entidades e instituciones educativas oficiales en el municipio, con proyectos pedagógicos transversales.</t>
  </si>
  <si>
    <t>Mantener el pago de ARL al 100% de los estudiantes que realizan las prácticas de la educación media técnica con el fin de mantener la cobertura en el cumplimiento de la normatividad legal vigente</t>
  </si>
  <si>
    <t>Beneficiar 12.000 estudiantes de instituciones educativas oficiales con procesos de formación informal (simulacros de preparación para pruebas nacionales saber 11.)</t>
  </si>
  <si>
    <t>Asistir técnicamente en la actualización de 45 documentos normativos para la educación inicial, prescolar, básica y media como Manuales de convivencia escolar y/o Proyectos Educativos Institucionales PEI</t>
  </si>
  <si>
    <t>Beneficiar a 1600 docentes con estrategias de promoción del bilingúismo en el municipio</t>
  </si>
  <si>
    <t>Beneficiar a 16.000 estudiantes con estrategias de promoción del bilingúismo en el municipio</t>
  </si>
  <si>
    <t>Garantizar el apoyo pedagógico a 121 sedes educativas oficiales para la oferta general, bilingüe, bicultural e inclusiva con servicio de interpretación, para preescolar, básica y media</t>
  </si>
  <si>
    <t>Beneficiar 1600 docentes de aula de preescolar, básica y media de las instituciones educativas oficiales, con procesos de formación informal en Diseño Universal para el Aprendizaje - DUA y propuestas pedagógicas desde la neuro didáctica.</t>
  </si>
  <si>
    <t>Elaborar 2 documentos de Estudios de cobertura educativa de las instituciones educativas oficiales de Bucaramanga</t>
  </si>
  <si>
    <t>Realizar 4 procesos de seguimiento y evaluación a través de la auditoria anual de matrícula a las instituciones Educativas Oficiales.</t>
  </si>
  <si>
    <t>Beneficiar 4.000 estudiantes de instituciones educativas oficiales con transporte escolar</t>
  </si>
  <si>
    <t>Beneficiar 40.000 estudiantes con el Programa de Alimentación Escolar - PAE</t>
  </si>
  <si>
    <t>Mantener 7 instituciones educativas oficiales en operación mediante contratación del servicio educativo.</t>
  </si>
  <si>
    <t>Beneficiar 700 jóvenes y adultos iletrados con modelos de alfabetización y procesos de formación encaminados a la enseñanza de la lectura y la escritura con enfoque diferencial.</t>
  </si>
  <si>
    <t>Mantener 118 sedes Educativas Oficiales con acciones de revisión periódicas y seguimiento constante a los tanques de almacenamiento de agua, plantas de potabilización y/o pozos sépticos..</t>
  </si>
  <si>
    <t>Mejorar 80 sedes educativas oficiales en su infraestructura.</t>
  </si>
  <si>
    <t>Elaborar un (1) documento de estudio técnico de las condiciones de infraestructura de las instituciones educativas oficiales.</t>
  </si>
  <si>
    <t>Expedir un (1) documento de lineamientos técnicos en educación inicial, preescolar, básica y media con relación al Plan de Mantenimiento Escolar (PME) para su implementación en las Instituciones Educativas Oficiales.</t>
  </si>
  <si>
    <t>Dotar 80 sedes de instituciones educativas oficiales con material didáctico, pedagógico, tecnológico y/o mobiliario escolar.</t>
  </si>
  <si>
    <t>Mantener 45 Instituciones educativas oficiales en operación con planta de personal directivo docente, docente y administrativo, aseo, arrendamiento, vigilancia y/o servicios públicos.</t>
  </si>
  <si>
    <t>Beneficiar 3.000 directivos docentes, docentes y administrativos de las instituciones educativas oficiales con procesos de formación informal y/o actividades de bienestar laboral.</t>
  </si>
  <si>
    <t>Beneficiar 3.000 estudiantes con oferta de modelos educativos flexibles y/o ciclos lectivos especiales integrados - CLEI para la atención en educación básica primaria, básica secundaria y media en las instituciones educativas oficiales del municipio.</t>
  </si>
  <si>
    <t>Asistir tecnicamente a la Secretaría de Educación con macroprocesos fortalecidos</t>
  </si>
  <si>
    <t>Beneficiar 72.000 estudiantes de instituciones educativas oficiales con acceso a contenidos web en el establecimiento educativo mediante servicio de conectividad.</t>
  </si>
  <si>
    <t>Dotar 15 ambientes de aprendizaje en el desarrollo de laboratorios especializados de las instituciones educativas oficiales con equipos tecnológicos.</t>
  </si>
  <si>
    <t>Asistir técnicamente 150 establecimientos educativos oficiales y no oficiales con visitas y/o auditorias de inspección, vigilancia y control.</t>
  </si>
  <si>
    <t>Mejorar 40 aulas para la prestación del servicio educativo en los grados prejardín, jardín y transición en las instituciones educativas oficiales.</t>
  </si>
  <si>
    <t>Calidad y fomento de la educación superior (2202).</t>
  </si>
  <si>
    <t>Beneficiar 600 nuevos Estudiantes con estrategias o programas de apoyo financiero para el acceso a la educación superior de pre grado en los niveles técnico, tecnológico y profesional. Incluye la implementación de un sistema de monitoreo y acompañamiento, apoyo psicosocial, y académico que favorezca su permanencia.</t>
  </si>
  <si>
    <t>Garantizar los subsidios otorgados al 100% de los estudiantes beneficiados con estrategias o programas de apoyo financiero para garantizar su peramnecia en educación superior de pregrado en los niveles técnico, tecnológico y profesional.</t>
  </si>
  <si>
    <t>Beneficiar a 400 estudiantes de los grados 10 y 11 con programas de apoyo financiero para el tránsito inmediato de la educación media a la educación superior. y/o educación para el trabajo y desarrollo humano.</t>
  </si>
  <si>
    <t>Secretaría de Educación</t>
  </si>
  <si>
    <t>Martha Cecilia Guarín Lizcano</t>
  </si>
  <si>
    <t>4, 10</t>
  </si>
  <si>
    <t>Personas beneficiadas con procesos de formación informal (220104900)</t>
  </si>
  <si>
    <t>Entidades y organizaciones asistidas técnicamente (220100600)</t>
  </si>
  <si>
    <t>Coberturas obtenidas (220104300)</t>
  </si>
  <si>
    <t>Documentos normativos para la educación inicial, preescolar, básica y media expedidos (220100400)</t>
  </si>
  <si>
    <t>Docentes beneficiados con estrategias de promoción del Bilingüismo (220106000)</t>
  </si>
  <si>
    <t>Estudiantes beneficiados con estrategias de promoción del Bilingüismo (220103400)</t>
  </si>
  <si>
    <t>Sedes educativas con apoyo pedagógico para la oferta de educación inclusiva para preescolar, básica y media (220108400)</t>
  </si>
  <si>
    <t>Personas beneficiadas con procesos de formación informal. (220104900)</t>
  </si>
  <si>
    <t>Documentos elaborados (220104800)</t>
  </si>
  <si>
    <t>Entidades territoriales con seguimiento y evaluación a la gestión (220101500)</t>
  </si>
  <si>
    <t>Beneficiarios de transporte escolar (220102900)</t>
  </si>
  <si>
    <t>Estudiantes beneficiados del programa de alimentación escolar (220107900)</t>
  </si>
  <si>
    <t>Establecimientos educativos en operación (220107100)</t>
  </si>
  <si>
    <t>Personas beneficiadas con modelos de alfabetización 
  (220103200)</t>
  </si>
  <si>
    <t>Sedes mantenidas (220106200)</t>
  </si>
  <si>
    <t>Sedes educativas mejoradas (220105200)</t>
  </si>
  <si>
    <t>Documentos de estudios técnicos
  (220108700)</t>
  </si>
  <si>
    <t>Documentos de lineamientos técnicos en educación inicial, preescolar, básica y media expedidos (220100500)</t>
  </si>
  <si>
    <t>Sedes dotadas (220106900)</t>
  </si>
  <si>
    <t>Beneficiarios atendidos con modelos educativos flexibles (220103000)</t>
  </si>
  <si>
    <t>Estudiantes con acceso a contenidos web en el establecimiento educativo (220105000)</t>
  </si>
  <si>
    <t>Ambientes de aprendizaje dotados (220107000)</t>
  </si>
  <si>
    <t>Entidades asistidas técnicamente (220101300)</t>
  </si>
  <si>
    <t>Aulas para la educación inicial mejoradas (220102300)</t>
  </si>
  <si>
    <t>Beneficiarios de estrategias o programas de apoyo financiero para el acceso a la educación superior (220206300)</t>
  </si>
  <si>
    <t>Beneficiarios de estrategias o programas de apoyo financiero para la permanencia en la educación superior (220206100)</t>
  </si>
  <si>
    <t>Número</t>
  </si>
  <si>
    <t>Numero</t>
  </si>
  <si>
    <t>Acumulativa</t>
  </si>
  <si>
    <t>No Acumulativa</t>
  </si>
  <si>
    <t>Versión:3.0</t>
  </si>
  <si>
    <t>Fecha aprobación: Abril 10 de 2025</t>
  </si>
  <si>
    <t>Página: 2 de 2</t>
  </si>
  <si>
    <t>Total 2026</t>
  </si>
  <si>
    <t>Recursos propios2</t>
  </si>
  <si>
    <t>SGP Educación2</t>
  </si>
  <si>
    <t xml:space="preserve">SGP Salud </t>
  </si>
  <si>
    <t>SGP Deporte2</t>
  </si>
  <si>
    <t xml:space="preserve">SGP Cultura </t>
  </si>
  <si>
    <t>SGP Libre inversión2</t>
  </si>
  <si>
    <t>SGP Libre destinación2</t>
  </si>
  <si>
    <t>SGP Alimentación escolar2</t>
  </si>
  <si>
    <t>SGP APSB2</t>
  </si>
  <si>
    <t>Crédito2</t>
  </si>
  <si>
    <t>Transferencias de capital - cofinanciación departamento2</t>
  </si>
  <si>
    <t xml:space="preserve">Transferencias de capital - cofinanciación nación </t>
  </si>
  <si>
    <t>Otros2</t>
  </si>
  <si>
    <t>Total Recursos Comprometido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</si>
</sst>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7" formatCode="0.0%"/>
    <numFmt numFmtId="168" formatCode="#,##0_ ;\-#,##0\ "/>
  </numFmts>
  <fonts count="1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ptos Narrow"/>
      <family val="2"/>
      <scheme val="minor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44" fontId="12" fillId="0" borderId="1" xfId="0" applyNumberFormat="1" applyFont="1" applyBorder="1" applyAlignment="1" applyProtection="1">
      <alignment horizontal="center" vertical="center" wrapText="1"/>
      <protection locked="0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>
      <alignment horizontal="center" vertical="center"/>
    </xf>
    <xf numFmtId="9" fontId="15" fillId="2" borderId="41" xfId="0" applyNumberFormat="1" applyFont="1" applyFill="1" applyBorder="1" applyAlignment="1">
      <alignment horizontal="right" vertical="center" wrapText="1"/>
    </xf>
    <xf numFmtId="44" fontId="15" fillId="2" borderId="4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167" fontId="11" fillId="0" borderId="1" xfId="1" applyNumberFormat="1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168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64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3"/>
    </tableStyle>
    <tableStyle name="Estilo de tabla 4" pivot="0" count="1" xr9:uid="{00000000-0011-0000-FFFF-FFFF03000000}">
      <tableStyleElement type="firstRowStripe" dxfId="62"/>
    </tableStyle>
  </tableStyles>
  <colors>
    <mruColors>
      <color rgb="FF66CCFF"/>
      <color rgb="FF66FF99"/>
      <color rgb="FF9999FF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1318DB-1345-4F73-B235-47551CC93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157">
          <cell r="T157">
            <v>800</v>
          </cell>
          <cell r="AC157" t="str">
            <v>Acumulativa</v>
          </cell>
        </row>
        <row r="158">
          <cell r="T158">
            <v>47</v>
          </cell>
          <cell r="AC158" t="str">
            <v>No Acumulativa</v>
          </cell>
        </row>
        <row r="159">
          <cell r="T159">
            <v>1</v>
          </cell>
          <cell r="AC159" t="str">
            <v>No Acumulativa</v>
          </cell>
        </row>
        <row r="160">
          <cell r="T160">
            <v>12000</v>
          </cell>
          <cell r="AC160" t="str">
            <v>Acumulativa</v>
          </cell>
        </row>
        <row r="161">
          <cell r="T161">
            <v>45</v>
          </cell>
          <cell r="AC161" t="str">
            <v>Acumulativa</v>
          </cell>
        </row>
        <row r="162">
          <cell r="T162">
            <v>1600</v>
          </cell>
          <cell r="AC162" t="str">
            <v>Acumulativa</v>
          </cell>
        </row>
        <row r="163">
          <cell r="T163">
            <v>16000</v>
          </cell>
          <cell r="AC163" t="str">
            <v>Acumulativa</v>
          </cell>
        </row>
        <row r="164">
          <cell r="T164">
            <v>121</v>
          </cell>
          <cell r="AC164" t="str">
            <v>No Acumulativa</v>
          </cell>
        </row>
        <row r="165">
          <cell r="T165">
            <v>1600</v>
          </cell>
          <cell r="AC165" t="str">
            <v>Acumulativa</v>
          </cell>
        </row>
        <row r="166">
          <cell r="T166">
            <v>2</v>
          </cell>
          <cell r="AC166" t="str">
            <v>Acumulativa</v>
          </cell>
        </row>
        <row r="167">
          <cell r="T167">
            <v>4</v>
          </cell>
          <cell r="AC167" t="str">
            <v>Acumulativa</v>
          </cell>
        </row>
        <row r="168">
          <cell r="T168">
            <v>4000</v>
          </cell>
          <cell r="AC168" t="str">
            <v>No Acumulativa</v>
          </cell>
        </row>
        <row r="169">
          <cell r="T169">
            <v>40000</v>
          </cell>
          <cell r="AC169" t="str">
            <v>No Acumulativa</v>
          </cell>
        </row>
        <row r="170">
          <cell r="T170">
            <v>7</v>
          </cell>
          <cell r="AC170" t="str">
            <v>No Acumulativa</v>
          </cell>
        </row>
        <row r="171">
          <cell r="T171">
            <v>700</v>
          </cell>
          <cell r="AC171" t="str">
            <v>Acumulativa</v>
          </cell>
        </row>
        <row r="172">
          <cell r="T172">
            <v>118</v>
          </cell>
          <cell r="AC172" t="str">
            <v>No Acumulativa</v>
          </cell>
        </row>
        <row r="173">
          <cell r="T173">
            <v>80</v>
          </cell>
          <cell r="AC173" t="str">
            <v>Acumulativa</v>
          </cell>
        </row>
        <row r="174">
          <cell r="T174">
            <v>1</v>
          </cell>
          <cell r="AC174" t="str">
            <v>No Acumulativa</v>
          </cell>
        </row>
        <row r="175">
          <cell r="T175">
            <v>1</v>
          </cell>
          <cell r="AC175" t="str">
            <v>No Acumulativa</v>
          </cell>
        </row>
        <row r="176">
          <cell r="T176">
            <v>80</v>
          </cell>
          <cell r="AC176" t="str">
            <v>Acumulativa</v>
          </cell>
        </row>
        <row r="177">
          <cell r="T177">
            <v>45</v>
          </cell>
          <cell r="AC177" t="str">
            <v>No Acumulativa</v>
          </cell>
        </row>
        <row r="178">
          <cell r="T178">
            <v>3000</v>
          </cell>
          <cell r="AC178" t="str">
            <v>No Acumulativa</v>
          </cell>
        </row>
        <row r="179">
          <cell r="T179">
            <v>3000</v>
          </cell>
          <cell r="AC179" t="str">
            <v>No Acumulativa</v>
          </cell>
        </row>
        <row r="180">
          <cell r="T180">
            <v>1</v>
          </cell>
          <cell r="AC180" t="str">
            <v>No Acumulativa</v>
          </cell>
        </row>
        <row r="181">
          <cell r="T181">
            <v>72000</v>
          </cell>
          <cell r="AC181" t="str">
            <v>No Acumulativa</v>
          </cell>
        </row>
        <row r="182">
          <cell r="T182">
            <v>15</v>
          </cell>
          <cell r="AC182" t="str">
            <v>Acumulativa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10:BE42" totalsRowShown="0" headerRowDxfId="1" dataDxfId="60" headerRowBorderDxfId="61" tableBorderDxfId="59">
  <tableColumns count="57">
    <tableColumn id="1" xr3:uid="{00000000-0010-0000-0100-000001000000}" name=" Consecutivo PDM" dataDxfId="58"/>
    <tableColumn id="2" xr3:uid="{00000000-0010-0000-0100-000002000000}" name="Linea Estratégica" dataDxfId="57"/>
    <tableColumn id="5" xr3:uid="{00000000-0010-0000-0100-000005000000}" name="Sector" dataDxfId="56"/>
    <tableColumn id="14" xr3:uid="{00000000-0010-0000-0100-00000E000000}" name="Cod. Programa" dataDxfId="55"/>
    <tableColumn id="15" xr3:uid="{00000000-0010-0000-0100-00000F000000}" name="Programa" dataDxfId="54"/>
    <tableColumn id="16" xr3:uid="{00000000-0010-0000-0100-000010000000}" name="Cod. de Producto" dataDxfId="53"/>
    <tableColumn id="17" xr3:uid="{00000000-0010-0000-0100-000011000000}" name="Meta de Producto" dataDxfId="52"/>
    <tableColumn id="18" xr3:uid="{00000000-0010-0000-0100-000012000000}" name="Cod. Indicador de Producto" dataDxfId="51"/>
    <tableColumn id="19" xr3:uid="{00000000-0010-0000-0100-000013000000}" name="Indicador de Producto" dataDxfId="50"/>
    <tableColumn id="20" xr3:uid="{00000000-0010-0000-0100-000014000000}" name="LÍnea Base" dataDxfId="49"/>
    <tableColumn id="21" xr3:uid="{00000000-0010-0000-0100-000015000000}" name="Unidad de Medida2" dataDxfId="48"/>
    <tableColumn id="22" xr3:uid="{00000000-0010-0000-0100-000016000000}" name="Tipo de Meta" dataDxfId="47"/>
    <tableColumn id="23" xr3:uid="{00000000-0010-0000-0100-000017000000}" name="Meta Programada Cuatrienio3" dataDxfId="46"/>
    <tableColumn id="24" xr3:uid="{00000000-0010-0000-0100-000018000000}" name="Meta Programada Vigencia" dataDxfId="45"/>
    <tableColumn id="25" xr3:uid="{00000000-0010-0000-0100-000019000000}" name="Logro Vigencia" dataDxfId="44"/>
    <tableColumn id="41" xr3:uid="{00000000-0010-0000-0100-000029000000}" name="Porcentaje Avance Vigencia" dataDxfId="43">
      <calculatedColumnFormula>+Tabla1[[#This Row],[Logro Vigencia]]/Tabla1[[#This Row],[Meta Programada Vigencia]]</calculatedColumnFormula>
    </tableColumn>
    <tableColumn id="26" xr3:uid="{00000000-0010-0000-0100-00001A000000}" name="Porcentaje Avance VigenciaR" dataDxfId="42"/>
    <tableColumn id="46" xr3:uid="{00000000-0010-0000-0100-00002E000000}" name="Recursos propios" dataDxfId="41"/>
    <tableColumn id="47" xr3:uid="{00000000-0010-0000-0100-00002F000000}" name="SGP Educación" dataDxfId="40"/>
    <tableColumn id="48" xr3:uid="{00000000-0010-0000-0100-000030000000}" name="SGP Salud" dataDxfId="39"/>
    <tableColumn id="36" xr3:uid="{00000000-0010-0000-0100-000024000000}" name="SGP Deporte" dataDxfId="38"/>
    <tableColumn id="35" xr3:uid="{00000000-0010-0000-0100-000023000000}" name="SGP Cultura" dataDxfId="37"/>
    <tableColumn id="13" xr3:uid="{00000000-0010-0000-0100-00000D000000}" name="SGP Libre inversión" dataDxfId="36"/>
    <tableColumn id="12" xr3:uid="{00000000-0010-0000-0100-00000C000000}" name="SGP Libre destinación" dataDxfId="35"/>
    <tableColumn id="11" xr3:uid="{00000000-0010-0000-0100-00000B000000}" name="SGP Alimentación escolar" dataDxfId="34"/>
    <tableColumn id="9" xr3:uid="{00000000-0010-0000-0100-000009000000}" name="SGP APSB" dataDxfId="33"/>
    <tableColumn id="8" xr3:uid="{00000000-0010-0000-0100-000008000000}" name="Crédito" dataDxfId="32"/>
    <tableColumn id="7" xr3:uid="{00000000-0010-0000-0100-000007000000}" name="Transferencias de capital - cofinanciación departamento" dataDxfId="31"/>
    <tableColumn id="6" xr3:uid="{00000000-0010-0000-0100-000006000000}" name="Transferencias de capital - cofinanciación nación" dataDxfId="30"/>
    <tableColumn id="49" xr3:uid="{00000000-0010-0000-0100-000031000000}" name="Otros" dataDxfId="29"/>
    <tableColumn id="27" xr3:uid="{00000000-0010-0000-0100-00001B000000}" name="Recursos del Balance" dataDxfId="28"/>
    <tableColumn id="50" xr3:uid="{00000000-0010-0000-0100-000032000000}" name="Total 2026" dataDxfId="27">
      <calculatedColumnFormula>SUM(Tabla1[[#This Row],[Recursos propios]:[Recursos del Balance]])</calculatedColumnFormula>
    </tableColumn>
    <tableColumn id="51" xr3:uid="{00000000-0010-0000-0100-000033000000}" name="Recursos propios2" dataDxfId="26"/>
    <tableColumn id="52" xr3:uid="{00000000-0010-0000-0100-000034000000}" name="SGP Educación2" dataDxfId="25"/>
    <tableColumn id="53" xr3:uid="{00000000-0010-0000-0100-000035000000}" name="SGP Salud " dataDxfId="24"/>
    <tableColumn id="62" xr3:uid="{00000000-0010-0000-0100-00003E000000}" name="SGP Deporte2" dataDxfId="23"/>
    <tableColumn id="61" xr3:uid="{00000000-0010-0000-0100-00003D000000}" name="SGP Cultura " dataDxfId="22"/>
    <tableColumn id="45" xr3:uid="{00000000-0010-0000-0100-00002D000000}" name="SGP Libre inversión2" dataDxfId="21"/>
    <tableColumn id="43" xr3:uid="{00000000-0010-0000-0100-00002B000000}" name="SGP Libre destinación2" dataDxfId="20"/>
    <tableColumn id="42" xr3:uid="{00000000-0010-0000-0100-00002A000000}" name="SGP Alimentación escolar2" dataDxfId="19"/>
    <tableColumn id="40" xr3:uid="{00000000-0010-0000-0100-000028000000}" name="SGP APSB2" dataDxfId="18"/>
    <tableColumn id="39" xr3:uid="{00000000-0010-0000-0100-000027000000}" name="Crédito2" dataDxfId="17"/>
    <tableColumn id="38" xr3:uid="{00000000-0010-0000-0100-000026000000}" name="Transferencias de capital - cofinanciación departamento2" dataDxfId="16"/>
    <tableColumn id="37" xr3:uid="{00000000-0010-0000-0100-000025000000}" name="Transferencias de capital - cofinanciación nación " dataDxfId="15"/>
    <tableColumn id="54" xr3:uid="{00000000-0010-0000-0100-000036000000}" name="Otros2" dataDxfId="14"/>
    <tableColumn id="10" xr3:uid="{00000000-0010-0000-0100-00000A000000}" name="Recursos del Balance2" dataDxfId="13"/>
    <tableColumn id="55" xr3:uid="{00000000-0010-0000-0100-000037000000}" name="Total Recursos Comprometido 2026" dataDxfId="12">
      <calculatedColumnFormula>SUM(Tabla1[[#This Row],[Recursos propios2]:[Recursos del Balance2]])</calculatedColumnFormula>
    </tableColumn>
    <tableColumn id="3" xr3:uid="{00000000-0010-0000-0100-000003000000}" name="Total Recursos Obligados" dataDxfId="11"/>
    <tableColumn id="4" xr3:uid="{00000000-0010-0000-0100-000004000000}" name="Total Recursos Pagados" dataDxfId="10"/>
    <tableColumn id="30" xr3:uid="{00000000-0010-0000-0100-00001E000000}" name="Ejecución Recursos Comprometidos" dataDxfId="9" dataCellStyle="Porcentaje">
      <calculatedColumnFormula>+Tabla1[[#This Row],[Total Recursos Comprometido 2026]]/Tabla1[[#This Row],[Total 2026]]</calculatedColumnFormula>
    </tableColumn>
    <tableColumn id="44" xr3:uid="{00000000-0010-0000-0100-00002C000000}" name="Ejecución Recursos Obligados" dataDxfId="8" dataCellStyle="Porcentaje">
      <calculatedColumnFormula>+Tabla1[[#This Row],[Total Recursos Obligados]]/Tabla1[[#This Row],[Total 2026]]</calculatedColumnFormula>
    </tableColumn>
    <tableColumn id="34" xr3:uid="{00000000-0010-0000-0100-000022000000}" name="Ejecución Recursos Pagados" dataDxfId="7" dataCellStyle="Porcentaje">
      <calculatedColumnFormula>+Tabla1[[#This Row],[Total Recursos Pagados]]/Tabla1[[#This Row],[Total 2026]]</calculatedColumnFormula>
    </tableColumn>
    <tableColumn id="31" xr3:uid="{00000000-0010-0000-0100-00001F000000}" name="Total Recursos Gestionados2" dataDxfId="6"/>
    <tableColumn id="33" xr3:uid="{00000000-0010-0000-0100-000021000000}" name="Nivel de Gestión" dataDxfId="5">
      <calculatedColumnFormula>IF(#REF!=0,"_",IF(#REF!=0,100%,#REF!/#REF!))</calculatedColumnFormula>
    </tableColumn>
    <tableColumn id="58" xr3:uid="{00000000-0010-0000-0100-00003A000000}" name="Dependencia" dataDxfId="4"/>
    <tableColumn id="59" xr3:uid="{00000000-0010-0000-0100-00003B000000}" name="Responsable" dataDxfId="3"/>
    <tableColumn id="60" xr3:uid="{00000000-0010-0000-0100-00003C000000}" name="ODS" dataDxfId="2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E50"/>
  <sheetViews>
    <sheetView showGridLines="0" tabSelected="1" zoomScale="60" zoomScaleNormal="60" workbookViewId="0">
      <pane xSplit="1" topLeftCell="B1" activePane="topRight" state="frozen"/>
      <selection activeCell="A10" sqref="A10"/>
      <selection pane="topRight" sqref="A1:B4"/>
    </sheetView>
  </sheetViews>
  <sheetFormatPr baseColWidth="10" defaultColWidth="11.25" defaultRowHeight="15"/>
  <cols>
    <col min="1" max="1" width="19" style="4" customWidth="1"/>
    <col min="2" max="2" width="24.375" style="4" customWidth="1"/>
    <col min="3" max="4" width="16.75" style="4" customWidth="1"/>
    <col min="5" max="5" width="32.375" style="4" customWidth="1"/>
    <col min="6" max="6" width="16" style="4" customWidth="1"/>
    <col min="7" max="7" width="39.25" style="4" customWidth="1"/>
    <col min="8" max="8" width="25.125" style="4" customWidth="1"/>
    <col min="9" max="9" width="35.125" style="4" customWidth="1"/>
    <col min="10" max="10" width="12.375" style="4" customWidth="1"/>
    <col min="11" max="11" width="16.25" style="4" customWidth="1"/>
    <col min="12" max="12" width="17.375" style="4" customWidth="1"/>
    <col min="13" max="14" width="19.625" style="4" customWidth="1"/>
    <col min="15" max="16" width="18.75" style="4" customWidth="1"/>
    <col min="17" max="17" width="13.875" style="5" hidden="1" customWidth="1"/>
    <col min="18" max="18" width="24.625" style="4" customWidth="1"/>
    <col min="19" max="19" width="25.375" style="4" customWidth="1"/>
    <col min="20" max="22" width="27.25" style="4" customWidth="1"/>
    <col min="23" max="23" width="24" style="4" customWidth="1"/>
    <col min="24" max="49" width="27.25" style="4" customWidth="1"/>
    <col min="50" max="52" width="22.75" style="21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48"/>
      <c r="B1" s="49"/>
      <c r="C1" s="54" t="s">
        <v>23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6"/>
      <c r="BC1" s="63" t="s">
        <v>24</v>
      </c>
      <c r="BD1" s="64"/>
      <c r="BE1" s="65"/>
    </row>
    <row r="2" spans="1:57" ht="30" customHeight="1">
      <c r="A2" s="50"/>
      <c r="B2" s="51"/>
      <c r="C2" s="57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9"/>
      <c r="BC2" s="75" t="s">
        <v>120</v>
      </c>
      <c r="BD2" s="76"/>
      <c r="BE2" s="77"/>
    </row>
    <row r="3" spans="1:57" ht="30" customHeight="1">
      <c r="A3" s="50"/>
      <c r="B3" s="51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9"/>
      <c r="BC3" s="66" t="s">
        <v>121</v>
      </c>
      <c r="BD3" s="67"/>
      <c r="BE3" s="68"/>
    </row>
    <row r="4" spans="1:57" ht="30" customHeight="1" thickBot="1">
      <c r="A4" s="52"/>
      <c r="B4" s="53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2"/>
      <c r="BC4" s="69" t="s">
        <v>122</v>
      </c>
      <c r="BD4" s="70"/>
      <c r="BE4" s="71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22"/>
      <c r="AY6" s="22"/>
      <c r="AZ6" s="22"/>
      <c r="BA6" s="6"/>
      <c r="BB6" s="6"/>
      <c r="BC6" s="12"/>
      <c r="BD6" s="12"/>
      <c r="BE6" s="13"/>
    </row>
    <row r="7" spans="1:57" ht="37.15" customHeight="1" thickBot="1">
      <c r="A7" s="1"/>
      <c r="B7" s="8">
        <v>2026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36"/>
      <c r="P7" s="6"/>
      <c r="Q7" s="6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22"/>
      <c r="AY7" s="22"/>
      <c r="AZ7" s="22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22"/>
      <c r="AY8" s="22"/>
      <c r="AZ8" s="22"/>
      <c r="BA8" s="6"/>
      <c r="BB8" s="6"/>
      <c r="BC8" s="12"/>
      <c r="BD8" s="12"/>
      <c r="BE8" s="13"/>
    </row>
    <row r="9" spans="1:57" s="2" customFormat="1" ht="37.9" customHeight="1" thickBot="1">
      <c r="A9" s="41" t="s">
        <v>19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 t="s">
        <v>18</v>
      </c>
      <c r="P9" s="38"/>
      <c r="Q9" s="43"/>
      <c r="R9" s="44" t="s">
        <v>17</v>
      </c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6"/>
      <c r="AF9" s="47"/>
      <c r="AG9" s="42" t="s">
        <v>16</v>
      </c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43"/>
      <c r="AX9" s="72" t="s">
        <v>33</v>
      </c>
      <c r="AY9" s="73"/>
      <c r="AZ9" s="74"/>
      <c r="BA9" s="38" t="s">
        <v>35</v>
      </c>
      <c r="BB9" s="38"/>
      <c r="BC9" s="39" t="s">
        <v>15</v>
      </c>
      <c r="BD9" s="40"/>
      <c r="BE9" s="14"/>
    </row>
    <row r="10" spans="1:57" s="2" customFormat="1" ht="57" customHeight="1">
      <c r="A10" s="23" t="s">
        <v>13</v>
      </c>
      <c r="B10" s="23" t="s">
        <v>12</v>
      </c>
      <c r="C10" s="23" t="s">
        <v>11</v>
      </c>
      <c r="D10" s="23" t="s">
        <v>10</v>
      </c>
      <c r="E10" s="23" t="s">
        <v>9</v>
      </c>
      <c r="F10" s="23" t="s">
        <v>8</v>
      </c>
      <c r="G10" s="23" t="s">
        <v>7</v>
      </c>
      <c r="H10" s="23" t="s">
        <v>6</v>
      </c>
      <c r="I10" s="23" t="s">
        <v>5</v>
      </c>
      <c r="J10" s="23" t="s">
        <v>22</v>
      </c>
      <c r="K10" s="23" t="s">
        <v>21</v>
      </c>
      <c r="L10" s="23" t="s">
        <v>4</v>
      </c>
      <c r="M10" s="23" t="s">
        <v>25</v>
      </c>
      <c r="N10" s="23" t="s">
        <v>3</v>
      </c>
      <c r="O10" s="23" t="s">
        <v>28</v>
      </c>
      <c r="P10" s="23" t="s">
        <v>2</v>
      </c>
      <c r="Q10" s="23" t="s">
        <v>49</v>
      </c>
      <c r="R10" s="23" t="s">
        <v>36</v>
      </c>
      <c r="S10" s="23" t="s">
        <v>37</v>
      </c>
      <c r="T10" s="23" t="s">
        <v>38</v>
      </c>
      <c r="U10" s="23" t="s">
        <v>39</v>
      </c>
      <c r="V10" s="23" t="s">
        <v>40</v>
      </c>
      <c r="W10" s="23" t="s">
        <v>41</v>
      </c>
      <c r="X10" s="23" t="s">
        <v>42</v>
      </c>
      <c r="Y10" s="23" t="s">
        <v>43</v>
      </c>
      <c r="Z10" s="23" t="s">
        <v>44</v>
      </c>
      <c r="AA10" s="23" t="s">
        <v>45</v>
      </c>
      <c r="AB10" s="23" t="s">
        <v>46</v>
      </c>
      <c r="AC10" s="23" t="s">
        <v>47</v>
      </c>
      <c r="AD10" s="23" t="s">
        <v>48</v>
      </c>
      <c r="AE10" s="23" t="s">
        <v>50</v>
      </c>
      <c r="AF10" s="23" t="s">
        <v>123</v>
      </c>
      <c r="AG10" s="23" t="s">
        <v>124</v>
      </c>
      <c r="AH10" s="23" t="s">
        <v>125</v>
      </c>
      <c r="AI10" s="23" t="s">
        <v>126</v>
      </c>
      <c r="AJ10" s="23" t="s">
        <v>127</v>
      </c>
      <c r="AK10" s="23" t="s">
        <v>128</v>
      </c>
      <c r="AL10" s="23" t="s">
        <v>129</v>
      </c>
      <c r="AM10" s="23" t="s">
        <v>130</v>
      </c>
      <c r="AN10" s="23" t="s">
        <v>131</v>
      </c>
      <c r="AO10" s="23" t="s">
        <v>132</v>
      </c>
      <c r="AP10" s="23" t="s">
        <v>133</v>
      </c>
      <c r="AQ10" s="23" t="s">
        <v>134</v>
      </c>
      <c r="AR10" s="23" t="s">
        <v>135</v>
      </c>
      <c r="AS10" s="23" t="s">
        <v>136</v>
      </c>
      <c r="AT10" s="23" t="s">
        <v>51</v>
      </c>
      <c r="AU10" s="23" t="s">
        <v>137</v>
      </c>
      <c r="AV10" s="23" t="s">
        <v>26</v>
      </c>
      <c r="AW10" s="23" t="s">
        <v>27</v>
      </c>
      <c r="AX10" s="24" t="s">
        <v>32</v>
      </c>
      <c r="AY10" s="24" t="s">
        <v>30</v>
      </c>
      <c r="AZ10" s="24" t="s">
        <v>29</v>
      </c>
      <c r="BA10" s="27" t="s">
        <v>34</v>
      </c>
      <c r="BB10" s="17" t="s">
        <v>31</v>
      </c>
      <c r="BC10" s="23" t="s">
        <v>1</v>
      </c>
      <c r="BD10" s="23" t="s">
        <v>0</v>
      </c>
      <c r="BE10" s="25" t="s">
        <v>14</v>
      </c>
    </row>
    <row r="11" spans="1:57" s="9" customFormat="1" ht="53.25" customHeight="1">
      <c r="A11" s="18">
        <v>149</v>
      </c>
      <c r="B11" s="18" t="s">
        <v>52</v>
      </c>
      <c r="C11" s="18" t="s">
        <v>53</v>
      </c>
      <c r="D11" s="18">
        <v>2201</v>
      </c>
      <c r="E11" s="18" t="s">
        <v>54</v>
      </c>
      <c r="F11" s="18">
        <v>2201049</v>
      </c>
      <c r="G11" s="18" t="s">
        <v>55</v>
      </c>
      <c r="H11" s="18">
        <v>220104900</v>
      </c>
      <c r="I11" s="18" t="s">
        <v>90</v>
      </c>
      <c r="J11" s="18">
        <v>150</v>
      </c>
      <c r="K11" s="18" t="s">
        <v>116</v>
      </c>
      <c r="L11" s="18" t="str">
        <f>+'[1]Plan Indicativo'!AC157</f>
        <v>Acumulativa</v>
      </c>
      <c r="M11" s="18">
        <f>+'[1]Plan Indicativo'!T157</f>
        <v>800</v>
      </c>
      <c r="N11" s="18">
        <v>200</v>
      </c>
      <c r="O11" s="35"/>
      <c r="P11" s="16"/>
      <c r="Q11" s="26"/>
      <c r="R11" s="79">
        <v>83785352</v>
      </c>
      <c r="S11" s="79">
        <v>166066692</v>
      </c>
      <c r="T11" s="15"/>
      <c r="U11" s="15"/>
      <c r="V11" s="15"/>
      <c r="W11" s="15"/>
      <c r="X11" s="15"/>
      <c r="Y11" s="15"/>
      <c r="Z11" s="15"/>
      <c r="AA11" s="15"/>
      <c r="AB11" s="15"/>
      <c r="AC11" s="28"/>
      <c r="AD11" s="28"/>
      <c r="AE11" s="15"/>
      <c r="AF11" s="29">
        <f>SUM(Tabla1[[#This Row],[Recursos propios]:[Otros]])</f>
        <v>249852044</v>
      </c>
      <c r="AG11" s="30"/>
      <c r="AH11" s="15"/>
      <c r="AI11" s="15"/>
      <c r="AJ11" s="15"/>
      <c r="AK11" s="15"/>
      <c r="AL11" s="28"/>
      <c r="AM11" s="28"/>
      <c r="AN11" s="28"/>
      <c r="AO11" s="15"/>
      <c r="AP11" s="15"/>
      <c r="AQ11" s="15"/>
      <c r="AR11" s="15"/>
      <c r="AS11" s="15"/>
      <c r="AT11" s="15"/>
      <c r="AU11" s="20">
        <f>SUM(Tabla1[[#This Row],[Recursos propios2]:[Otros2]])</f>
        <v>0</v>
      </c>
      <c r="AV11" s="15"/>
      <c r="AW11" s="15"/>
      <c r="AX11" s="16">
        <f>+Tabla1[[#This Row],[Total Recursos Comprometido 2026]]/Tabla1[[#This Row],[Total 2026]]</f>
        <v>0</v>
      </c>
      <c r="AY11" s="16">
        <f>+Tabla1[[#This Row],[Total Recursos Obligados]]/Tabla1[[#This Row],[Total 2026]]</f>
        <v>0</v>
      </c>
      <c r="AZ11" s="16">
        <f>+Tabla1[[#This Row],[Total Recursos Pagados]]/Tabla1[[#This Row],[Total 2026]]</f>
        <v>0</v>
      </c>
      <c r="BA11" s="31"/>
      <c r="BB11" s="37" t="e">
        <f>+Tabla1[[#This Row],[Total Recursos Gestionados2]]/Tabla1[[#This Row],[Total Recursos Comprometido 2026]]</f>
        <v>#DIV/0!</v>
      </c>
      <c r="BC11" s="18" t="s">
        <v>87</v>
      </c>
      <c r="BD11" s="18" t="s">
        <v>88</v>
      </c>
      <c r="BE11" s="18" t="s">
        <v>89</v>
      </c>
    </row>
    <row r="12" spans="1:57" s="10" customFormat="1" ht="55.5" customHeight="1">
      <c r="A12" s="18">
        <v>150</v>
      </c>
      <c r="B12" s="18" t="s">
        <v>52</v>
      </c>
      <c r="C12" s="18" t="s">
        <v>53</v>
      </c>
      <c r="D12" s="18">
        <v>2201</v>
      </c>
      <c r="E12" s="18" t="s">
        <v>54</v>
      </c>
      <c r="F12" s="18">
        <v>2201006</v>
      </c>
      <c r="G12" s="18" t="s">
        <v>56</v>
      </c>
      <c r="H12" s="18">
        <v>220100600</v>
      </c>
      <c r="I12" s="18" t="s">
        <v>91</v>
      </c>
      <c r="J12" s="18">
        <v>47</v>
      </c>
      <c r="K12" s="18" t="s">
        <v>116</v>
      </c>
      <c r="L12" s="18" t="str">
        <f>+'[1]Plan Indicativo'!AC158</f>
        <v>No Acumulativa</v>
      </c>
      <c r="M12" s="18">
        <f>+'[1]Plan Indicativo'!T158</f>
        <v>47</v>
      </c>
      <c r="N12" s="18">
        <v>47</v>
      </c>
      <c r="O12" s="35"/>
      <c r="P12" s="16"/>
      <c r="Q12" s="26"/>
      <c r="R12" s="79">
        <v>261410298</v>
      </c>
      <c r="S12" s="79"/>
      <c r="T12" s="15"/>
      <c r="U12" s="15"/>
      <c r="V12" s="15"/>
      <c r="W12" s="15"/>
      <c r="X12" s="15"/>
      <c r="Y12" s="15"/>
      <c r="Z12" s="15"/>
      <c r="AA12" s="15"/>
      <c r="AB12" s="15"/>
      <c r="AC12" s="28"/>
      <c r="AD12" s="28"/>
      <c r="AE12" s="15"/>
      <c r="AF12" s="29">
        <f>SUM(Tabla1[[#This Row],[Recursos propios]:[Otros]])</f>
        <v>261410298</v>
      </c>
      <c r="AG12" s="30"/>
      <c r="AH12" s="15"/>
      <c r="AI12" s="15"/>
      <c r="AJ12" s="15"/>
      <c r="AK12" s="15"/>
      <c r="AL12" s="28"/>
      <c r="AM12" s="28"/>
      <c r="AN12" s="28"/>
      <c r="AO12" s="15"/>
      <c r="AP12" s="15"/>
      <c r="AQ12" s="15"/>
      <c r="AR12" s="15"/>
      <c r="AS12" s="15"/>
      <c r="AT12" s="15"/>
      <c r="AU12" s="20">
        <f>SUM(Tabla1[[#This Row],[Recursos propios2]:[Otros2]])</f>
        <v>0</v>
      </c>
      <c r="AV12" s="15"/>
      <c r="AW12" s="15"/>
      <c r="AX12" s="16">
        <f>+Tabla1[[#This Row],[Total Recursos Comprometido 2026]]/Tabla1[[#This Row],[Total 2026]]</f>
        <v>0</v>
      </c>
      <c r="AY12" s="16">
        <f>+Tabla1[[#This Row],[Total Recursos Obligados]]/Tabla1[[#This Row],[Total 2026]]</f>
        <v>0</v>
      </c>
      <c r="AZ12" s="16">
        <f>+Tabla1[[#This Row],[Total Recursos Pagados]]/Tabla1[[#This Row],[Total 2026]]</f>
        <v>0</v>
      </c>
      <c r="BA12" s="31"/>
      <c r="BB12" s="37" t="e">
        <f>+Tabla1[[#This Row],[Total Recursos Gestionados2]]/Tabla1[[#This Row],[Total Recursos Comprometido 2026]]</f>
        <v>#DIV/0!</v>
      </c>
      <c r="BC12" s="18" t="s">
        <v>87</v>
      </c>
      <c r="BD12" s="18" t="s">
        <v>88</v>
      </c>
      <c r="BE12" s="18" t="s">
        <v>89</v>
      </c>
    </row>
    <row r="13" spans="1:57" s="10" customFormat="1" ht="72.75" customHeight="1">
      <c r="A13" s="18">
        <v>151</v>
      </c>
      <c r="B13" s="18" t="s">
        <v>52</v>
      </c>
      <c r="C13" s="18" t="s">
        <v>53</v>
      </c>
      <c r="D13" s="18">
        <v>2201</v>
      </c>
      <c r="E13" s="18" t="s">
        <v>54</v>
      </c>
      <c r="F13" s="18">
        <v>2201043</v>
      </c>
      <c r="G13" s="18" t="s">
        <v>57</v>
      </c>
      <c r="H13" s="18">
        <v>220104300</v>
      </c>
      <c r="I13" s="18" t="s">
        <v>92</v>
      </c>
      <c r="J13" s="18">
        <v>1</v>
      </c>
      <c r="K13" s="18" t="s">
        <v>117</v>
      </c>
      <c r="L13" s="18" t="str">
        <f>+'[1]Plan Indicativo'!AC159</f>
        <v>No Acumulativa</v>
      </c>
      <c r="M13" s="18">
        <f>+'[1]Plan Indicativo'!T159</f>
        <v>1</v>
      </c>
      <c r="N13" s="78">
        <v>1</v>
      </c>
      <c r="O13" s="35"/>
      <c r="P13" s="16"/>
      <c r="Q13" s="26"/>
      <c r="R13" s="79">
        <v>227896157</v>
      </c>
      <c r="S13" s="79"/>
      <c r="T13" s="15"/>
      <c r="U13" s="15"/>
      <c r="V13" s="15"/>
      <c r="W13" s="15"/>
      <c r="X13" s="15"/>
      <c r="Y13" s="15"/>
      <c r="Z13" s="15"/>
      <c r="AA13" s="15"/>
      <c r="AB13" s="15"/>
      <c r="AC13" s="28"/>
      <c r="AD13" s="28"/>
      <c r="AE13" s="15"/>
      <c r="AF13" s="29">
        <f>SUM(Tabla1[[#This Row],[Recursos propios]:[Otros]])</f>
        <v>227896157</v>
      </c>
      <c r="AG13" s="30"/>
      <c r="AH13" s="15"/>
      <c r="AI13" s="15"/>
      <c r="AJ13" s="15"/>
      <c r="AK13" s="15"/>
      <c r="AL13" s="28"/>
      <c r="AM13" s="28"/>
      <c r="AN13" s="28"/>
      <c r="AO13" s="15"/>
      <c r="AP13" s="15"/>
      <c r="AQ13" s="15"/>
      <c r="AR13" s="15"/>
      <c r="AS13" s="15"/>
      <c r="AT13" s="15"/>
      <c r="AU13" s="20">
        <f>SUM(Tabla1[[#This Row],[Recursos propios2]:[Otros2]])</f>
        <v>0</v>
      </c>
      <c r="AV13" s="15"/>
      <c r="AW13" s="15"/>
      <c r="AX13" s="16">
        <f>+Tabla1[[#This Row],[Total Recursos Comprometido 2026]]/Tabla1[[#This Row],[Total 2026]]</f>
        <v>0</v>
      </c>
      <c r="AY13" s="16">
        <f>+Tabla1[[#This Row],[Total Recursos Obligados]]/Tabla1[[#This Row],[Total 2026]]</f>
        <v>0</v>
      </c>
      <c r="AZ13" s="16">
        <f>+Tabla1[[#This Row],[Total Recursos Pagados]]/Tabla1[[#This Row],[Total 2026]]</f>
        <v>0</v>
      </c>
      <c r="BA13" s="31"/>
      <c r="BB13" s="37" t="e">
        <f>+Tabla1[[#This Row],[Total Recursos Gestionados2]]/Tabla1[[#This Row],[Total Recursos Comprometido 2026]]</f>
        <v>#DIV/0!</v>
      </c>
      <c r="BC13" s="18" t="s">
        <v>87</v>
      </c>
      <c r="BD13" s="18" t="s">
        <v>88</v>
      </c>
      <c r="BE13" s="18" t="s">
        <v>89</v>
      </c>
    </row>
    <row r="14" spans="1:57" s="10" customFormat="1" ht="62.25" customHeight="1">
      <c r="A14" s="18">
        <v>152</v>
      </c>
      <c r="B14" s="18" t="s">
        <v>52</v>
      </c>
      <c r="C14" s="18" t="s">
        <v>53</v>
      </c>
      <c r="D14" s="18">
        <v>2201</v>
      </c>
      <c r="E14" s="18" t="s">
        <v>54</v>
      </c>
      <c r="F14" s="18">
        <v>2201049</v>
      </c>
      <c r="G14" s="18" t="s">
        <v>58</v>
      </c>
      <c r="H14" s="18">
        <v>220104900</v>
      </c>
      <c r="I14" s="18" t="s">
        <v>90</v>
      </c>
      <c r="J14" s="18">
        <v>0</v>
      </c>
      <c r="K14" s="18" t="s">
        <v>116</v>
      </c>
      <c r="L14" s="18" t="str">
        <f>+'[1]Plan Indicativo'!AC160</f>
        <v>Acumulativa</v>
      </c>
      <c r="M14" s="18">
        <f>+'[1]Plan Indicativo'!T160</f>
        <v>12000</v>
      </c>
      <c r="N14" s="18">
        <v>2000</v>
      </c>
      <c r="O14" s="35"/>
      <c r="P14" s="16"/>
      <c r="Q14" s="26"/>
      <c r="R14" s="79">
        <v>1402257976</v>
      </c>
      <c r="S14" s="79"/>
      <c r="T14" s="15"/>
      <c r="U14" s="15"/>
      <c r="V14" s="15"/>
      <c r="W14" s="15"/>
      <c r="X14" s="15"/>
      <c r="Y14" s="15"/>
      <c r="Z14" s="15"/>
      <c r="AA14" s="15"/>
      <c r="AB14" s="15"/>
      <c r="AC14" s="28"/>
      <c r="AD14" s="28"/>
      <c r="AE14" s="15"/>
      <c r="AF14" s="29">
        <f>SUM(Tabla1[[#This Row],[Recursos propios]:[Otros]])</f>
        <v>1402257976</v>
      </c>
      <c r="AG14" s="30"/>
      <c r="AH14" s="15"/>
      <c r="AI14" s="15"/>
      <c r="AJ14" s="15"/>
      <c r="AK14" s="15"/>
      <c r="AL14" s="28"/>
      <c r="AM14" s="28"/>
      <c r="AN14" s="28"/>
      <c r="AO14" s="15"/>
      <c r="AP14" s="15"/>
      <c r="AQ14" s="15"/>
      <c r="AR14" s="15"/>
      <c r="AS14" s="15"/>
      <c r="AT14" s="15"/>
      <c r="AU14" s="20">
        <f>SUM(Tabla1[[#This Row],[Recursos propios2]:[Otros2]])</f>
        <v>0</v>
      </c>
      <c r="AV14" s="15"/>
      <c r="AW14" s="15"/>
      <c r="AX14" s="16">
        <f>+Tabla1[[#This Row],[Total Recursos Comprometido 2026]]/Tabla1[[#This Row],[Total 2026]]</f>
        <v>0</v>
      </c>
      <c r="AY14" s="16">
        <f>+Tabla1[[#This Row],[Total Recursos Obligados]]/Tabla1[[#This Row],[Total 2026]]</f>
        <v>0</v>
      </c>
      <c r="AZ14" s="16">
        <f>+Tabla1[[#This Row],[Total Recursos Pagados]]/Tabla1[[#This Row],[Total 2026]]</f>
        <v>0</v>
      </c>
      <c r="BA14" s="31"/>
      <c r="BB14" s="37" t="e">
        <f>+Tabla1[[#This Row],[Total Recursos Gestionados2]]/Tabla1[[#This Row],[Total Recursos Comprometido 2026]]</f>
        <v>#DIV/0!</v>
      </c>
      <c r="BC14" s="18" t="s">
        <v>87</v>
      </c>
      <c r="BD14" s="18" t="s">
        <v>88</v>
      </c>
      <c r="BE14" s="18" t="s">
        <v>89</v>
      </c>
    </row>
    <row r="15" spans="1:57" s="10" customFormat="1" ht="69.75" customHeight="1">
      <c r="A15" s="18">
        <v>153</v>
      </c>
      <c r="B15" s="18" t="s">
        <v>52</v>
      </c>
      <c r="C15" s="18" t="s">
        <v>53</v>
      </c>
      <c r="D15" s="18">
        <v>2201</v>
      </c>
      <c r="E15" s="18" t="s">
        <v>54</v>
      </c>
      <c r="F15" s="18">
        <v>2201004</v>
      </c>
      <c r="G15" s="18" t="s">
        <v>59</v>
      </c>
      <c r="H15" s="18">
        <v>220100400</v>
      </c>
      <c r="I15" s="18" t="s">
        <v>93</v>
      </c>
      <c r="J15" s="18">
        <v>0</v>
      </c>
      <c r="K15" s="18" t="s">
        <v>116</v>
      </c>
      <c r="L15" s="18" t="str">
        <f>+'[1]Plan Indicativo'!AC161</f>
        <v>Acumulativa</v>
      </c>
      <c r="M15" s="18">
        <f>+'[1]Plan Indicativo'!T161</f>
        <v>45</v>
      </c>
      <c r="N15" s="18">
        <v>10</v>
      </c>
      <c r="O15" s="35"/>
      <c r="P15" s="16"/>
      <c r="Q15" s="26"/>
      <c r="R15" s="79">
        <v>251356055</v>
      </c>
      <c r="S15" s="79"/>
      <c r="T15" s="15"/>
      <c r="U15" s="15"/>
      <c r="V15" s="15"/>
      <c r="W15" s="15"/>
      <c r="X15" s="15"/>
      <c r="Y15" s="15"/>
      <c r="Z15" s="15"/>
      <c r="AA15" s="15"/>
      <c r="AB15" s="15"/>
      <c r="AC15" s="28"/>
      <c r="AD15" s="28"/>
      <c r="AE15" s="15"/>
      <c r="AF15" s="29">
        <f>SUM(Tabla1[[#This Row],[Recursos propios]:[Otros]])</f>
        <v>251356055</v>
      </c>
      <c r="AG15" s="30"/>
      <c r="AH15" s="15"/>
      <c r="AI15" s="15"/>
      <c r="AJ15" s="15"/>
      <c r="AK15" s="15"/>
      <c r="AL15" s="28"/>
      <c r="AM15" s="28"/>
      <c r="AN15" s="28"/>
      <c r="AO15" s="15"/>
      <c r="AP15" s="15"/>
      <c r="AQ15" s="15"/>
      <c r="AR15" s="15"/>
      <c r="AS15" s="15"/>
      <c r="AT15" s="15"/>
      <c r="AU15" s="20">
        <f>SUM(Tabla1[[#This Row],[Recursos propios2]:[Otros2]])</f>
        <v>0</v>
      </c>
      <c r="AV15" s="15"/>
      <c r="AW15" s="15"/>
      <c r="AX15" s="16">
        <f>+Tabla1[[#This Row],[Total Recursos Comprometido 2026]]/Tabla1[[#This Row],[Total 2026]]</f>
        <v>0</v>
      </c>
      <c r="AY15" s="16">
        <f>+Tabla1[[#This Row],[Total Recursos Obligados]]/Tabla1[[#This Row],[Total 2026]]</f>
        <v>0</v>
      </c>
      <c r="AZ15" s="16">
        <f>+Tabla1[[#This Row],[Total Recursos Pagados]]/Tabla1[[#This Row],[Total 2026]]</f>
        <v>0</v>
      </c>
      <c r="BA15" s="31"/>
      <c r="BB15" s="37" t="e">
        <f>+Tabla1[[#This Row],[Total Recursos Gestionados2]]/Tabla1[[#This Row],[Total Recursos Comprometido 2026]]</f>
        <v>#DIV/0!</v>
      </c>
      <c r="BC15" s="18" t="s">
        <v>87</v>
      </c>
      <c r="BD15" s="18" t="s">
        <v>88</v>
      </c>
      <c r="BE15" s="18" t="s">
        <v>89</v>
      </c>
    </row>
    <row r="16" spans="1:57" s="10" customFormat="1" ht="42.75">
      <c r="A16" s="18">
        <v>154</v>
      </c>
      <c r="B16" s="18" t="s">
        <v>52</v>
      </c>
      <c r="C16" s="18" t="s">
        <v>53</v>
      </c>
      <c r="D16" s="18">
        <v>2201</v>
      </c>
      <c r="E16" s="18" t="s">
        <v>54</v>
      </c>
      <c r="F16" s="18">
        <v>2201060</v>
      </c>
      <c r="G16" s="18" t="s">
        <v>60</v>
      </c>
      <c r="H16" s="18">
        <v>220106000</v>
      </c>
      <c r="I16" s="18" t="s">
        <v>94</v>
      </c>
      <c r="J16" s="18">
        <v>0</v>
      </c>
      <c r="K16" s="18" t="s">
        <v>116</v>
      </c>
      <c r="L16" s="18" t="str">
        <f>+'[1]Plan Indicativo'!AC162</f>
        <v>Acumulativa</v>
      </c>
      <c r="M16" s="18">
        <f>+'[1]Plan Indicativo'!T162</f>
        <v>1600</v>
      </c>
      <c r="N16" s="18">
        <v>500</v>
      </c>
      <c r="O16" s="35"/>
      <c r="P16" s="16"/>
      <c r="Q16" s="26"/>
      <c r="R16" s="79"/>
      <c r="S16" s="79">
        <v>330546758</v>
      </c>
      <c r="T16" s="15"/>
      <c r="U16" s="15"/>
      <c r="V16" s="15"/>
      <c r="W16" s="15"/>
      <c r="X16" s="15"/>
      <c r="Y16" s="15"/>
      <c r="Z16" s="15"/>
      <c r="AA16" s="15"/>
      <c r="AB16" s="15"/>
      <c r="AC16" s="28"/>
      <c r="AD16" s="28"/>
      <c r="AE16" s="15"/>
      <c r="AF16" s="29">
        <f>SUM(Tabla1[[#This Row],[Recursos propios]:[Otros]])</f>
        <v>330546758</v>
      </c>
      <c r="AG16" s="30"/>
      <c r="AH16" s="15"/>
      <c r="AI16" s="15"/>
      <c r="AJ16" s="15"/>
      <c r="AK16" s="15"/>
      <c r="AL16" s="28"/>
      <c r="AM16" s="28"/>
      <c r="AN16" s="28"/>
      <c r="AO16" s="15"/>
      <c r="AP16" s="15"/>
      <c r="AQ16" s="15"/>
      <c r="AR16" s="15"/>
      <c r="AS16" s="15"/>
      <c r="AT16" s="15"/>
      <c r="AU16" s="20">
        <f>SUM(Tabla1[[#This Row],[Recursos propios2]:[Otros2]])</f>
        <v>0</v>
      </c>
      <c r="AV16" s="15"/>
      <c r="AW16" s="15"/>
      <c r="AX16" s="16">
        <f>+Tabla1[[#This Row],[Total Recursos Comprometido 2026]]/Tabla1[[#This Row],[Total 2026]]</f>
        <v>0</v>
      </c>
      <c r="AY16" s="16">
        <f>+Tabla1[[#This Row],[Total Recursos Obligados]]/Tabla1[[#This Row],[Total 2026]]</f>
        <v>0</v>
      </c>
      <c r="AZ16" s="16">
        <f>+Tabla1[[#This Row],[Total Recursos Pagados]]/Tabla1[[#This Row],[Total 2026]]</f>
        <v>0</v>
      </c>
      <c r="BA16" s="31"/>
      <c r="BB16" s="37" t="e">
        <f>+Tabla1[[#This Row],[Total Recursos Gestionados2]]/Tabla1[[#This Row],[Total Recursos Comprometido 2026]]</f>
        <v>#DIV/0!</v>
      </c>
      <c r="BC16" s="18" t="s">
        <v>87</v>
      </c>
      <c r="BD16" s="18" t="s">
        <v>88</v>
      </c>
      <c r="BE16" s="18" t="s">
        <v>89</v>
      </c>
    </row>
    <row r="17" spans="1:57" s="10" customFormat="1" ht="42.75">
      <c r="A17" s="18">
        <v>155</v>
      </c>
      <c r="B17" s="18" t="s">
        <v>52</v>
      </c>
      <c r="C17" s="18" t="s">
        <v>53</v>
      </c>
      <c r="D17" s="18">
        <v>2201</v>
      </c>
      <c r="E17" s="18" t="s">
        <v>54</v>
      </c>
      <c r="F17" s="18">
        <v>2201034</v>
      </c>
      <c r="G17" s="18" t="s">
        <v>61</v>
      </c>
      <c r="H17" s="18">
        <v>220103400</v>
      </c>
      <c r="I17" s="18" t="s">
        <v>95</v>
      </c>
      <c r="J17" s="18">
        <v>0</v>
      </c>
      <c r="K17" s="18" t="s">
        <v>116</v>
      </c>
      <c r="L17" s="18" t="str">
        <f>+'[1]Plan Indicativo'!AC163</f>
        <v>Acumulativa</v>
      </c>
      <c r="M17" s="18">
        <f>+'[1]Plan Indicativo'!T163</f>
        <v>16000</v>
      </c>
      <c r="N17" s="18">
        <v>5000</v>
      </c>
      <c r="O17" s="35"/>
      <c r="P17" s="16"/>
      <c r="Q17" s="26"/>
      <c r="R17" s="79">
        <v>293248731</v>
      </c>
      <c r="S17" s="79"/>
      <c r="T17" s="15"/>
      <c r="U17" s="15"/>
      <c r="V17" s="15"/>
      <c r="W17" s="15"/>
      <c r="X17" s="15"/>
      <c r="Y17" s="15"/>
      <c r="Z17" s="15"/>
      <c r="AA17" s="15"/>
      <c r="AB17" s="15"/>
      <c r="AC17" s="28"/>
      <c r="AD17" s="28"/>
      <c r="AE17" s="15"/>
      <c r="AF17" s="29">
        <f>SUM(Tabla1[[#This Row],[Recursos propios]:[Otros]])</f>
        <v>293248731</v>
      </c>
      <c r="AG17" s="30"/>
      <c r="AH17" s="15"/>
      <c r="AI17" s="15"/>
      <c r="AJ17" s="15"/>
      <c r="AK17" s="15"/>
      <c r="AL17" s="28"/>
      <c r="AM17" s="28"/>
      <c r="AN17" s="28"/>
      <c r="AO17" s="15"/>
      <c r="AP17" s="15"/>
      <c r="AQ17" s="15"/>
      <c r="AR17" s="15"/>
      <c r="AS17" s="15"/>
      <c r="AT17" s="15"/>
      <c r="AU17" s="20">
        <f>SUM(Tabla1[[#This Row],[Recursos propios2]:[Otros2]])</f>
        <v>0</v>
      </c>
      <c r="AV17" s="15"/>
      <c r="AW17" s="15"/>
      <c r="AX17" s="16">
        <f>+Tabla1[[#This Row],[Total Recursos Comprometido 2026]]/Tabla1[[#This Row],[Total 2026]]</f>
        <v>0</v>
      </c>
      <c r="AY17" s="16">
        <f>+Tabla1[[#This Row],[Total Recursos Obligados]]/Tabla1[[#This Row],[Total 2026]]</f>
        <v>0</v>
      </c>
      <c r="AZ17" s="16">
        <f>+Tabla1[[#This Row],[Total Recursos Pagados]]/Tabla1[[#This Row],[Total 2026]]</f>
        <v>0</v>
      </c>
      <c r="BA17" s="31"/>
      <c r="BB17" s="37" t="e">
        <f>+Tabla1[[#This Row],[Total Recursos Gestionados2]]/Tabla1[[#This Row],[Total Recursos Comprometido 2026]]</f>
        <v>#DIV/0!</v>
      </c>
      <c r="BC17" s="18" t="s">
        <v>87</v>
      </c>
      <c r="BD17" s="18" t="s">
        <v>88</v>
      </c>
      <c r="BE17" s="18" t="s">
        <v>89</v>
      </c>
    </row>
    <row r="18" spans="1:57" s="10" customFormat="1" ht="57.75" customHeight="1">
      <c r="A18" s="18">
        <v>156</v>
      </c>
      <c r="B18" s="18" t="s">
        <v>52</v>
      </c>
      <c r="C18" s="18" t="s">
        <v>53</v>
      </c>
      <c r="D18" s="18">
        <v>2201</v>
      </c>
      <c r="E18" s="18" t="s">
        <v>54</v>
      </c>
      <c r="F18" s="18">
        <v>2201084</v>
      </c>
      <c r="G18" s="18" t="s">
        <v>62</v>
      </c>
      <c r="H18" s="18">
        <v>220108400</v>
      </c>
      <c r="I18" s="18" t="s">
        <v>96</v>
      </c>
      <c r="J18" s="18">
        <v>121</v>
      </c>
      <c r="K18" s="18" t="s">
        <v>116</v>
      </c>
      <c r="L18" s="18" t="str">
        <f>+'[1]Plan Indicativo'!AC164</f>
        <v>No Acumulativa</v>
      </c>
      <c r="M18" s="18">
        <f>+'[1]Plan Indicativo'!T164</f>
        <v>121</v>
      </c>
      <c r="N18" s="18">
        <v>121</v>
      </c>
      <c r="O18" s="35"/>
      <c r="P18" s="16"/>
      <c r="Q18" s="26"/>
      <c r="R18" s="79">
        <v>386775733</v>
      </c>
      <c r="S18" s="79">
        <v>1175196680</v>
      </c>
      <c r="T18" s="15"/>
      <c r="U18" s="15"/>
      <c r="V18" s="15"/>
      <c r="W18" s="15"/>
      <c r="X18" s="15"/>
      <c r="Y18" s="15"/>
      <c r="Z18" s="15"/>
      <c r="AA18" s="15"/>
      <c r="AB18" s="15"/>
      <c r="AC18" s="28"/>
      <c r="AD18" s="28"/>
      <c r="AE18" s="15"/>
      <c r="AF18" s="29">
        <f>SUM(Tabla1[[#This Row],[Recursos propios]:[Otros]])</f>
        <v>1561972413</v>
      </c>
      <c r="AG18" s="30"/>
      <c r="AH18" s="15"/>
      <c r="AI18" s="15"/>
      <c r="AJ18" s="15"/>
      <c r="AK18" s="15"/>
      <c r="AL18" s="28"/>
      <c r="AM18" s="28"/>
      <c r="AN18" s="28"/>
      <c r="AO18" s="15"/>
      <c r="AP18" s="15"/>
      <c r="AQ18" s="15"/>
      <c r="AR18" s="15"/>
      <c r="AS18" s="15"/>
      <c r="AT18" s="15"/>
      <c r="AU18" s="20">
        <f>SUM(Tabla1[[#This Row],[Recursos propios2]:[Otros2]])</f>
        <v>0</v>
      </c>
      <c r="AV18" s="15"/>
      <c r="AW18" s="15"/>
      <c r="AX18" s="16">
        <f>+Tabla1[[#This Row],[Total Recursos Comprometido 2026]]/Tabla1[[#This Row],[Total 2026]]</f>
        <v>0</v>
      </c>
      <c r="AY18" s="16">
        <f>+Tabla1[[#This Row],[Total Recursos Obligados]]/Tabla1[[#This Row],[Total 2026]]</f>
        <v>0</v>
      </c>
      <c r="AZ18" s="16">
        <f>+Tabla1[[#This Row],[Total Recursos Pagados]]/Tabla1[[#This Row],[Total 2026]]</f>
        <v>0</v>
      </c>
      <c r="BA18" s="31"/>
      <c r="BB18" s="37" t="e">
        <f>+Tabla1[[#This Row],[Total Recursos Gestionados2]]/Tabla1[[#This Row],[Total Recursos Comprometido 2026]]</f>
        <v>#DIV/0!</v>
      </c>
      <c r="BC18" s="18" t="s">
        <v>87</v>
      </c>
      <c r="BD18" s="18" t="s">
        <v>88</v>
      </c>
      <c r="BE18" s="18" t="s">
        <v>89</v>
      </c>
    </row>
    <row r="19" spans="1:57" s="10" customFormat="1" ht="89.25" customHeight="1">
      <c r="A19" s="18">
        <v>157</v>
      </c>
      <c r="B19" s="18" t="s">
        <v>52</v>
      </c>
      <c r="C19" s="18" t="s">
        <v>53</v>
      </c>
      <c r="D19" s="18">
        <v>2201</v>
      </c>
      <c r="E19" s="18" t="s">
        <v>54</v>
      </c>
      <c r="F19" s="18">
        <v>2201049</v>
      </c>
      <c r="G19" s="18" t="s">
        <v>63</v>
      </c>
      <c r="H19" s="18">
        <v>220104900</v>
      </c>
      <c r="I19" s="18" t="s">
        <v>97</v>
      </c>
      <c r="J19" s="18">
        <v>618</v>
      </c>
      <c r="K19" s="18" t="s">
        <v>116</v>
      </c>
      <c r="L19" s="18" t="str">
        <f>+'[1]Plan Indicativo'!AC165</f>
        <v>Acumulativa</v>
      </c>
      <c r="M19" s="18">
        <f>+'[1]Plan Indicativo'!T165</f>
        <v>1600</v>
      </c>
      <c r="N19" s="18">
        <v>725</v>
      </c>
      <c r="O19" s="35"/>
      <c r="P19" s="16"/>
      <c r="Q19" s="26"/>
      <c r="R19" s="79"/>
      <c r="S19" s="79">
        <v>207772248</v>
      </c>
      <c r="T19" s="15"/>
      <c r="U19" s="15"/>
      <c r="V19" s="15"/>
      <c r="W19" s="15"/>
      <c r="X19" s="15"/>
      <c r="Y19" s="15"/>
      <c r="Z19" s="15"/>
      <c r="AA19" s="15"/>
      <c r="AB19" s="15"/>
      <c r="AC19" s="28"/>
      <c r="AD19" s="28"/>
      <c r="AE19" s="15"/>
      <c r="AF19" s="29">
        <f>SUM(Tabla1[[#This Row],[Recursos propios]:[Otros]])</f>
        <v>207772248</v>
      </c>
      <c r="AG19" s="30"/>
      <c r="AH19" s="15"/>
      <c r="AI19" s="15"/>
      <c r="AJ19" s="15"/>
      <c r="AK19" s="15"/>
      <c r="AL19" s="28"/>
      <c r="AM19" s="28"/>
      <c r="AN19" s="28"/>
      <c r="AO19" s="15"/>
      <c r="AP19" s="15"/>
      <c r="AQ19" s="15"/>
      <c r="AR19" s="15"/>
      <c r="AS19" s="15"/>
      <c r="AT19" s="15"/>
      <c r="AU19" s="20">
        <f>SUM(Tabla1[[#This Row],[Recursos propios2]:[Otros2]])</f>
        <v>0</v>
      </c>
      <c r="AV19" s="15"/>
      <c r="AW19" s="15"/>
      <c r="AX19" s="16">
        <f>+Tabla1[[#This Row],[Total Recursos Comprometido 2026]]/Tabla1[[#This Row],[Total 2026]]</f>
        <v>0</v>
      </c>
      <c r="AY19" s="16">
        <f>+Tabla1[[#This Row],[Total Recursos Obligados]]/Tabla1[[#This Row],[Total 2026]]</f>
        <v>0</v>
      </c>
      <c r="AZ19" s="16">
        <f>+Tabla1[[#This Row],[Total Recursos Pagados]]/Tabla1[[#This Row],[Total 2026]]</f>
        <v>0</v>
      </c>
      <c r="BA19" s="31"/>
      <c r="BB19" s="37" t="e">
        <f>+Tabla1[[#This Row],[Total Recursos Gestionados2]]/Tabla1[[#This Row],[Total Recursos Comprometido 2026]]</f>
        <v>#DIV/0!</v>
      </c>
      <c r="BC19" s="18" t="s">
        <v>87</v>
      </c>
      <c r="BD19" s="18" t="s">
        <v>88</v>
      </c>
      <c r="BE19" s="18" t="s">
        <v>89</v>
      </c>
    </row>
    <row r="20" spans="1:57" s="10" customFormat="1" ht="42.75">
      <c r="A20" s="18">
        <v>158</v>
      </c>
      <c r="B20" s="18" t="s">
        <v>52</v>
      </c>
      <c r="C20" s="18" t="s">
        <v>53</v>
      </c>
      <c r="D20" s="18">
        <v>2201</v>
      </c>
      <c r="E20" s="18" t="s">
        <v>54</v>
      </c>
      <c r="F20" s="18">
        <v>2201048</v>
      </c>
      <c r="G20" s="18" t="s">
        <v>64</v>
      </c>
      <c r="H20" s="18">
        <v>220104800</v>
      </c>
      <c r="I20" s="18" t="s">
        <v>98</v>
      </c>
      <c r="J20" s="18">
        <v>0</v>
      </c>
      <c r="K20" s="18" t="s">
        <v>116</v>
      </c>
      <c r="L20" s="18" t="str">
        <f>+'[1]Plan Indicativo'!AC166</f>
        <v>Acumulativa</v>
      </c>
      <c r="M20" s="18">
        <f>+'[1]Plan Indicativo'!T166</f>
        <v>2</v>
      </c>
      <c r="N20" s="18">
        <v>1</v>
      </c>
      <c r="O20" s="35"/>
      <c r="P20" s="16"/>
      <c r="Q20" s="26"/>
      <c r="R20" s="79">
        <v>125678028</v>
      </c>
      <c r="S20" s="79"/>
      <c r="T20" s="15"/>
      <c r="U20" s="15"/>
      <c r="V20" s="15"/>
      <c r="W20" s="15"/>
      <c r="X20" s="15"/>
      <c r="Y20" s="15"/>
      <c r="Z20" s="15"/>
      <c r="AA20" s="15"/>
      <c r="AB20" s="15"/>
      <c r="AC20" s="28"/>
      <c r="AD20" s="28"/>
      <c r="AE20" s="15"/>
      <c r="AF20" s="29">
        <f>SUM(Tabla1[[#This Row],[Recursos propios]:[Otros]])</f>
        <v>125678028</v>
      </c>
      <c r="AG20" s="30"/>
      <c r="AH20" s="15"/>
      <c r="AI20" s="15"/>
      <c r="AJ20" s="15"/>
      <c r="AK20" s="15"/>
      <c r="AL20" s="28"/>
      <c r="AM20" s="28"/>
      <c r="AN20" s="28"/>
      <c r="AO20" s="15"/>
      <c r="AP20" s="15"/>
      <c r="AQ20" s="15"/>
      <c r="AR20" s="15"/>
      <c r="AS20" s="15"/>
      <c r="AT20" s="15"/>
      <c r="AU20" s="20">
        <f>SUM(Tabla1[[#This Row],[Recursos propios2]:[Otros2]])</f>
        <v>0</v>
      </c>
      <c r="AV20" s="15"/>
      <c r="AW20" s="15"/>
      <c r="AX20" s="16">
        <f>+Tabla1[[#This Row],[Total Recursos Comprometido 2026]]/Tabla1[[#This Row],[Total 2026]]</f>
        <v>0</v>
      </c>
      <c r="AY20" s="16">
        <f>+Tabla1[[#This Row],[Total Recursos Obligados]]/Tabla1[[#This Row],[Total 2026]]</f>
        <v>0</v>
      </c>
      <c r="AZ20" s="16">
        <f>+Tabla1[[#This Row],[Total Recursos Pagados]]/Tabla1[[#This Row],[Total 2026]]</f>
        <v>0</v>
      </c>
      <c r="BA20" s="31"/>
      <c r="BB20" s="37" t="e">
        <f>+Tabla1[[#This Row],[Total Recursos Gestionados2]]/Tabla1[[#This Row],[Total Recursos Comprometido 2026]]</f>
        <v>#DIV/0!</v>
      </c>
      <c r="BC20" s="18" t="s">
        <v>87</v>
      </c>
      <c r="BD20" s="18" t="s">
        <v>88</v>
      </c>
      <c r="BE20" s="18" t="s">
        <v>89</v>
      </c>
    </row>
    <row r="21" spans="1:57" s="10" customFormat="1" ht="55.5" customHeight="1">
      <c r="A21" s="18">
        <v>159</v>
      </c>
      <c r="B21" s="18" t="s">
        <v>52</v>
      </c>
      <c r="C21" s="18" t="s">
        <v>53</v>
      </c>
      <c r="D21" s="18">
        <v>2201</v>
      </c>
      <c r="E21" s="18" t="s">
        <v>54</v>
      </c>
      <c r="F21" s="18">
        <v>2201015</v>
      </c>
      <c r="G21" s="18" t="s">
        <v>65</v>
      </c>
      <c r="H21" s="18">
        <v>220101500</v>
      </c>
      <c r="I21" s="18" t="s">
        <v>99</v>
      </c>
      <c r="J21" s="18">
        <v>0</v>
      </c>
      <c r="K21" s="18" t="s">
        <v>116</v>
      </c>
      <c r="L21" s="18" t="str">
        <f>+'[1]Plan Indicativo'!AC167</f>
        <v>Acumulativa</v>
      </c>
      <c r="M21" s="18">
        <f>+'[1]Plan Indicativo'!T167</f>
        <v>4</v>
      </c>
      <c r="N21" s="18">
        <v>1</v>
      </c>
      <c r="O21" s="35"/>
      <c r="P21" s="16"/>
      <c r="Q21" s="26"/>
      <c r="R21" s="79">
        <v>130705149</v>
      </c>
      <c r="S21" s="79"/>
      <c r="T21" s="15"/>
      <c r="U21" s="15"/>
      <c r="V21" s="15"/>
      <c r="W21" s="15"/>
      <c r="X21" s="15"/>
      <c r="Y21" s="15"/>
      <c r="Z21" s="15"/>
      <c r="AA21" s="15"/>
      <c r="AB21" s="15"/>
      <c r="AC21" s="28"/>
      <c r="AD21" s="28"/>
      <c r="AE21" s="15"/>
      <c r="AF21" s="29">
        <f>SUM(Tabla1[[#This Row],[Recursos propios]:[Otros]])</f>
        <v>130705149</v>
      </c>
      <c r="AG21" s="30"/>
      <c r="AH21" s="15"/>
      <c r="AI21" s="15"/>
      <c r="AJ21" s="15"/>
      <c r="AK21" s="15"/>
      <c r="AL21" s="28"/>
      <c r="AM21" s="28"/>
      <c r="AN21" s="28"/>
      <c r="AO21" s="15"/>
      <c r="AP21" s="15"/>
      <c r="AQ21" s="15"/>
      <c r="AR21" s="15"/>
      <c r="AS21" s="15"/>
      <c r="AT21" s="15"/>
      <c r="AU21" s="20">
        <f>SUM(Tabla1[[#This Row],[Recursos propios2]:[Otros2]])</f>
        <v>0</v>
      </c>
      <c r="AV21" s="15"/>
      <c r="AW21" s="15"/>
      <c r="AX21" s="16">
        <f>+Tabla1[[#This Row],[Total Recursos Comprometido 2026]]/Tabla1[[#This Row],[Total 2026]]</f>
        <v>0</v>
      </c>
      <c r="AY21" s="16">
        <f>+Tabla1[[#This Row],[Total Recursos Obligados]]/Tabla1[[#This Row],[Total 2026]]</f>
        <v>0</v>
      </c>
      <c r="AZ21" s="16">
        <f>+Tabla1[[#This Row],[Total Recursos Pagados]]/Tabla1[[#This Row],[Total 2026]]</f>
        <v>0</v>
      </c>
      <c r="BA21" s="31"/>
      <c r="BB21" s="37" t="e">
        <f>+Tabla1[[#This Row],[Total Recursos Gestionados2]]/Tabla1[[#This Row],[Total Recursos Comprometido 2026]]</f>
        <v>#DIV/0!</v>
      </c>
      <c r="BC21" s="18" t="s">
        <v>87</v>
      </c>
      <c r="BD21" s="18" t="s">
        <v>88</v>
      </c>
      <c r="BE21" s="18" t="s">
        <v>89</v>
      </c>
    </row>
    <row r="22" spans="1:57" s="10" customFormat="1" ht="42.75">
      <c r="A22" s="18">
        <v>160</v>
      </c>
      <c r="B22" s="18" t="s">
        <v>52</v>
      </c>
      <c r="C22" s="18" t="s">
        <v>53</v>
      </c>
      <c r="D22" s="18">
        <v>2201</v>
      </c>
      <c r="E22" s="18" t="s">
        <v>54</v>
      </c>
      <c r="F22" s="18">
        <v>2201029</v>
      </c>
      <c r="G22" s="18" t="s">
        <v>66</v>
      </c>
      <c r="H22" s="18">
        <v>220102900</v>
      </c>
      <c r="I22" s="18" t="s">
        <v>100</v>
      </c>
      <c r="J22" s="18">
        <v>3447</v>
      </c>
      <c r="K22" s="18" t="s">
        <v>116</v>
      </c>
      <c r="L22" s="18" t="str">
        <f>+'[1]Plan Indicativo'!AC168</f>
        <v>No Acumulativa</v>
      </c>
      <c r="M22" s="18">
        <f>+'[1]Plan Indicativo'!T168</f>
        <v>4000</v>
      </c>
      <c r="N22" s="18">
        <v>4000</v>
      </c>
      <c r="O22" s="35"/>
      <c r="P22" s="16"/>
      <c r="Q22" s="26"/>
      <c r="R22" s="79">
        <v>5125650829</v>
      </c>
      <c r="S22" s="79"/>
      <c r="T22" s="15"/>
      <c r="U22" s="15"/>
      <c r="V22" s="15"/>
      <c r="W22" s="15"/>
      <c r="X22" s="15"/>
      <c r="Y22" s="15"/>
      <c r="Z22" s="15"/>
      <c r="AA22" s="15"/>
      <c r="AB22" s="15"/>
      <c r="AC22" s="28"/>
      <c r="AD22" s="28"/>
      <c r="AE22" s="15"/>
      <c r="AF22" s="29">
        <f>SUM(Tabla1[[#This Row],[Recursos propios]:[Otros]])</f>
        <v>5125650829</v>
      </c>
      <c r="AG22" s="30"/>
      <c r="AH22" s="15"/>
      <c r="AI22" s="15"/>
      <c r="AJ22" s="15"/>
      <c r="AK22" s="15"/>
      <c r="AL22" s="28"/>
      <c r="AM22" s="28"/>
      <c r="AN22" s="28"/>
      <c r="AO22" s="15"/>
      <c r="AP22" s="15"/>
      <c r="AQ22" s="15"/>
      <c r="AR22" s="15"/>
      <c r="AS22" s="15"/>
      <c r="AT22" s="15"/>
      <c r="AU22" s="20">
        <f>SUM(Tabla1[[#This Row],[Recursos propios2]:[Otros2]])</f>
        <v>0</v>
      </c>
      <c r="AV22" s="15"/>
      <c r="AW22" s="15"/>
      <c r="AX22" s="16">
        <f>+Tabla1[[#This Row],[Total Recursos Comprometido 2026]]/Tabla1[[#This Row],[Total 2026]]</f>
        <v>0</v>
      </c>
      <c r="AY22" s="16">
        <f>+Tabla1[[#This Row],[Total Recursos Obligados]]/Tabla1[[#This Row],[Total 2026]]</f>
        <v>0</v>
      </c>
      <c r="AZ22" s="16">
        <f>+Tabla1[[#This Row],[Total Recursos Pagados]]/Tabla1[[#This Row],[Total 2026]]</f>
        <v>0</v>
      </c>
      <c r="BA22" s="31"/>
      <c r="BB22" s="37" t="e">
        <f>+Tabla1[[#This Row],[Total Recursos Gestionados2]]/Tabla1[[#This Row],[Total Recursos Comprometido 2026]]</f>
        <v>#DIV/0!</v>
      </c>
      <c r="BC22" s="18" t="s">
        <v>87</v>
      </c>
      <c r="BD22" s="18" t="s">
        <v>88</v>
      </c>
      <c r="BE22" s="18" t="s">
        <v>89</v>
      </c>
    </row>
    <row r="23" spans="1:57" s="10" customFormat="1" ht="42.75">
      <c r="A23" s="18">
        <v>161</v>
      </c>
      <c r="B23" s="18" t="s">
        <v>52</v>
      </c>
      <c r="C23" s="18" t="s">
        <v>53</v>
      </c>
      <c r="D23" s="18">
        <v>2201</v>
      </c>
      <c r="E23" s="18" t="s">
        <v>54</v>
      </c>
      <c r="F23" s="18">
        <v>2201079</v>
      </c>
      <c r="G23" s="18" t="s">
        <v>67</v>
      </c>
      <c r="H23" s="18">
        <v>220107900</v>
      </c>
      <c r="I23" s="18" t="s">
        <v>101</v>
      </c>
      <c r="J23" s="18">
        <v>35757</v>
      </c>
      <c r="K23" s="18" t="s">
        <v>116</v>
      </c>
      <c r="L23" s="18" t="str">
        <f>+'[1]Plan Indicativo'!AC169</f>
        <v>No Acumulativa</v>
      </c>
      <c r="M23" s="18">
        <f>+'[1]Plan Indicativo'!T169</f>
        <v>40000</v>
      </c>
      <c r="N23" s="18">
        <v>40000</v>
      </c>
      <c r="O23" s="35"/>
      <c r="P23" s="16"/>
      <c r="Q23" s="26"/>
      <c r="R23" s="79">
        <v>18608630581</v>
      </c>
      <c r="S23" s="79">
        <v>10402672398</v>
      </c>
      <c r="T23" s="15"/>
      <c r="U23" s="15"/>
      <c r="V23" s="15"/>
      <c r="W23" s="15"/>
      <c r="X23" s="15"/>
      <c r="Y23" s="15"/>
      <c r="Z23" s="15"/>
      <c r="AA23" s="15"/>
      <c r="AB23" s="15"/>
      <c r="AC23" s="28"/>
      <c r="AD23" s="80">
        <v>2502040781</v>
      </c>
      <c r="AE23" s="15"/>
      <c r="AF23" s="29">
        <f>SUM(Tabla1[[#This Row],[Recursos propios]:[Otros]])</f>
        <v>31513343760</v>
      </c>
      <c r="AG23" s="30"/>
      <c r="AH23" s="15"/>
      <c r="AI23" s="15"/>
      <c r="AJ23" s="15"/>
      <c r="AK23" s="15"/>
      <c r="AL23" s="28"/>
      <c r="AM23" s="28"/>
      <c r="AN23" s="28"/>
      <c r="AO23" s="15"/>
      <c r="AP23" s="15"/>
      <c r="AQ23" s="15"/>
      <c r="AR23" s="15"/>
      <c r="AS23" s="15"/>
      <c r="AT23" s="15"/>
      <c r="AU23" s="20">
        <f>SUM(Tabla1[[#This Row],[Recursos propios2]:[Otros2]])</f>
        <v>0</v>
      </c>
      <c r="AV23" s="15"/>
      <c r="AW23" s="15"/>
      <c r="AX23" s="16">
        <f>+Tabla1[[#This Row],[Total Recursos Comprometido 2026]]/Tabla1[[#This Row],[Total 2026]]</f>
        <v>0</v>
      </c>
      <c r="AY23" s="16">
        <f>+Tabla1[[#This Row],[Total Recursos Obligados]]/Tabla1[[#This Row],[Total 2026]]</f>
        <v>0</v>
      </c>
      <c r="AZ23" s="16">
        <f>+Tabla1[[#This Row],[Total Recursos Pagados]]/Tabla1[[#This Row],[Total 2026]]</f>
        <v>0</v>
      </c>
      <c r="BA23" s="31"/>
      <c r="BB23" s="37" t="e">
        <f>+Tabla1[[#This Row],[Total Recursos Gestionados2]]/Tabla1[[#This Row],[Total Recursos Comprometido 2026]]</f>
        <v>#DIV/0!</v>
      </c>
      <c r="BC23" s="18" t="s">
        <v>87</v>
      </c>
      <c r="BD23" s="18" t="s">
        <v>88</v>
      </c>
      <c r="BE23" s="18" t="s">
        <v>89</v>
      </c>
    </row>
    <row r="24" spans="1:57" s="10" customFormat="1" ht="42.75">
      <c r="A24" s="18">
        <v>162</v>
      </c>
      <c r="B24" s="18" t="s">
        <v>52</v>
      </c>
      <c r="C24" s="18" t="s">
        <v>53</v>
      </c>
      <c r="D24" s="18">
        <v>2201</v>
      </c>
      <c r="E24" s="18" t="s">
        <v>54</v>
      </c>
      <c r="F24" s="18">
        <v>2201071</v>
      </c>
      <c r="G24" s="18" t="s">
        <v>68</v>
      </c>
      <c r="H24" s="18">
        <v>220107100</v>
      </c>
      <c r="I24" s="18" t="s">
        <v>102</v>
      </c>
      <c r="J24" s="18">
        <v>7</v>
      </c>
      <c r="K24" s="18" t="s">
        <v>116</v>
      </c>
      <c r="L24" s="18" t="str">
        <f>+'[1]Plan Indicativo'!AC170</f>
        <v>No Acumulativa</v>
      </c>
      <c r="M24" s="18">
        <f>+'[1]Plan Indicativo'!T170</f>
        <v>7</v>
      </c>
      <c r="N24" s="18">
        <v>7</v>
      </c>
      <c r="O24" s="35"/>
      <c r="P24" s="16"/>
      <c r="Q24" s="26"/>
      <c r="R24" s="79">
        <v>2373047030</v>
      </c>
      <c r="S24" s="79">
        <v>17077488955</v>
      </c>
      <c r="T24" s="15"/>
      <c r="U24" s="15"/>
      <c r="V24" s="15"/>
      <c r="W24" s="15"/>
      <c r="X24" s="15"/>
      <c r="Y24" s="15"/>
      <c r="Z24" s="15"/>
      <c r="AA24" s="15"/>
      <c r="AB24" s="15"/>
      <c r="AC24" s="28"/>
      <c r="AD24" s="28"/>
      <c r="AE24" s="15"/>
      <c r="AF24" s="29">
        <f>SUM(Tabla1[[#This Row],[Recursos propios]:[Otros]])</f>
        <v>19450535985</v>
      </c>
      <c r="AG24" s="30"/>
      <c r="AH24" s="15"/>
      <c r="AI24" s="15"/>
      <c r="AJ24" s="15"/>
      <c r="AK24" s="15"/>
      <c r="AL24" s="28"/>
      <c r="AM24" s="28"/>
      <c r="AN24" s="28"/>
      <c r="AO24" s="15"/>
      <c r="AP24" s="15"/>
      <c r="AQ24" s="15"/>
      <c r="AR24" s="15"/>
      <c r="AS24" s="15"/>
      <c r="AT24" s="15"/>
      <c r="AU24" s="20">
        <f>SUM(Tabla1[[#This Row],[Recursos propios2]:[Otros2]])</f>
        <v>0</v>
      </c>
      <c r="AV24" s="15"/>
      <c r="AW24" s="15"/>
      <c r="AX24" s="16">
        <f>+Tabla1[[#This Row],[Total Recursos Comprometido 2026]]/Tabla1[[#This Row],[Total 2026]]</f>
        <v>0</v>
      </c>
      <c r="AY24" s="16">
        <f>+Tabla1[[#This Row],[Total Recursos Obligados]]/Tabla1[[#This Row],[Total 2026]]</f>
        <v>0</v>
      </c>
      <c r="AZ24" s="16">
        <f>+Tabla1[[#This Row],[Total Recursos Pagados]]/Tabla1[[#This Row],[Total 2026]]</f>
        <v>0</v>
      </c>
      <c r="BA24" s="31"/>
      <c r="BB24" s="37" t="e">
        <f>+Tabla1[[#This Row],[Total Recursos Gestionados2]]/Tabla1[[#This Row],[Total Recursos Comprometido 2026]]</f>
        <v>#DIV/0!</v>
      </c>
      <c r="BC24" s="18" t="s">
        <v>87</v>
      </c>
      <c r="BD24" s="18" t="s">
        <v>88</v>
      </c>
      <c r="BE24" s="18" t="s">
        <v>89</v>
      </c>
    </row>
    <row r="25" spans="1:57" s="10" customFormat="1" ht="60" customHeight="1">
      <c r="A25" s="18">
        <v>163</v>
      </c>
      <c r="B25" s="18" t="s">
        <v>52</v>
      </c>
      <c r="C25" s="18" t="s">
        <v>53</v>
      </c>
      <c r="D25" s="18">
        <v>2201</v>
      </c>
      <c r="E25" s="18" t="s">
        <v>54</v>
      </c>
      <c r="F25" s="18">
        <v>2201032</v>
      </c>
      <c r="G25" s="18" t="s">
        <v>69</v>
      </c>
      <c r="H25" s="18">
        <v>220103200</v>
      </c>
      <c r="I25" s="18" t="s">
        <v>103</v>
      </c>
      <c r="J25" s="18">
        <v>0</v>
      </c>
      <c r="K25" s="18" t="s">
        <v>116</v>
      </c>
      <c r="L25" s="18" t="str">
        <f>+'[1]Plan Indicativo'!AC171</f>
        <v>Acumulativa</v>
      </c>
      <c r="M25" s="18">
        <f>+'[1]Plan Indicativo'!T171</f>
        <v>700</v>
      </c>
      <c r="N25" s="18">
        <v>250</v>
      </c>
      <c r="O25" s="35"/>
      <c r="P25" s="16"/>
      <c r="Q25" s="26"/>
      <c r="R25" s="79">
        <v>107865998</v>
      </c>
      <c r="S25" s="79"/>
      <c r="T25" s="15"/>
      <c r="U25" s="15"/>
      <c r="V25" s="15"/>
      <c r="W25" s="15"/>
      <c r="X25" s="15"/>
      <c r="Y25" s="15"/>
      <c r="Z25" s="15"/>
      <c r="AA25" s="15"/>
      <c r="AB25" s="15"/>
      <c r="AC25" s="28"/>
      <c r="AD25" s="28"/>
      <c r="AE25" s="15"/>
      <c r="AF25" s="29">
        <f>SUM(Tabla1[[#This Row],[Recursos propios]:[Otros]])</f>
        <v>107865998</v>
      </c>
      <c r="AG25" s="30"/>
      <c r="AH25" s="15"/>
      <c r="AI25" s="15"/>
      <c r="AJ25" s="15"/>
      <c r="AK25" s="15"/>
      <c r="AL25" s="28"/>
      <c r="AM25" s="28"/>
      <c r="AN25" s="28"/>
      <c r="AO25" s="15"/>
      <c r="AP25" s="15"/>
      <c r="AQ25" s="15"/>
      <c r="AR25" s="15"/>
      <c r="AS25" s="15"/>
      <c r="AT25" s="15"/>
      <c r="AU25" s="20">
        <f>SUM(Tabla1[[#This Row],[Recursos propios2]:[Otros2]])</f>
        <v>0</v>
      </c>
      <c r="AV25" s="15"/>
      <c r="AW25" s="15"/>
      <c r="AX25" s="16">
        <f>+Tabla1[[#This Row],[Total Recursos Comprometido 2026]]/Tabla1[[#This Row],[Total 2026]]</f>
        <v>0</v>
      </c>
      <c r="AY25" s="16">
        <f>+Tabla1[[#This Row],[Total Recursos Obligados]]/Tabla1[[#This Row],[Total 2026]]</f>
        <v>0</v>
      </c>
      <c r="AZ25" s="16">
        <f>+Tabla1[[#This Row],[Total Recursos Pagados]]/Tabla1[[#This Row],[Total 2026]]</f>
        <v>0</v>
      </c>
      <c r="BA25" s="31"/>
      <c r="BB25" s="37" t="e">
        <f>+Tabla1[[#This Row],[Total Recursos Gestionados2]]/Tabla1[[#This Row],[Total Recursos Comprometido 2026]]</f>
        <v>#DIV/0!</v>
      </c>
      <c r="BC25" s="18" t="s">
        <v>87</v>
      </c>
      <c r="BD25" s="18" t="s">
        <v>88</v>
      </c>
      <c r="BE25" s="18" t="s">
        <v>89</v>
      </c>
    </row>
    <row r="26" spans="1:57" s="19" customFormat="1" ht="75" customHeight="1">
      <c r="A26" s="18">
        <v>164</v>
      </c>
      <c r="B26" s="18" t="s">
        <v>52</v>
      </c>
      <c r="C26" s="18" t="s">
        <v>53</v>
      </c>
      <c r="D26" s="18">
        <v>2201</v>
      </c>
      <c r="E26" s="18" t="s">
        <v>54</v>
      </c>
      <c r="F26" s="18">
        <v>2201062</v>
      </c>
      <c r="G26" s="18" t="s">
        <v>70</v>
      </c>
      <c r="H26" s="18">
        <v>220106200</v>
      </c>
      <c r="I26" s="18" t="s">
        <v>104</v>
      </c>
      <c r="J26" s="18">
        <v>0</v>
      </c>
      <c r="K26" s="18" t="s">
        <v>116</v>
      </c>
      <c r="L26" s="18" t="str">
        <f>+'[1]Plan Indicativo'!AC172</f>
        <v>No Acumulativa</v>
      </c>
      <c r="M26" s="18">
        <f>+'[1]Plan Indicativo'!T172</f>
        <v>118</v>
      </c>
      <c r="N26" s="18">
        <v>118</v>
      </c>
      <c r="O26" s="35"/>
      <c r="P26" s="16"/>
      <c r="Q26" s="26"/>
      <c r="R26" s="79">
        <v>196895577</v>
      </c>
      <c r="S26" s="79"/>
      <c r="T26" s="15"/>
      <c r="U26" s="15"/>
      <c r="V26" s="15"/>
      <c r="W26" s="15"/>
      <c r="X26" s="15"/>
      <c r="Y26" s="15"/>
      <c r="Z26" s="15"/>
      <c r="AA26" s="15"/>
      <c r="AB26" s="15"/>
      <c r="AC26" s="28"/>
      <c r="AD26" s="80">
        <v>385735000</v>
      </c>
      <c r="AE26" s="15"/>
      <c r="AF26" s="29">
        <f>SUM(Tabla1[[#This Row],[Recursos propios]:[Otros]])</f>
        <v>582630577</v>
      </c>
      <c r="AG26" s="30"/>
      <c r="AH26" s="15"/>
      <c r="AI26" s="15"/>
      <c r="AJ26" s="15"/>
      <c r="AK26" s="15"/>
      <c r="AL26" s="28"/>
      <c r="AM26" s="28"/>
      <c r="AN26" s="28"/>
      <c r="AO26" s="15"/>
      <c r="AP26" s="15"/>
      <c r="AQ26" s="15"/>
      <c r="AR26" s="15"/>
      <c r="AS26" s="15"/>
      <c r="AT26" s="15"/>
      <c r="AU26" s="20">
        <f>SUM(Tabla1[[#This Row],[Recursos propios2]:[Otros2]])</f>
        <v>0</v>
      </c>
      <c r="AV26" s="15"/>
      <c r="AW26" s="15"/>
      <c r="AX26" s="16">
        <f>+Tabla1[[#This Row],[Total Recursos Comprometido 2026]]/Tabla1[[#This Row],[Total 2026]]</f>
        <v>0</v>
      </c>
      <c r="AY26" s="16">
        <f>+Tabla1[[#This Row],[Total Recursos Obligados]]/Tabla1[[#This Row],[Total 2026]]</f>
        <v>0</v>
      </c>
      <c r="AZ26" s="16">
        <f>+Tabla1[[#This Row],[Total Recursos Pagados]]/Tabla1[[#This Row],[Total 2026]]</f>
        <v>0</v>
      </c>
      <c r="BA26" s="31"/>
      <c r="BB26" s="37" t="e">
        <f>+Tabla1[[#This Row],[Total Recursos Gestionados2]]/Tabla1[[#This Row],[Total Recursos Comprometido 2026]]</f>
        <v>#DIV/0!</v>
      </c>
      <c r="BC26" s="18" t="s">
        <v>87</v>
      </c>
      <c r="BD26" s="18" t="s">
        <v>88</v>
      </c>
      <c r="BE26" s="18" t="s">
        <v>89</v>
      </c>
    </row>
    <row r="27" spans="1:57" s="10" customFormat="1" ht="42.75">
      <c r="A27" s="18">
        <v>165</v>
      </c>
      <c r="B27" s="18" t="s">
        <v>52</v>
      </c>
      <c r="C27" s="18" t="s">
        <v>53</v>
      </c>
      <c r="D27" s="18">
        <v>2201</v>
      </c>
      <c r="E27" s="18" t="s">
        <v>54</v>
      </c>
      <c r="F27" s="18">
        <v>2201052</v>
      </c>
      <c r="G27" s="18" t="s">
        <v>71</v>
      </c>
      <c r="H27" s="18">
        <v>220105200</v>
      </c>
      <c r="I27" s="18" t="s">
        <v>105</v>
      </c>
      <c r="J27" s="18">
        <v>31</v>
      </c>
      <c r="K27" s="18" t="s">
        <v>116</v>
      </c>
      <c r="L27" s="18" t="str">
        <f>+'[1]Plan Indicativo'!AC173</f>
        <v>Acumulativa</v>
      </c>
      <c r="M27" s="18">
        <f>+'[1]Plan Indicativo'!T173</f>
        <v>80</v>
      </c>
      <c r="N27" s="18">
        <v>30</v>
      </c>
      <c r="O27" s="35"/>
      <c r="P27" s="16"/>
      <c r="Q27" s="26"/>
      <c r="R27" s="79">
        <v>5124566856</v>
      </c>
      <c r="S27" s="79"/>
      <c r="T27" s="15"/>
      <c r="U27" s="15"/>
      <c r="V27" s="15"/>
      <c r="W27" s="15"/>
      <c r="X27" s="15"/>
      <c r="Y27" s="15"/>
      <c r="Z27" s="15"/>
      <c r="AA27" s="15"/>
      <c r="AB27" s="15"/>
      <c r="AC27" s="28"/>
      <c r="AD27" s="28"/>
      <c r="AE27" s="15"/>
      <c r="AF27" s="29">
        <f>SUM(Tabla1[[#This Row],[Recursos propios]:[Otros]])</f>
        <v>5124566856</v>
      </c>
      <c r="AG27" s="30"/>
      <c r="AH27" s="15"/>
      <c r="AI27" s="15"/>
      <c r="AJ27" s="15"/>
      <c r="AK27" s="15"/>
      <c r="AL27" s="28"/>
      <c r="AM27" s="28"/>
      <c r="AN27" s="28"/>
      <c r="AO27" s="15"/>
      <c r="AP27" s="15"/>
      <c r="AQ27" s="15"/>
      <c r="AR27" s="15"/>
      <c r="AS27" s="15"/>
      <c r="AT27" s="15"/>
      <c r="AU27" s="20">
        <f>SUM(Tabla1[[#This Row],[Recursos propios2]:[Otros2]])</f>
        <v>0</v>
      </c>
      <c r="AV27" s="15"/>
      <c r="AW27" s="15"/>
      <c r="AX27" s="16">
        <f>+Tabla1[[#This Row],[Total Recursos Comprometido 2026]]/Tabla1[[#This Row],[Total 2026]]</f>
        <v>0</v>
      </c>
      <c r="AY27" s="16">
        <f>+Tabla1[[#This Row],[Total Recursos Obligados]]/Tabla1[[#This Row],[Total 2026]]</f>
        <v>0</v>
      </c>
      <c r="AZ27" s="16">
        <f>+Tabla1[[#This Row],[Total Recursos Pagados]]/Tabla1[[#This Row],[Total 2026]]</f>
        <v>0</v>
      </c>
      <c r="BA27" s="31"/>
      <c r="BB27" s="37" t="e">
        <f>+Tabla1[[#This Row],[Total Recursos Gestionados2]]/Tabla1[[#This Row],[Total Recursos Comprometido 2026]]</f>
        <v>#DIV/0!</v>
      </c>
      <c r="BC27" s="18" t="s">
        <v>87</v>
      </c>
      <c r="BD27" s="18" t="s">
        <v>88</v>
      </c>
      <c r="BE27" s="18" t="s">
        <v>89</v>
      </c>
    </row>
    <row r="28" spans="1:57" ht="42.75">
      <c r="A28" s="18">
        <v>166</v>
      </c>
      <c r="B28" s="18" t="s">
        <v>52</v>
      </c>
      <c r="C28" s="18" t="s">
        <v>53</v>
      </c>
      <c r="D28" s="18">
        <v>2201</v>
      </c>
      <c r="E28" s="18" t="s">
        <v>54</v>
      </c>
      <c r="F28" s="18">
        <v>2201087</v>
      </c>
      <c r="G28" s="18" t="s">
        <v>72</v>
      </c>
      <c r="H28" s="18">
        <v>220108700</v>
      </c>
      <c r="I28" s="18" t="s">
        <v>106</v>
      </c>
      <c r="J28" s="18">
        <v>0</v>
      </c>
      <c r="K28" s="18" t="s">
        <v>116</v>
      </c>
      <c r="L28" s="18" t="str">
        <f>+'[1]Plan Indicativo'!AC174</f>
        <v>No Acumulativa</v>
      </c>
      <c r="M28" s="18">
        <f>+'[1]Plan Indicativo'!T174</f>
        <v>1</v>
      </c>
      <c r="N28" s="18">
        <v>1</v>
      </c>
      <c r="O28" s="35"/>
      <c r="P28" s="16"/>
      <c r="Q28" s="26"/>
      <c r="R28" s="79"/>
      <c r="S28" s="79"/>
      <c r="T28" s="15"/>
      <c r="U28" s="15"/>
      <c r="V28" s="15"/>
      <c r="W28" s="15"/>
      <c r="X28" s="15"/>
      <c r="Y28" s="15"/>
      <c r="Z28" s="15"/>
      <c r="AA28" s="15"/>
      <c r="AB28" s="15"/>
      <c r="AC28" s="28"/>
      <c r="AD28" s="28"/>
      <c r="AE28" s="15"/>
      <c r="AF28" s="29">
        <f>SUM(Tabla1[[#This Row],[Recursos propios]:[Otros]])</f>
        <v>0</v>
      </c>
      <c r="AG28" s="30"/>
      <c r="AH28" s="15"/>
      <c r="AI28" s="15"/>
      <c r="AJ28" s="15"/>
      <c r="AK28" s="15"/>
      <c r="AL28" s="28"/>
      <c r="AM28" s="28"/>
      <c r="AN28" s="28"/>
      <c r="AO28" s="15"/>
      <c r="AP28" s="15"/>
      <c r="AQ28" s="15"/>
      <c r="AR28" s="15"/>
      <c r="AS28" s="15"/>
      <c r="AT28" s="15"/>
      <c r="AU28" s="20">
        <f>SUM(Tabla1[[#This Row],[Recursos propios2]:[Otros2]])</f>
        <v>0</v>
      </c>
      <c r="AV28" s="15"/>
      <c r="AW28" s="15"/>
      <c r="AX28" s="16" t="e">
        <f>+Tabla1[[#This Row],[Total Recursos Comprometido 2026]]/Tabla1[[#This Row],[Total 2026]]</f>
        <v>#DIV/0!</v>
      </c>
      <c r="AY28" s="16" t="e">
        <f>+Tabla1[[#This Row],[Total Recursos Obligados]]/Tabla1[[#This Row],[Total 2026]]</f>
        <v>#DIV/0!</v>
      </c>
      <c r="AZ28" s="16" t="e">
        <f>+Tabla1[[#This Row],[Total Recursos Pagados]]/Tabla1[[#This Row],[Total 2026]]</f>
        <v>#DIV/0!</v>
      </c>
      <c r="BA28" s="31"/>
      <c r="BB28" s="37" t="e">
        <f>+Tabla1[[#This Row],[Total Recursos Gestionados2]]/Tabla1[[#This Row],[Total Recursos Comprometido 2026]]</f>
        <v>#DIV/0!</v>
      </c>
      <c r="BC28" s="18" t="s">
        <v>87</v>
      </c>
      <c r="BD28" s="18" t="s">
        <v>88</v>
      </c>
      <c r="BE28" s="18" t="s">
        <v>89</v>
      </c>
    </row>
    <row r="29" spans="1:57" ht="91.5" customHeight="1">
      <c r="A29" s="18">
        <v>167</v>
      </c>
      <c r="B29" s="18" t="s">
        <v>52</v>
      </c>
      <c r="C29" s="18" t="s">
        <v>53</v>
      </c>
      <c r="D29" s="18">
        <v>2201</v>
      </c>
      <c r="E29" s="18" t="s">
        <v>54</v>
      </c>
      <c r="F29" s="18">
        <v>2201005</v>
      </c>
      <c r="G29" s="18" t="s">
        <v>73</v>
      </c>
      <c r="H29" s="18">
        <v>220100500</v>
      </c>
      <c r="I29" s="18" t="s">
        <v>107</v>
      </c>
      <c r="J29" s="18">
        <v>0</v>
      </c>
      <c r="K29" s="18" t="s">
        <v>116</v>
      </c>
      <c r="L29" s="18" t="str">
        <f>+'[1]Plan Indicativo'!AC175</f>
        <v>No Acumulativa</v>
      </c>
      <c r="M29" s="18">
        <f>+'[1]Plan Indicativo'!T175</f>
        <v>1</v>
      </c>
      <c r="N29" s="18">
        <v>1</v>
      </c>
      <c r="O29" s="35"/>
      <c r="P29" s="16"/>
      <c r="Q29" s="26"/>
      <c r="R29" s="79"/>
      <c r="S29" s="79"/>
      <c r="T29" s="15"/>
      <c r="U29" s="15"/>
      <c r="V29" s="15"/>
      <c r="W29" s="15"/>
      <c r="X29" s="15"/>
      <c r="Y29" s="15"/>
      <c r="Z29" s="15"/>
      <c r="AA29" s="15"/>
      <c r="AB29" s="15"/>
      <c r="AC29" s="28"/>
      <c r="AD29" s="28"/>
      <c r="AE29" s="15"/>
      <c r="AF29" s="29">
        <f>SUM(Tabla1[[#This Row],[Recursos propios]:[Otros]])</f>
        <v>0</v>
      </c>
      <c r="AG29" s="30"/>
      <c r="AH29" s="15"/>
      <c r="AI29" s="15"/>
      <c r="AJ29" s="15"/>
      <c r="AK29" s="15"/>
      <c r="AL29" s="28"/>
      <c r="AM29" s="28"/>
      <c r="AN29" s="28"/>
      <c r="AO29" s="15"/>
      <c r="AP29" s="15"/>
      <c r="AQ29" s="15"/>
      <c r="AR29" s="15"/>
      <c r="AS29" s="15"/>
      <c r="AT29" s="15"/>
      <c r="AU29" s="20">
        <f>SUM(Tabla1[[#This Row],[Recursos propios2]:[Otros2]])</f>
        <v>0</v>
      </c>
      <c r="AV29" s="15"/>
      <c r="AW29" s="15"/>
      <c r="AX29" s="16" t="e">
        <f>+Tabla1[[#This Row],[Total Recursos Comprometido 2026]]/Tabla1[[#This Row],[Total 2026]]</f>
        <v>#DIV/0!</v>
      </c>
      <c r="AY29" s="16" t="e">
        <f>+Tabla1[[#This Row],[Total Recursos Obligados]]/Tabla1[[#This Row],[Total 2026]]</f>
        <v>#DIV/0!</v>
      </c>
      <c r="AZ29" s="16" t="e">
        <f>+Tabla1[[#This Row],[Total Recursos Pagados]]/Tabla1[[#This Row],[Total 2026]]</f>
        <v>#DIV/0!</v>
      </c>
      <c r="BA29" s="31"/>
      <c r="BB29" s="37" t="e">
        <f>+Tabla1[[#This Row],[Total Recursos Gestionados2]]/Tabla1[[#This Row],[Total Recursos Comprometido 2026]]</f>
        <v>#DIV/0!</v>
      </c>
      <c r="BC29" s="18" t="s">
        <v>87</v>
      </c>
      <c r="BD29" s="18" t="s">
        <v>88</v>
      </c>
      <c r="BE29" s="18" t="s">
        <v>89</v>
      </c>
    </row>
    <row r="30" spans="1:57" ht="42.75">
      <c r="A30" s="18">
        <v>168</v>
      </c>
      <c r="B30" s="18" t="s">
        <v>52</v>
      </c>
      <c r="C30" s="18" t="s">
        <v>53</v>
      </c>
      <c r="D30" s="18">
        <v>2201</v>
      </c>
      <c r="E30" s="18" t="s">
        <v>54</v>
      </c>
      <c r="F30" s="18">
        <v>2201069</v>
      </c>
      <c r="G30" s="18" t="s">
        <v>74</v>
      </c>
      <c r="H30" s="18">
        <v>220106900</v>
      </c>
      <c r="I30" s="18" t="s">
        <v>108</v>
      </c>
      <c r="J30" s="18">
        <v>32</v>
      </c>
      <c r="K30" s="18" t="s">
        <v>116</v>
      </c>
      <c r="L30" s="18" t="str">
        <f>+'[1]Plan Indicativo'!AC176</f>
        <v>Acumulativa</v>
      </c>
      <c r="M30" s="18">
        <f>+'[1]Plan Indicativo'!T176</f>
        <v>80</v>
      </c>
      <c r="N30" s="18">
        <v>15</v>
      </c>
      <c r="O30" s="35"/>
      <c r="P30" s="16"/>
      <c r="Q30" s="26"/>
      <c r="R30" s="79">
        <v>6527604289</v>
      </c>
      <c r="S30" s="79">
        <v>378503751</v>
      </c>
      <c r="T30" s="15"/>
      <c r="U30" s="15"/>
      <c r="V30" s="15"/>
      <c r="W30" s="15"/>
      <c r="X30" s="15"/>
      <c r="Y30" s="15"/>
      <c r="Z30" s="15"/>
      <c r="AA30" s="15"/>
      <c r="AB30" s="15"/>
      <c r="AC30" s="28"/>
      <c r="AD30" s="28"/>
      <c r="AE30" s="15"/>
      <c r="AF30" s="29">
        <f>SUM(Tabla1[[#This Row],[Recursos propios]:[Otros]])</f>
        <v>6906108040</v>
      </c>
      <c r="AG30" s="30"/>
      <c r="AH30" s="15"/>
      <c r="AI30" s="15"/>
      <c r="AJ30" s="15"/>
      <c r="AK30" s="15"/>
      <c r="AL30" s="28"/>
      <c r="AM30" s="28"/>
      <c r="AN30" s="28"/>
      <c r="AO30" s="15"/>
      <c r="AP30" s="15"/>
      <c r="AQ30" s="15"/>
      <c r="AR30" s="15"/>
      <c r="AS30" s="15"/>
      <c r="AT30" s="15"/>
      <c r="AU30" s="20">
        <f>SUM(Tabla1[[#This Row],[Recursos propios2]:[Otros2]])</f>
        <v>0</v>
      </c>
      <c r="AV30" s="15"/>
      <c r="AW30" s="15"/>
      <c r="AX30" s="16">
        <f>+Tabla1[[#This Row],[Total Recursos Comprometido 2026]]/Tabla1[[#This Row],[Total 2026]]</f>
        <v>0</v>
      </c>
      <c r="AY30" s="16">
        <f>+Tabla1[[#This Row],[Total Recursos Obligados]]/Tabla1[[#This Row],[Total 2026]]</f>
        <v>0</v>
      </c>
      <c r="AZ30" s="16">
        <f>+Tabla1[[#This Row],[Total Recursos Pagados]]/Tabla1[[#This Row],[Total 2026]]</f>
        <v>0</v>
      </c>
      <c r="BA30" s="31"/>
      <c r="BB30" s="37" t="e">
        <f>+Tabla1[[#This Row],[Total Recursos Gestionados2]]/Tabla1[[#This Row],[Total Recursos Comprometido 2026]]</f>
        <v>#DIV/0!</v>
      </c>
      <c r="BC30" s="18" t="s">
        <v>87</v>
      </c>
      <c r="BD30" s="18" t="s">
        <v>88</v>
      </c>
      <c r="BE30" s="18" t="s">
        <v>89</v>
      </c>
    </row>
    <row r="31" spans="1:57" ht="71.25" customHeight="1">
      <c r="A31" s="18">
        <v>169</v>
      </c>
      <c r="B31" s="18" t="s">
        <v>52</v>
      </c>
      <c r="C31" s="18" t="s">
        <v>53</v>
      </c>
      <c r="D31" s="18">
        <v>2201</v>
      </c>
      <c r="E31" s="18" t="s">
        <v>54</v>
      </c>
      <c r="F31" s="18">
        <v>2201071</v>
      </c>
      <c r="G31" s="18" t="s">
        <v>75</v>
      </c>
      <c r="H31" s="18">
        <v>220107100</v>
      </c>
      <c r="I31" s="18" t="s">
        <v>102</v>
      </c>
      <c r="J31" s="18">
        <v>45</v>
      </c>
      <c r="K31" s="18" t="s">
        <v>116</v>
      </c>
      <c r="L31" s="18" t="str">
        <f>+'[1]Plan Indicativo'!AC177</f>
        <v>No Acumulativa</v>
      </c>
      <c r="M31" s="18">
        <f>+'[1]Plan Indicativo'!T177</f>
        <v>45</v>
      </c>
      <c r="N31" s="18">
        <v>45</v>
      </c>
      <c r="O31" s="35"/>
      <c r="P31" s="16"/>
      <c r="Q31" s="26"/>
      <c r="R31" s="79">
        <v>21469287168</v>
      </c>
      <c r="S31" s="79">
        <v>297461946365</v>
      </c>
      <c r="T31" s="15"/>
      <c r="U31" s="15"/>
      <c r="V31" s="15"/>
      <c r="W31" s="15"/>
      <c r="X31" s="15"/>
      <c r="Y31" s="15"/>
      <c r="Z31" s="15"/>
      <c r="AA31" s="15"/>
      <c r="AB31" s="15"/>
      <c r="AC31" s="28"/>
      <c r="AD31" s="28"/>
      <c r="AE31" s="15"/>
      <c r="AF31" s="29">
        <f>SUM(Tabla1[[#This Row],[Recursos propios]:[Otros]])</f>
        <v>318931233533</v>
      </c>
      <c r="AG31" s="30"/>
      <c r="AH31" s="15"/>
      <c r="AI31" s="15"/>
      <c r="AJ31" s="15"/>
      <c r="AK31" s="15"/>
      <c r="AL31" s="28"/>
      <c r="AM31" s="28"/>
      <c r="AN31" s="28"/>
      <c r="AO31" s="15"/>
      <c r="AP31" s="15"/>
      <c r="AQ31" s="15"/>
      <c r="AR31" s="15"/>
      <c r="AS31" s="15"/>
      <c r="AT31" s="15"/>
      <c r="AU31" s="20">
        <f>SUM(Tabla1[[#This Row],[Recursos propios2]:[Otros2]])</f>
        <v>0</v>
      </c>
      <c r="AV31" s="15"/>
      <c r="AW31" s="15"/>
      <c r="AX31" s="16">
        <f>+Tabla1[[#This Row],[Total Recursos Comprometido 2026]]/Tabla1[[#This Row],[Total 2026]]</f>
        <v>0</v>
      </c>
      <c r="AY31" s="16">
        <f>+Tabla1[[#This Row],[Total Recursos Obligados]]/Tabla1[[#This Row],[Total 2026]]</f>
        <v>0</v>
      </c>
      <c r="AZ31" s="16">
        <f>+Tabla1[[#This Row],[Total Recursos Pagados]]/Tabla1[[#This Row],[Total 2026]]</f>
        <v>0</v>
      </c>
      <c r="BA31" s="31"/>
      <c r="BB31" s="37" t="e">
        <f>+Tabla1[[#This Row],[Total Recursos Gestionados2]]/Tabla1[[#This Row],[Total Recursos Comprometido 2026]]</f>
        <v>#DIV/0!</v>
      </c>
      <c r="BC31" s="18" t="s">
        <v>87</v>
      </c>
      <c r="BD31" s="18" t="s">
        <v>88</v>
      </c>
      <c r="BE31" s="18" t="s">
        <v>89</v>
      </c>
    </row>
    <row r="32" spans="1:57" ht="72" customHeight="1">
      <c r="A32" s="18">
        <v>170</v>
      </c>
      <c r="B32" s="18" t="s">
        <v>52</v>
      </c>
      <c r="C32" s="18" t="s">
        <v>53</v>
      </c>
      <c r="D32" s="18">
        <v>2201</v>
      </c>
      <c r="E32" s="18" t="s">
        <v>54</v>
      </c>
      <c r="F32" s="18">
        <v>2201049</v>
      </c>
      <c r="G32" s="18" t="s">
        <v>76</v>
      </c>
      <c r="H32" s="18">
        <v>220104900</v>
      </c>
      <c r="I32" s="18" t="s">
        <v>90</v>
      </c>
      <c r="J32" s="18">
        <v>3000</v>
      </c>
      <c r="K32" s="18" t="s">
        <v>116</v>
      </c>
      <c r="L32" s="18" t="str">
        <f>+'[1]Plan Indicativo'!AC178</f>
        <v>No Acumulativa</v>
      </c>
      <c r="M32" s="18">
        <f>+'[1]Plan Indicativo'!T178</f>
        <v>3000</v>
      </c>
      <c r="N32" s="18">
        <v>3000</v>
      </c>
      <c r="O32" s="35"/>
      <c r="P32" s="16"/>
      <c r="Q32" s="26"/>
      <c r="R32" s="79">
        <v>907737040</v>
      </c>
      <c r="S32" s="79">
        <v>189034185</v>
      </c>
      <c r="T32" s="15"/>
      <c r="U32" s="15"/>
      <c r="V32" s="15"/>
      <c r="W32" s="15"/>
      <c r="X32" s="15"/>
      <c r="Y32" s="15"/>
      <c r="Z32" s="15"/>
      <c r="AA32" s="15"/>
      <c r="AB32" s="15"/>
      <c r="AC32" s="28"/>
      <c r="AD32" s="28"/>
      <c r="AE32" s="15"/>
      <c r="AF32" s="29">
        <f>SUM(Tabla1[[#This Row],[Recursos propios]:[Otros]])</f>
        <v>1096771225</v>
      </c>
      <c r="AG32" s="30"/>
      <c r="AH32" s="15"/>
      <c r="AI32" s="15"/>
      <c r="AJ32" s="15"/>
      <c r="AK32" s="15"/>
      <c r="AL32" s="28"/>
      <c r="AM32" s="28"/>
      <c r="AN32" s="28"/>
      <c r="AO32" s="15"/>
      <c r="AP32" s="15"/>
      <c r="AQ32" s="15"/>
      <c r="AR32" s="15"/>
      <c r="AS32" s="15"/>
      <c r="AT32" s="15"/>
      <c r="AU32" s="20">
        <f>SUM(Tabla1[[#This Row],[Recursos propios2]:[Otros2]])</f>
        <v>0</v>
      </c>
      <c r="AV32" s="15"/>
      <c r="AW32" s="15"/>
      <c r="AX32" s="16">
        <f>+Tabla1[[#This Row],[Total Recursos Comprometido 2026]]/Tabla1[[#This Row],[Total 2026]]</f>
        <v>0</v>
      </c>
      <c r="AY32" s="16">
        <f>+Tabla1[[#This Row],[Total Recursos Obligados]]/Tabla1[[#This Row],[Total 2026]]</f>
        <v>0</v>
      </c>
      <c r="AZ32" s="16">
        <f>+Tabla1[[#This Row],[Total Recursos Pagados]]/Tabla1[[#This Row],[Total 2026]]</f>
        <v>0</v>
      </c>
      <c r="BA32" s="31"/>
      <c r="BB32" s="37" t="e">
        <f>+Tabla1[[#This Row],[Total Recursos Gestionados2]]/Tabla1[[#This Row],[Total Recursos Comprometido 2026]]</f>
        <v>#DIV/0!</v>
      </c>
      <c r="BC32" s="18" t="s">
        <v>87</v>
      </c>
      <c r="BD32" s="18" t="s">
        <v>88</v>
      </c>
      <c r="BE32" s="18" t="s">
        <v>89</v>
      </c>
    </row>
    <row r="33" spans="1:57" ht="87.75" customHeight="1">
      <c r="A33" s="18">
        <v>171</v>
      </c>
      <c r="B33" s="18" t="s">
        <v>52</v>
      </c>
      <c r="C33" s="18" t="s">
        <v>53</v>
      </c>
      <c r="D33" s="18">
        <v>2201</v>
      </c>
      <c r="E33" s="18" t="s">
        <v>54</v>
      </c>
      <c r="F33" s="18">
        <v>2201030</v>
      </c>
      <c r="G33" s="18" t="s">
        <v>77</v>
      </c>
      <c r="H33" s="18">
        <v>220103000</v>
      </c>
      <c r="I33" s="18" t="s">
        <v>109</v>
      </c>
      <c r="J33" s="18">
        <v>2648</v>
      </c>
      <c r="K33" s="18" t="s">
        <v>116</v>
      </c>
      <c r="L33" s="18" t="str">
        <f>+'[1]Plan Indicativo'!AC179</f>
        <v>No Acumulativa</v>
      </c>
      <c r="M33" s="18">
        <f>+'[1]Plan Indicativo'!T179</f>
        <v>3000</v>
      </c>
      <c r="N33" s="18">
        <v>3000</v>
      </c>
      <c r="O33" s="35"/>
      <c r="P33" s="16"/>
      <c r="Q33" s="26"/>
      <c r="R33" s="79">
        <v>170084264</v>
      </c>
      <c r="S33" s="79">
        <v>23754093</v>
      </c>
      <c r="T33" s="15"/>
      <c r="U33" s="15"/>
      <c r="V33" s="15"/>
      <c r="W33" s="15"/>
      <c r="X33" s="15"/>
      <c r="Y33" s="15"/>
      <c r="Z33" s="15"/>
      <c r="AA33" s="15"/>
      <c r="AB33" s="15"/>
      <c r="AC33" s="28"/>
      <c r="AD33" s="28"/>
      <c r="AE33" s="15"/>
      <c r="AF33" s="29">
        <f>SUM(Tabla1[[#This Row],[Recursos propios]:[Otros]])</f>
        <v>193838357</v>
      </c>
      <c r="AG33" s="30"/>
      <c r="AH33" s="15"/>
      <c r="AI33" s="15"/>
      <c r="AJ33" s="15"/>
      <c r="AK33" s="15"/>
      <c r="AL33" s="28"/>
      <c r="AM33" s="28"/>
      <c r="AN33" s="28"/>
      <c r="AO33" s="15"/>
      <c r="AP33" s="15"/>
      <c r="AQ33" s="15"/>
      <c r="AR33" s="15"/>
      <c r="AS33" s="15"/>
      <c r="AT33" s="15"/>
      <c r="AU33" s="20">
        <f>SUM(Tabla1[[#This Row],[Recursos propios2]:[Otros2]])</f>
        <v>0</v>
      </c>
      <c r="AV33" s="15"/>
      <c r="AW33" s="15"/>
      <c r="AX33" s="16">
        <f>+Tabla1[[#This Row],[Total Recursos Comprometido 2026]]/Tabla1[[#This Row],[Total 2026]]</f>
        <v>0</v>
      </c>
      <c r="AY33" s="16">
        <f>+Tabla1[[#This Row],[Total Recursos Obligados]]/Tabla1[[#This Row],[Total 2026]]</f>
        <v>0</v>
      </c>
      <c r="AZ33" s="16">
        <f>+Tabla1[[#This Row],[Total Recursos Pagados]]/Tabla1[[#This Row],[Total 2026]]</f>
        <v>0</v>
      </c>
      <c r="BA33" s="31"/>
      <c r="BB33" s="37" t="e">
        <f>+Tabla1[[#This Row],[Total Recursos Gestionados2]]/Tabla1[[#This Row],[Total Recursos Comprometido 2026]]</f>
        <v>#DIV/0!</v>
      </c>
      <c r="BC33" s="18" t="s">
        <v>87</v>
      </c>
      <c r="BD33" s="18" t="s">
        <v>88</v>
      </c>
      <c r="BE33" s="18" t="s">
        <v>89</v>
      </c>
    </row>
    <row r="34" spans="1:57" ht="42.75">
      <c r="A34" s="18">
        <v>172</v>
      </c>
      <c r="B34" s="18" t="s">
        <v>52</v>
      </c>
      <c r="C34" s="18" t="s">
        <v>53</v>
      </c>
      <c r="D34" s="18">
        <v>2201</v>
      </c>
      <c r="E34" s="18" t="s">
        <v>54</v>
      </c>
      <c r="F34" s="18">
        <v>2201006</v>
      </c>
      <c r="G34" s="18" t="s">
        <v>78</v>
      </c>
      <c r="H34" s="18">
        <v>220100600</v>
      </c>
      <c r="I34" s="18" t="s">
        <v>91</v>
      </c>
      <c r="J34" s="18">
        <v>1</v>
      </c>
      <c r="K34" s="18" t="s">
        <v>116</v>
      </c>
      <c r="L34" s="18" t="str">
        <f>+'[1]Plan Indicativo'!AC180</f>
        <v>No Acumulativa</v>
      </c>
      <c r="M34" s="18">
        <f>+'[1]Plan Indicativo'!T180</f>
        <v>1</v>
      </c>
      <c r="N34" s="18">
        <v>1</v>
      </c>
      <c r="O34" s="35"/>
      <c r="P34" s="16"/>
      <c r="Q34" s="26"/>
      <c r="R34" s="79">
        <v>3471430937</v>
      </c>
      <c r="S34" s="79"/>
      <c r="T34" s="15"/>
      <c r="U34" s="15"/>
      <c r="V34" s="15"/>
      <c r="W34" s="15"/>
      <c r="X34" s="15"/>
      <c r="Y34" s="15"/>
      <c r="Z34" s="15"/>
      <c r="AA34" s="15"/>
      <c r="AB34" s="15"/>
      <c r="AC34" s="28"/>
      <c r="AD34" s="28"/>
      <c r="AE34" s="15"/>
      <c r="AF34" s="29">
        <f>SUM(Tabla1[[#This Row],[Recursos propios]:[Otros]])</f>
        <v>3471430937</v>
      </c>
      <c r="AG34" s="30"/>
      <c r="AH34" s="15"/>
      <c r="AI34" s="15"/>
      <c r="AJ34" s="15"/>
      <c r="AK34" s="15"/>
      <c r="AL34" s="28"/>
      <c r="AM34" s="28"/>
      <c r="AN34" s="28"/>
      <c r="AO34" s="15"/>
      <c r="AP34" s="15"/>
      <c r="AQ34" s="15"/>
      <c r="AR34" s="15"/>
      <c r="AS34" s="15"/>
      <c r="AT34" s="15"/>
      <c r="AU34" s="20">
        <f>SUM(Tabla1[[#This Row],[Recursos propios2]:[Otros2]])</f>
        <v>0</v>
      </c>
      <c r="AV34" s="15"/>
      <c r="AW34" s="15"/>
      <c r="AX34" s="16">
        <f>+Tabla1[[#This Row],[Total Recursos Comprometido 2026]]/Tabla1[[#This Row],[Total 2026]]</f>
        <v>0</v>
      </c>
      <c r="AY34" s="16">
        <f>+Tabla1[[#This Row],[Total Recursos Obligados]]/Tabla1[[#This Row],[Total 2026]]</f>
        <v>0</v>
      </c>
      <c r="AZ34" s="16">
        <f>+Tabla1[[#This Row],[Total Recursos Pagados]]/Tabla1[[#This Row],[Total 2026]]</f>
        <v>0</v>
      </c>
      <c r="BA34" s="31"/>
      <c r="BB34" s="37" t="e">
        <f>+Tabla1[[#This Row],[Total Recursos Gestionados2]]/Tabla1[[#This Row],[Total Recursos Comprometido 2026]]</f>
        <v>#DIV/0!</v>
      </c>
      <c r="BC34" s="18" t="s">
        <v>87</v>
      </c>
      <c r="BD34" s="18" t="s">
        <v>88</v>
      </c>
      <c r="BE34" s="18" t="s">
        <v>89</v>
      </c>
    </row>
    <row r="35" spans="1:57" ht="57">
      <c r="A35" s="18">
        <v>173</v>
      </c>
      <c r="B35" s="18" t="s">
        <v>52</v>
      </c>
      <c r="C35" s="18" t="s">
        <v>53</v>
      </c>
      <c r="D35" s="18">
        <v>2201</v>
      </c>
      <c r="E35" s="18" t="s">
        <v>54</v>
      </c>
      <c r="F35" s="18">
        <v>2201050</v>
      </c>
      <c r="G35" s="18" t="s">
        <v>79</v>
      </c>
      <c r="H35" s="18">
        <v>220105000</v>
      </c>
      <c r="I35" s="18" t="s">
        <v>110</v>
      </c>
      <c r="J35" s="18">
        <v>945</v>
      </c>
      <c r="K35" s="18" t="s">
        <v>116</v>
      </c>
      <c r="L35" s="18" t="str">
        <f>+'[1]Plan Indicativo'!AC181</f>
        <v>No Acumulativa</v>
      </c>
      <c r="M35" s="18">
        <f>+'[1]Plan Indicativo'!T181</f>
        <v>72000</v>
      </c>
      <c r="N35" s="18">
        <v>72000</v>
      </c>
      <c r="O35" s="35"/>
      <c r="P35" s="16"/>
      <c r="Q35" s="26"/>
      <c r="R35" s="79">
        <v>2018363378</v>
      </c>
      <c r="S35" s="79">
        <v>1021636839</v>
      </c>
      <c r="T35" s="15"/>
      <c r="U35" s="15"/>
      <c r="V35" s="15"/>
      <c r="W35" s="15"/>
      <c r="X35" s="15"/>
      <c r="Y35" s="15"/>
      <c r="Z35" s="15"/>
      <c r="AA35" s="15"/>
      <c r="AB35" s="15"/>
      <c r="AC35" s="28"/>
      <c r="AD35" s="28"/>
      <c r="AE35" s="15"/>
      <c r="AF35" s="29">
        <f>SUM(Tabla1[[#This Row],[Recursos propios]:[Otros]])</f>
        <v>3040000217</v>
      </c>
      <c r="AG35" s="30"/>
      <c r="AH35" s="15"/>
      <c r="AI35" s="15"/>
      <c r="AJ35" s="15"/>
      <c r="AK35" s="15"/>
      <c r="AL35" s="28"/>
      <c r="AM35" s="28"/>
      <c r="AN35" s="28"/>
      <c r="AO35" s="15"/>
      <c r="AP35" s="15"/>
      <c r="AQ35" s="15"/>
      <c r="AR35" s="15"/>
      <c r="AS35" s="15"/>
      <c r="AT35" s="15"/>
      <c r="AU35" s="20">
        <f>SUM(Tabla1[[#This Row],[Recursos propios2]:[Otros2]])</f>
        <v>0</v>
      </c>
      <c r="AV35" s="15"/>
      <c r="AW35" s="15"/>
      <c r="AX35" s="16">
        <f>+Tabla1[[#This Row],[Total Recursos Comprometido 2026]]/Tabla1[[#This Row],[Total 2026]]</f>
        <v>0</v>
      </c>
      <c r="AY35" s="16">
        <f>+Tabla1[[#This Row],[Total Recursos Obligados]]/Tabla1[[#This Row],[Total 2026]]</f>
        <v>0</v>
      </c>
      <c r="AZ35" s="16">
        <f>+Tabla1[[#This Row],[Total Recursos Pagados]]/Tabla1[[#This Row],[Total 2026]]</f>
        <v>0</v>
      </c>
      <c r="BA35" s="31"/>
      <c r="BB35" s="37" t="e">
        <f>+Tabla1[[#This Row],[Total Recursos Gestionados2]]/Tabla1[[#This Row],[Total Recursos Comprometido 2026]]</f>
        <v>#DIV/0!</v>
      </c>
      <c r="BC35" s="18" t="s">
        <v>87</v>
      </c>
      <c r="BD35" s="18" t="s">
        <v>88</v>
      </c>
      <c r="BE35" s="18" t="s">
        <v>89</v>
      </c>
    </row>
    <row r="36" spans="1:57" ht="67.5" customHeight="1">
      <c r="A36" s="18">
        <v>174</v>
      </c>
      <c r="B36" s="18" t="s">
        <v>52</v>
      </c>
      <c r="C36" s="18" t="s">
        <v>53</v>
      </c>
      <c r="D36" s="18">
        <v>2201</v>
      </c>
      <c r="E36" s="18" t="s">
        <v>54</v>
      </c>
      <c r="F36" s="18">
        <v>2201070</v>
      </c>
      <c r="G36" s="18" t="s">
        <v>80</v>
      </c>
      <c r="H36" s="18">
        <v>220107000</v>
      </c>
      <c r="I36" s="18" t="s">
        <v>111</v>
      </c>
      <c r="J36" s="18">
        <v>11</v>
      </c>
      <c r="K36" s="18" t="s">
        <v>116</v>
      </c>
      <c r="L36" s="18" t="str">
        <f>+'[1]Plan Indicativo'!AC182</f>
        <v>Acumulativa</v>
      </c>
      <c r="M36" s="18">
        <f>+'[1]Plan Indicativo'!T182</f>
        <v>15</v>
      </c>
      <c r="N36" s="18">
        <v>3</v>
      </c>
      <c r="O36" s="35"/>
      <c r="P36" s="16"/>
      <c r="Q36" s="26"/>
      <c r="R36" s="79">
        <v>680672198</v>
      </c>
      <c r="S36" s="79"/>
      <c r="T36" s="15"/>
      <c r="U36" s="15"/>
      <c r="V36" s="15"/>
      <c r="W36" s="15"/>
      <c r="X36" s="15"/>
      <c r="Y36" s="15"/>
      <c r="Z36" s="15"/>
      <c r="AA36" s="15"/>
      <c r="AB36" s="15"/>
      <c r="AC36" s="28"/>
      <c r="AD36" s="28"/>
      <c r="AE36" s="15"/>
      <c r="AF36" s="29">
        <f>SUM(Tabla1[[#This Row],[Recursos propios]:[Otros]])</f>
        <v>680672198</v>
      </c>
      <c r="AG36" s="30"/>
      <c r="AH36" s="15"/>
      <c r="AI36" s="15"/>
      <c r="AJ36" s="15"/>
      <c r="AK36" s="15"/>
      <c r="AL36" s="28"/>
      <c r="AM36" s="28"/>
      <c r="AN36" s="28"/>
      <c r="AO36" s="15"/>
      <c r="AP36" s="15"/>
      <c r="AQ36" s="15"/>
      <c r="AR36" s="15"/>
      <c r="AS36" s="15"/>
      <c r="AT36" s="15"/>
      <c r="AU36" s="20">
        <f>SUM(Tabla1[[#This Row],[Recursos propios2]:[Otros2]])</f>
        <v>0</v>
      </c>
      <c r="AV36" s="15"/>
      <c r="AW36" s="15"/>
      <c r="AX36" s="16">
        <f>+Tabla1[[#This Row],[Total Recursos Comprometido 2026]]/Tabla1[[#This Row],[Total 2026]]</f>
        <v>0</v>
      </c>
      <c r="AY36" s="16">
        <f>+Tabla1[[#This Row],[Total Recursos Obligados]]/Tabla1[[#This Row],[Total 2026]]</f>
        <v>0</v>
      </c>
      <c r="AZ36" s="16">
        <f>+Tabla1[[#This Row],[Total Recursos Pagados]]/Tabla1[[#This Row],[Total 2026]]</f>
        <v>0</v>
      </c>
      <c r="BA36" s="31"/>
      <c r="BB36" s="37" t="e">
        <f>+Tabla1[[#This Row],[Total Recursos Gestionados2]]/Tabla1[[#This Row],[Total Recursos Comprometido 2026]]</f>
        <v>#DIV/0!</v>
      </c>
      <c r="BC36" s="18" t="s">
        <v>87</v>
      </c>
      <c r="BD36" s="18" t="s">
        <v>88</v>
      </c>
      <c r="BE36" s="18" t="s">
        <v>89</v>
      </c>
    </row>
    <row r="37" spans="1:57" ht="59.25" customHeight="1">
      <c r="A37" s="18">
        <v>175</v>
      </c>
      <c r="B37" s="18" t="s">
        <v>52</v>
      </c>
      <c r="C37" s="18" t="s">
        <v>53</v>
      </c>
      <c r="D37" s="18">
        <v>2201</v>
      </c>
      <c r="E37" s="18" t="s">
        <v>54</v>
      </c>
      <c r="F37" s="18">
        <v>2201013</v>
      </c>
      <c r="G37" s="18" t="s">
        <v>81</v>
      </c>
      <c r="H37" s="18">
        <v>220101300</v>
      </c>
      <c r="I37" s="18" t="s">
        <v>112</v>
      </c>
      <c r="J37" s="18">
        <v>63</v>
      </c>
      <c r="K37" s="18" t="s">
        <v>116</v>
      </c>
      <c r="L37" s="18" t="s">
        <v>118</v>
      </c>
      <c r="M37" s="18">
        <v>150</v>
      </c>
      <c r="N37" s="18">
        <v>19</v>
      </c>
      <c r="O37" s="35"/>
      <c r="P37" s="16"/>
      <c r="Q37" s="26"/>
      <c r="R37" s="79">
        <f>169916693+27340377</f>
        <v>197257070</v>
      </c>
      <c r="S37" s="79"/>
      <c r="T37" s="15"/>
      <c r="U37" s="15"/>
      <c r="V37" s="15"/>
      <c r="W37" s="15"/>
      <c r="X37" s="15"/>
      <c r="Y37" s="15"/>
      <c r="Z37" s="15"/>
      <c r="AA37" s="15"/>
      <c r="AB37" s="15"/>
      <c r="AC37" s="28"/>
      <c r="AD37" s="28"/>
      <c r="AE37" s="15"/>
      <c r="AF37" s="29">
        <f>SUM(Tabla1[[#This Row],[Recursos propios]:[Otros]])</f>
        <v>197257070</v>
      </c>
      <c r="AG37" s="30"/>
      <c r="AH37" s="15"/>
      <c r="AI37" s="15"/>
      <c r="AJ37" s="15"/>
      <c r="AK37" s="15"/>
      <c r="AL37" s="28"/>
      <c r="AM37" s="28"/>
      <c r="AN37" s="28"/>
      <c r="AO37" s="15"/>
      <c r="AP37" s="15"/>
      <c r="AQ37" s="15"/>
      <c r="AR37" s="15"/>
      <c r="AS37" s="15"/>
      <c r="AT37" s="15"/>
      <c r="AU37" s="20">
        <f>SUM(Tabla1[[#This Row],[Recursos propios2]:[Otros2]])</f>
        <v>0</v>
      </c>
      <c r="AV37" s="15"/>
      <c r="AW37" s="15"/>
      <c r="AX37" s="16">
        <f>+Tabla1[[#This Row],[Total Recursos Comprometido 2026]]/Tabla1[[#This Row],[Total 2026]]</f>
        <v>0</v>
      </c>
      <c r="AY37" s="16">
        <f>+Tabla1[[#This Row],[Total Recursos Obligados]]/Tabla1[[#This Row],[Total 2026]]</f>
        <v>0</v>
      </c>
      <c r="AZ37" s="16">
        <f>+Tabla1[[#This Row],[Total Recursos Pagados]]/Tabla1[[#This Row],[Total 2026]]</f>
        <v>0</v>
      </c>
      <c r="BA37" s="31"/>
      <c r="BB37" s="37" t="e">
        <f>+Tabla1[[#This Row],[Total Recursos Gestionados2]]/Tabla1[[#This Row],[Total Recursos Comprometido 2026]]</f>
        <v>#DIV/0!</v>
      </c>
      <c r="BC37" s="18" t="s">
        <v>87</v>
      </c>
      <c r="BD37" s="18" t="s">
        <v>88</v>
      </c>
      <c r="BE37" s="18" t="s">
        <v>89</v>
      </c>
    </row>
    <row r="38" spans="1:57" ht="62.25" customHeight="1">
      <c r="A38" s="18">
        <v>176</v>
      </c>
      <c r="B38" s="18" t="s">
        <v>52</v>
      </c>
      <c r="C38" s="18" t="s">
        <v>53</v>
      </c>
      <c r="D38" s="18">
        <v>2201</v>
      </c>
      <c r="E38" s="18" t="s">
        <v>54</v>
      </c>
      <c r="F38" s="18">
        <v>2201023</v>
      </c>
      <c r="G38" s="18" t="s">
        <v>82</v>
      </c>
      <c r="H38" s="18">
        <v>220102300</v>
      </c>
      <c r="I38" s="18" t="s">
        <v>113</v>
      </c>
      <c r="J38" s="18">
        <v>6</v>
      </c>
      <c r="K38" s="18" t="s">
        <v>116</v>
      </c>
      <c r="L38" s="18" t="s">
        <v>118</v>
      </c>
      <c r="M38" s="18">
        <v>40</v>
      </c>
      <c r="N38" s="18">
        <v>14</v>
      </c>
      <c r="O38" s="35"/>
      <c r="P38" s="16"/>
      <c r="Q38" s="26"/>
      <c r="R38" s="79">
        <v>529506666</v>
      </c>
      <c r="S38" s="79"/>
      <c r="T38" s="15"/>
      <c r="U38" s="15"/>
      <c r="V38" s="15"/>
      <c r="W38" s="15"/>
      <c r="X38" s="15"/>
      <c r="Y38" s="15"/>
      <c r="Z38" s="15"/>
      <c r="AA38" s="15"/>
      <c r="AB38" s="15"/>
      <c r="AC38" s="28"/>
      <c r="AD38" s="28"/>
      <c r="AE38" s="15"/>
      <c r="AF38" s="29">
        <f>SUM(Tabla1[[#This Row],[Recursos propios]:[Otros]])</f>
        <v>529506666</v>
      </c>
      <c r="AG38" s="30"/>
      <c r="AH38" s="15"/>
      <c r="AI38" s="15"/>
      <c r="AJ38" s="15"/>
      <c r="AK38" s="15"/>
      <c r="AL38" s="28"/>
      <c r="AM38" s="28"/>
      <c r="AN38" s="28"/>
      <c r="AO38" s="15"/>
      <c r="AP38" s="15"/>
      <c r="AQ38" s="15"/>
      <c r="AR38" s="15"/>
      <c r="AS38" s="15"/>
      <c r="AT38" s="15"/>
      <c r="AU38" s="20">
        <f>SUM(Tabla1[[#This Row],[Recursos propios2]:[Otros2]])</f>
        <v>0</v>
      </c>
      <c r="AV38" s="15"/>
      <c r="AW38" s="15"/>
      <c r="AX38" s="16">
        <f>+Tabla1[[#This Row],[Total Recursos Comprometido 2026]]/Tabla1[[#This Row],[Total 2026]]</f>
        <v>0</v>
      </c>
      <c r="AY38" s="16">
        <f>+Tabla1[[#This Row],[Total Recursos Obligados]]/Tabla1[[#This Row],[Total 2026]]</f>
        <v>0</v>
      </c>
      <c r="AZ38" s="16">
        <f>+Tabla1[[#This Row],[Total Recursos Pagados]]/Tabla1[[#This Row],[Total 2026]]</f>
        <v>0</v>
      </c>
      <c r="BA38" s="31"/>
      <c r="BB38" s="37" t="e">
        <f>+Tabla1[[#This Row],[Total Recursos Gestionados2]]/Tabla1[[#This Row],[Total Recursos Comprometido 2026]]</f>
        <v>#DIV/0!</v>
      </c>
      <c r="BC38" s="18" t="s">
        <v>87</v>
      </c>
      <c r="BD38" s="18" t="s">
        <v>88</v>
      </c>
      <c r="BE38" s="18" t="s">
        <v>89</v>
      </c>
    </row>
    <row r="39" spans="1:57" ht="113.25" customHeight="1">
      <c r="A39" s="18">
        <v>177</v>
      </c>
      <c r="B39" s="18" t="s">
        <v>52</v>
      </c>
      <c r="C39" s="18" t="s">
        <v>53</v>
      </c>
      <c r="D39" s="18">
        <v>2202</v>
      </c>
      <c r="E39" s="18" t="s">
        <v>83</v>
      </c>
      <c r="F39" s="18">
        <v>2202063</v>
      </c>
      <c r="G39" s="18" t="s">
        <v>84</v>
      </c>
      <c r="H39" s="18">
        <v>220206300</v>
      </c>
      <c r="I39" s="18" t="s">
        <v>114</v>
      </c>
      <c r="J39" s="18">
        <v>2000</v>
      </c>
      <c r="K39" s="18" t="s">
        <v>116</v>
      </c>
      <c r="L39" s="18" t="s">
        <v>118</v>
      </c>
      <c r="M39" s="18">
        <v>600</v>
      </c>
      <c r="N39" s="18">
        <v>0</v>
      </c>
      <c r="O39" s="35"/>
      <c r="P39" s="16"/>
      <c r="Q39" s="26"/>
      <c r="R39" s="79">
        <v>878805296</v>
      </c>
      <c r="S39" s="79"/>
      <c r="T39" s="15"/>
      <c r="U39" s="15"/>
      <c r="V39" s="15"/>
      <c r="W39" s="15"/>
      <c r="X39" s="15"/>
      <c r="Y39" s="15"/>
      <c r="Z39" s="15"/>
      <c r="AA39" s="15"/>
      <c r="AB39" s="15"/>
      <c r="AC39" s="28"/>
      <c r="AD39" s="28"/>
      <c r="AE39" s="15"/>
      <c r="AF39" s="29">
        <f>SUM(Tabla1[[#This Row],[Recursos propios]:[Otros]])</f>
        <v>878805296</v>
      </c>
      <c r="AG39" s="30"/>
      <c r="AH39" s="15"/>
      <c r="AI39" s="15"/>
      <c r="AJ39" s="15"/>
      <c r="AK39" s="15"/>
      <c r="AL39" s="28"/>
      <c r="AM39" s="28"/>
      <c r="AN39" s="28"/>
      <c r="AO39" s="15"/>
      <c r="AP39" s="15"/>
      <c r="AQ39" s="15"/>
      <c r="AR39" s="15"/>
      <c r="AS39" s="15"/>
      <c r="AT39" s="15"/>
      <c r="AU39" s="20">
        <f>SUM(Tabla1[[#This Row],[Recursos propios2]:[Otros2]])</f>
        <v>0</v>
      </c>
      <c r="AV39" s="15"/>
      <c r="AW39" s="15"/>
      <c r="AX39" s="16">
        <f>+Tabla1[[#This Row],[Total Recursos Comprometido 2026]]/Tabla1[[#This Row],[Total 2026]]</f>
        <v>0</v>
      </c>
      <c r="AY39" s="16">
        <f>+Tabla1[[#This Row],[Total Recursos Obligados]]/Tabla1[[#This Row],[Total 2026]]</f>
        <v>0</v>
      </c>
      <c r="AZ39" s="16">
        <f>+Tabla1[[#This Row],[Total Recursos Pagados]]/Tabla1[[#This Row],[Total 2026]]</f>
        <v>0</v>
      </c>
      <c r="BA39" s="31"/>
      <c r="BB39" s="37" t="e">
        <f>+Tabla1[[#This Row],[Total Recursos Gestionados2]]/Tabla1[[#This Row],[Total Recursos Comprometido 2026]]</f>
        <v>#DIV/0!</v>
      </c>
      <c r="BC39" s="18" t="s">
        <v>87</v>
      </c>
      <c r="BD39" s="18" t="s">
        <v>88</v>
      </c>
      <c r="BE39" s="18" t="s">
        <v>89</v>
      </c>
    </row>
    <row r="40" spans="1:57" ht="83.25" customHeight="1">
      <c r="A40" s="18">
        <v>178</v>
      </c>
      <c r="B40" s="18" t="s">
        <v>52</v>
      </c>
      <c r="C40" s="18" t="s">
        <v>53</v>
      </c>
      <c r="D40" s="18">
        <v>2202</v>
      </c>
      <c r="E40" s="18" t="s">
        <v>83</v>
      </c>
      <c r="F40" s="18">
        <v>2202061</v>
      </c>
      <c r="G40" s="18" t="s">
        <v>85</v>
      </c>
      <c r="H40" s="18">
        <v>220206100</v>
      </c>
      <c r="I40" s="18" t="s">
        <v>115</v>
      </c>
      <c r="J40" s="18">
        <v>1000</v>
      </c>
      <c r="K40" s="18" t="s">
        <v>116</v>
      </c>
      <c r="L40" s="18" t="s">
        <v>119</v>
      </c>
      <c r="M40" s="18">
        <v>1000</v>
      </c>
      <c r="N40" s="18">
        <v>1000</v>
      </c>
      <c r="O40" s="35"/>
      <c r="P40" s="16"/>
      <c r="Q40" s="26"/>
      <c r="R40" s="79">
        <f>4479850204+1965170209</f>
        <v>6445020413</v>
      </c>
      <c r="S40" s="79"/>
      <c r="T40" s="15"/>
      <c r="U40" s="15"/>
      <c r="V40" s="15"/>
      <c r="W40" s="15"/>
      <c r="X40" s="15"/>
      <c r="Y40" s="15"/>
      <c r="Z40" s="15"/>
      <c r="AA40" s="15"/>
      <c r="AB40" s="15"/>
      <c r="AC40" s="28"/>
      <c r="AD40" s="28"/>
      <c r="AE40" s="15"/>
      <c r="AF40" s="29">
        <f>SUM(Tabla1[[#This Row],[Recursos propios]:[Otros]])</f>
        <v>6445020413</v>
      </c>
      <c r="AG40" s="30"/>
      <c r="AH40" s="15"/>
      <c r="AI40" s="15"/>
      <c r="AJ40" s="15"/>
      <c r="AK40" s="15"/>
      <c r="AL40" s="28"/>
      <c r="AM40" s="28"/>
      <c r="AN40" s="28"/>
      <c r="AO40" s="15"/>
      <c r="AP40" s="15"/>
      <c r="AQ40" s="15"/>
      <c r="AR40" s="15"/>
      <c r="AS40" s="15"/>
      <c r="AT40" s="15"/>
      <c r="AU40" s="20">
        <f>SUM(Tabla1[[#This Row],[Recursos propios2]:[Otros2]])</f>
        <v>0</v>
      </c>
      <c r="AV40" s="15"/>
      <c r="AW40" s="15"/>
      <c r="AX40" s="16">
        <f>+Tabla1[[#This Row],[Total Recursos Comprometido 2026]]/Tabla1[[#This Row],[Total 2026]]</f>
        <v>0</v>
      </c>
      <c r="AY40" s="16">
        <f>+Tabla1[[#This Row],[Total Recursos Obligados]]/Tabla1[[#This Row],[Total 2026]]</f>
        <v>0</v>
      </c>
      <c r="AZ40" s="16">
        <f>+Tabla1[[#This Row],[Total Recursos Pagados]]/Tabla1[[#This Row],[Total 2026]]</f>
        <v>0</v>
      </c>
      <c r="BA40" s="31"/>
      <c r="BB40" s="37" t="e">
        <f>+Tabla1[[#This Row],[Total Recursos Gestionados2]]/Tabla1[[#This Row],[Total Recursos Comprometido 2026]]</f>
        <v>#DIV/0!</v>
      </c>
      <c r="BC40" s="18" t="s">
        <v>87</v>
      </c>
      <c r="BD40" s="18" t="s">
        <v>88</v>
      </c>
      <c r="BE40" s="18" t="s">
        <v>89</v>
      </c>
    </row>
    <row r="41" spans="1:57" ht="72.75" customHeight="1">
      <c r="A41" s="18">
        <v>179</v>
      </c>
      <c r="B41" s="18" t="s">
        <v>52</v>
      </c>
      <c r="C41" s="18" t="s">
        <v>53</v>
      </c>
      <c r="D41" s="18">
        <v>2202</v>
      </c>
      <c r="E41" s="18" t="s">
        <v>83</v>
      </c>
      <c r="F41" s="18">
        <v>2202063</v>
      </c>
      <c r="G41" s="18" t="s">
        <v>86</v>
      </c>
      <c r="H41" s="18">
        <v>220206300</v>
      </c>
      <c r="I41" s="18" t="s">
        <v>114</v>
      </c>
      <c r="J41" s="18">
        <v>0</v>
      </c>
      <c r="K41" s="18" t="s">
        <v>116</v>
      </c>
      <c r="L41" s="18" t="s">
        <v>118</v>
      </c>
      <c r="M41" s="18">
        <v>400</v>
      </c>
      <c r="N41" s="18">
        <v>200</v>
      </c>
      <c r="O41" s="35"/>
      <c r="P41" s="16"/>
      <c r="Q41" s="26"/>
      <c r="R41" s="79">
        <v>1750378151</v>
      </c>
      <c r="S41" s="79"/>
      <c r="T41" s="15"/>
      <c r="U41" s="15"/>
      <c r="V41" s="15"/>
      <c r="W41" s="15"/>
      <c r="X41" s="15"/>
      <c r="Y41" s="15"/>
      <c r="Z41" s="15"/>
      <c r="AA41" s="15"/>
      <c r="AB41" s="15"/>
      <c r="AC41" s="28"/>
      <c r="AD41" s="28"/>
      <c r="AE41" s="15"/>
      <c r="AF41" s="29">
        <f>SUM(Tabla1[[#This Row],[Recursos propios]:[Otros]])</f>
        <v>1750378151</v>
      </c>
      <c r="AG41" s="30"/>
      <c r="AH41" s="15"/>
      <c r="AI41" s="15"/>
      <c r="AJ41" s="15"/>
      <c r="AK41" s="15"/>
      <c r="AL41" s="28"/>
      <c r="AM41" s="28"/>
      <c r="AN41" s="28"/>
      <c r="AO41" s="15"/>
      <c r="AP41" s="15"/>
      <c r="AQ41" s="15"/>
      <c r="AR41" s="15"/>
      <c r="AS41" s="15"/>
      <c r="AT41" s="15"/>
      <c r="AU41" s="20">
        <f>SUM(Tabla1[[#This Row],[Recursos propios2]:[Otros2]])</f>
        <v>0</v>
      </c>
      <c r="AV41" s="15"/>
      <c r="AW41" s="15"/>
      <c r="AX41" s="16">
        <f>+Tabla1[[#This Row],[Total Recursos Comprometido 2026]]/Tabla1[[#This Row],[Total 2026]]</f>
        <v>0</v>
      </c>
      <c r="AY41" s="16">
        <f>+Tabla1[[#This Row],[Total Recursos Obligados]]/Tabla1[[#This Row],[Total 2026]]</f>
        <v>0</v>
      </c>
      <c r="AZ41" s="16">
        <f>+Tabla1[[#This Row],[Total Recursos Pagados]]/Tabla1[[#This Row],[Total 2026]]</f>
        <v>0</v>
      </c>
      <c r="BA41" s="31"/>
      <c r="BB41" s="37" t="e">
        <f>+Tabla1[[#This Row],[Total Recursos Gestionados2]]/Tabla1[[#This Row],[Total Recursos Comprometido 2026]]</f>
        <v>#DIV/0!</v>
      </c>
      <c r="BC41" s="18" t="s">
        <v>87</v>
      </c>
      <c r="BD41" s="18" t="s">
        <v>88</v>
      </c>
      <c r="BE41" s="18" t="s">
        <v>89</v>
      </c>
    </row>
    <row r="42" spans="1:57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2"/>
      <c r="R42" s="34">
        <f>SUM(R11:R41)</f>
        <v>79745917220</v>
      </c>
      <c r="S42" s="34">
        <f>SUM(S11:S41)</f>
        <v>328434618964</v>
      </c>
      <c r="T42" s="34">
        <f>SUM(T11:T41)</f>
        <v>0</v>
      </c>
      <c r="U42" s="34">
        <f>SUM(U11:U41)</f>
        <v>0</v>
      </c>
      <c r="V42" s="34">
        <f>SUM(V11:V41)</f>
        <v>0</v>
      </c>
      <c r="W42" s="34">
        <f>SUM(W11:W41)</f>
        <v>0</v>
      </c>
      <c r="X42" s="34">
        <f>SUM(X11:X41)</f>
        <v>0</v>
      </c>
      <c r="Y42" s="34">
        <f>SUM(Y11:Y41)</f>
        <v>0</v>
      </c>
      <c r="Z42" s="34">
        <f>SUM(Z11:Z41)</f>
        <v>0</v>
      </c>
      <c r="AA42" s="34">
        <f>SUM(AA11:AA41)</f>
        <v>0</v>
      </c>
      <c r="AB42" s="34">
        <f>SUM(AB11:AB41)</f>
        <v>0</v>
      </c>
      <c r="AC42" s="34">
        <f>SUM(AC11:AC41)</f>
        <v>0</v>
      </c>
      <c r="AD42" s="34">
        <f>SUM(AD11:AD41)</f>
        <v>2887775781</v>
      </c>
      <c r="AE42" s="34">
        <f>SUM(AE11:AE41)</f>
        <v>0</v>
      </c>
      <c r="AF42" s="34">
        <f>SUM(AF11:AF41)</f>
        <v>411068311965</v>
      </c>
      <c r="AG42" s="34">
        <f>SUM(AG11:AG41)</f>
        <v>0</v>
      </c>
      <c r="AH42" s="34">
        <f>SUM(AH11:AH41)</f>
        <v>0</v>
      </c>
      <c r="AI42" s="34">
        <f>SUM(AI11:AI41)</f>
        <v>0</v>
      </c>
      <c r="AJ42" s="34">
        <f>SUM(AJ11:AJ41)</f>
        <v>0</v>
      </c>
      <c r="AK42" s="34">
        <f>SUM(AK11:AK41)</f>
        <v>0</v>
      </c>
      <c r="AL42" s="34">
        <f>SUM(AL11:AL41)</f>
        <v>0</v>
      </c>
      <c r="AM42" s="34">
        <f>SUM(AM11:AM41)</f>
        <v>0</v>
      </c>
      <c r="AN42" s="34">
        <f>SUM(AN11:AN41)</f>
        <v>0</v>
      </c>
      <c r="AO42" s="34">
        <f>SUM(AO11:AO41)</f>
        <v>0</v>
      </c>
      <c r="AP42" s="34">
        <f>SUM(AP11:AP41)</f>
        <v>0</v>
      </c>
      <c r="AQ42" s="34">
        <f>SUM(AQ11:AQ41)</f>
        <v>0</v>
      </c>
      <c r="AR42" s="34">
        <f>SUM(AR11:AR41)</f>
        <v>0</v>
      </c>
      <c r="AS42" s="34">
        <f>SUM(AS11:AS41)</f>
        <v>0</v>
      </c>
      <c r="AT42" s="34">
        <f>SUM(AT11:AT41)</f>
        <v>0</v>
      </c>
      <c r="AU42" s="34">
        <f>SUM(AU11:AU41)</f>
        <v>0</v>
      </c>
      <c r="AV42" s="34">
        <f>SUM(AV11:AV41)</f>
        <v>0</v>
      </c>
      <c r="AW42" s="34">
        <f>SUM(AW11:AW41)</f>
        <v>0</v>
      </c>
      <c r="AX42" s="34"/>
      <c r="AY42" s="34"/>
      <c r="AZ42" s="34"/>
      <c r="BA42" s="34">
        <f>SUM(BA11:BA41)</f>
        <v>0</v>
      </c>
      <c r="BB42" s="33"/>
      <c r="BC42" s="33"/>
      <c r="BD42" s="33"/>
      <c r="BE42" s="33"/>
    </row>
    <row r="45" spans="1:57"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1:57"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1:57"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57"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  <row r="49" spans="18:57"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8:57"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conditionalFormatting sqref="O11:P41">
    <cfRule type="cellIs" dxfId="0" priority="2" operator="equal">
      <formula>A11</formula>
    </cfRule>
  </conditionalFormatting>
  <pageMargins left="0.37" right="0.32" top="0.55000000000000004" bottom="0.46" header="0.34" footer="0.31496062992125984"/>
  <pageSetup paperSize="5" scale="65" orientation="landscape" r:id="rId1"/>
  <ignoredErrors>
    <ignoredError sqref="AX11:AX41 AY11:AY41 AZ11:AZ41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cp:lastPrinted>2025-05-12T18:53:36Z</cp:lastPrinted>
  <dcterms:created xsi:type="dcterms:W3CDTF">2024-06-03T22:05:35Z</dcterms:created>
  <dcterms:modified xsi:type="dcterms:W3CDTF">2026-01-30T19:58:54Z</dcterms:modified>
</cp:coreProperties>
</file>