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always"/>
  <mc:AlternateContent xmlns:mc="http://schemas.openxmlformats.org/markup-compatibility/2006">
    <mc:Choice Requires="x15">
      <x15ac:absPath xmlns:x15ac="http://schemas.microsoft.com/office/spreadsheetml/2010/11/ac" url="d:\Desktop\Planes de Acción 2026\"/>
    </mc:Choice>
  </mc:AlternateContent>
  <xr:revisionPtr revIDLastSave="0" documentId="13_ncr:1_{2DCE86BE-1762-4283-9829-6B9DB43D70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ón-metas" sheetId="1" r:id="rId1"/>
  </sheets>
  <externalReferences>
    <externalReference r:id="rId2"/>
  </externalReferences>
  <definedNames>
    <definedName name="_xlnm._FilterDatabase" localSheetId="0" hidden="1">'Plan de Acción-metas'!$A$10:$BE$10</definedName>
    <definedName name="PA">'Plan de Acción-metas'!$A$9:$BE$27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U27" i="1" l="1"/>
  <c r="M29" i="1" l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R30" i="1" l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8" i="1"/>
  <c r="AU29" i="1"/>
  <c r="AF11" i="1"/>
  <c r="AF12" i="1"/>
  <c r="AY12" i="1" s="1"/>
  <c r="AF13" i="1"/>
  <c r="AF14" i="1"/>
  <c r="AY14" i="1" s="1"/>
  <c r="AF15" i="1"/>
  <c r="AF16" i="1"/>
  <c r="AY16" i="1" s="1"/>
  <c r="AF17" i="1"/>
  <c r="AF18" i="1"/>
  <c r="AY18" i="1" s="1"/>
  <c r="AF19" i="1"/>
  <c r="AF20" i="1"/>
  <c r="AY20" i="1" s="1"/>
  <c r="AF21" i="1"/>
  <c r="AF22" i="1"/>
  <c r="AY22" i="1" s="1"/>
  <c r="AF23" i="1"/>
  <c r="AF24" i="1"/>
  <c r="AY24" i="1" s="1"/>
  <c r="AF25" i="1"/>
  <c r="AF26" i="1"/>
  <c r="AY26" i="1" s="1"/>
  <c r="AF27" i="1"/>
  <c r="AF28" i="1"/>
  <c r="AY28" i="1" s="1"/>
  <c r="AF29" i="1"/>
  <c r="AX27" i="1" l="1"/>
  <c r="BB27" i="1" s="1"/>
  <c r="AX19" i="1"/>
  <c r="BB19" i="1" s="1"/>
  <c r="AX11" i="1"/>
  <c r="BB11" i="1" s="1"/>
  <c r="AX23" i="1"/>
  <c r="BB23" i="1" s="1"/>
  <c r="AX15" i="1"/>
  <c r="BB15" i="1" s="1"/>
  <c r="AX29" i="1"/>
  <c r="BB29" i="1" s="1"/>
  <c r="AX25" i="1"/>
  <c r="BB25" i="1" s="1"/>
  <c r="AX21" i="1"/>
  <c r="BB21" i="1" s="1"/>
  <c r="AX17" i="1"/>
  <c r="BB17" i="1" s="1"/>
  <c r="AX13" i="1"/>
  <c r="BB13" i="1" s="1"/>
  <c r="AZ26" i="1"/>
  <c r="AZ22" i="1"/>
  <c r="AZ18" i="1"/>
  <c r="AZ14" i="1"/>
  <c r="AX26" i="1"/>
  <c r="BB26" i="1" s="1"/>
  <c r="AX22" i="1"/>
  <c r="BB22" i="1" s="1"/>
  <c r="AZ29" i="1"/>
  <c r="AZ25" i="1"/>
  <c r="AZ21" i="1"/>
  <c r="AZ17" i="1"/>
  <c r="AZ13" i="1"/>
  <c r="AZ28" i="1"/>
  <c r="AZ24" i="1"/>
  <c r="AZ20" i="1"/>
  <c r="AZ16" i="1"/>
  <c r="AZ12" i="1"/>
  <c r="AX28" i="1"/>
  <c r="BB28" i="1" s="1"/>
  <c r="AX24" i="1"/>
  <c r="BB24" i="1" s="1"/>
  <c r="AZ27" i="1"/>
  <c r="AZ23" i="1"/>
  <c r="AZ19" i="1"/>
  <c r="AZ15" i="1"/>
  <c r="AZ11" i="1"/>
  <c r="AX18" i="1"/>
  <c r="BB18" i="1" s="1"/>
  <c r="AX14" i="1"/>
  <c r="BB14" i="1" s="1"/>
  <c r="AY29" i="1"/>
  <c r="AY25" i="1"/>
  <c r="AY21" i="1"/>
  <c r="AY17" i="1"/>
  <c r="AY13" i="1"/>
  <c r="AX20" i="1"/>
  <c r="BB20" i="1" s="1"/>
  <c r="AX16" i="1"/>
  <c r="BB16" i="1" s="1"/>
  <c r="AX12" i="1"/>
  <c r="BB12" i="1" s="1"/>
  <c r="AY27" i="1"/>
  <c r="AY23" i="1"/>
  <c r="AY19" i="1"/>
  <c r="AY15" i="1"/>
  <c r="AY11" i="1"/>
</calcChain>
</file>

<file path=xl/sharedStrings.xml><?xml version="1.0" encoding="utf-8"?>
<sst xmlns="http://schemas.openxmlformats.org/spreadsheetml/2006/main" count="271" uniqueCount="148">
  <si>
    <t>PLAN DE ACCION</t>
  </si>
  <si>
    <t>Código:  F-DPM-10100-238,37-060</t>
  </si>
  <si>
    <t>Versión:3.0</t>
  </si>
  <si>
    <t>Fecha aprobación: Abril 10 de 2025</t>
  </si>
  <si>
    <t>VIGENCIA</t>
  </si>
  <si>
    <t>PDM 2024-2027</t>
  </si>
  <si>
    <t>RECURSOS PROGRAMADOS</t>
  </si>
  <si>
    <t>RECURSOS EJECUTADOS</t>
  </si>
  <si>
    <t>EJECUCIÓN PRESUPUESTAL</t>
  </si>
  <si>
    <t>GESTIÓN DE RECURSOS</t>
  </si>
  <si>
    <t>RESPONSABLES</t>
  </si>
  <si>
    <t xml:space="preserve"> Consecutivo PDM</t>
  </si>
  <si>
    <t>Linea Estratégica</t>
  </si>
  <si>
    <t>Sector</t>
  </si>
  <si>
    <t>Cod. Programa</t>
  </si>
  <si>
    <t>Programa</t>
  </si>
  <si>
    <t>Cod. de Producto</t>
  </si>
  <si>
    <t>Meta de Producto</t>
  </si>
  <si>
    <t>Recursos del Balance</t>
  </si>
  <si>
    <t>Recursos del Balance2</t>
  </si>
  <si>
    <t>Total Recursos Obligados</t>
  </si>
  <si>
    <t>Total Recursos Pagados</t>
  </si>
  <si>
    <t>Ejecución Recursos Comprometidos</t>
  </si>
  <si>
    <t>Ejecución Recursos Obligados</t>
  </si>
  <si>
    <t>Ejecución Recursos Pagados</t>
  </si>
  <si>
    <t>Nivel de Gestión</t>
  </si>
  <si>
    <t>Dependencia</t>
  </si>
  <si>
    <t>Responsable</t>
  </si>
  <si>
    <t>ODS</t>
  </si>
  <si>
    <t>Territorio seguro que progresa</t>
  </si>
  <si>
    <t>Ciencia, tecnología e innovación.</t>
  </si>
  <si>
    <t>3906</t>
  </si>
  <si>
    <t>Fomento a vocaciones y formación, generación, uso y apropiación social del conocimiento de la ciencia, tecnología e innovación (3906)</t>
  </si>
  <si>
    <t>3906015</t>
  </si>
  <si>
    <t>Elaborar un documento técnico que permita ejecutar la visión Territorial de ciencia tecnología e innovación para el municipio de Bucaramanga.</t>
  </si>
  <si>
    <t>Secretaria Administrativa -TIC</t>
  </si>
  <si>
    <t>Ana María Vargas Sepúlveda</t>
  </si>
  <si>
    <t>3906011</t>
  </si>
  <si>
    <t>Generar 4 estrategias a través de proyectos, iniciativas o actividades que fomenten las vocaciones científicas, conciencia pública, capacitación, educación, investigación y participación a nivel local, regional y nacional.</t>
  </si>
  <si>
    <t>3906003</t>
  </si>
  <si>
    <t>Otorgar 20 becas de estudios de posgrados (Maestría) dirigido a los profesionales de la ciudad</t>
  </si>
  <si>
    <t>3906005</t>
  </si>
  <si>
    <t xml:space="preserve">Financiar un (1) programa y/o proyecto de Ciencia, Tecnología e Innovación (CTI) para la generación de conocimiento, desarrollo tecnológico e innovación. (I+D+i). </t>
  </si>
  <si>
    <t>3906018</t>
  </si>
  <si>
    <t xml:space="preserve">Construir un Centro o laboratorio para la I+D+i, de conformidad con lo establecido en las políticas, normatividad y lineamientos técnicos. Incluye la dotación. </t>
  </si>
  <si>
    <t>Tecnologías de la información y las comunicaciones.</t>
  </si>
  <si>
    <t>2301</t>
  </si>
  <si>
    <t>Facilitar el acceso y uso de las tecnologías de la información y las comunicaciones en todo el territorio (2301).</t>
  </si>
  <si>
    <t>2301076</t>
  </si>
  <si>
    <t>Habilitar 24 Espacios publicos para el acceso, uso, apropiacion y promocion de las TIC en el municipio de Bucaramanga.</t>
  </si>
  <si>
    <t>10, 17</t>
  </si>
  <si>
    <t>2302</t>
  </si>
  <si>
    <t>Fomento del desarrollo de aplicaciones, software y contenidos para impulsar la apropiación de las tecnologías de la información y las comunicaciones (tic) (2302).</t>
  </si>
  <si>
    <t>2302086</t>
  </si>
  <si>
    <t>Desarrollar e implementar tres (3) herramientas o servicio tecnologico en el marco de la Estrategia de Gobierno digital.</t>
  </si>
  <si>
    <t>2302036</t>
  </si>
  <si>
    <t>Desarrollar un (1) Proyecto para fortalecimiento, análisis y prospectiva del sector TIC.</t>
  </si>
  <si>
    <t>2301004</t>
  </si>
  <si>
    <t>Elaborar 12 Documentos de planeación como plan de medios, para informar a la ciudadanía, sobre proyectos, políticas, programas, oferta institucional en los diferentes medios de comunicación (radio, prensa, televisión, digital, impresos)</t>
  </si>
  <si>
    <t>Secretaria Administrativa-Prensa y Comunicaciones</t>
  </si>
  <si>
    <t>2302002</t>
  </si>
  <si>
    <t>Publicar 83 contenidos digitales de campañas sobre posicionamiento de ciudad.</t>
  </si>
  <si>
    <t>2302041</t>
  </si>
  <si>
    <t>Realizar 150 Ejercicios de participación ciudadana, oferta institucional y de interés de la ciudadanía del Municipio de Bucaramanga, publicados en las diferentes redes sociales y página web.</t>
  </si>
  <si>
    <t>Territorio seguro que genera valor</t>
  </si>
  <si>
    <t>Gobierno territorial</t>
  </si>
  <si>
    <t>4599</t>
  </si>
  <si>
    <t>Fortalecimiento a la gestión y dirección de la administración pública territorial (4599)</t>
  </si>
  <si>
    <t>4599020</t>
  </si>
  <si>
    <t xml:space="preserve">Realizar un (01) documento metodológico de actualización de un estudio para la modernización de la estructura administrativa de la Alcaldía de Bucaramanga (incluye administración central, descentralizados y empresas de servicios)
</t>
  </si>
  <si>
    <t>Secretaría Administrativa</t>
  </si>
  <si>
    <t>4599038</t>
  </si>
  <si>
    <t>Apoyar financieramente 658 funcionarios de la entidad a través del Plan Institucional de Capacitación y Plan Institucional de Bienestar e Incentivos (4599038).</t>
  </si>
  <si>
    <t>Realizar un (01) documento metodológico para la formulación y adopción del programa “Cultura Organizacional 2.0 - Plan Estratégico de Servicio al Ciudadano”</t>
  </si>
  <si>
    <t>4599034</t>
  </si>
  <si>
    <t>Dotar  una (01) sede del Centro Administrativo Municipal - CAM  por medio de la adquisición de mobiliario y equipos tecnológicos</t>
  </si>
  <si>
    <t>4599023</t>
  </si>
  <si>
    <t>Implementar dos (02) Sistemas de Gestión en la administración municipal</t>
  </si>
  <si>
    <t>4599017</t>
  </si>
  <si>
    <t>Implementar una (01) estrategias para el sistema de Gestión documental de la administración municipal</t>
  </si>
  <si>
    <t>Realizar un (01) documento metodológico para la actualización de la caracterización de los vendedores informales del municipio de Bucaramanga</t>
  </si>
  <si>
    <t>Secretaria Administrativa-DADEP</t>
  </si>
  <si>
    <t xml:space="preserve"> Facilitar el acceso y uso de las Tecnologías de la Información y las Comunicaciones (TIC) en todo el territorio nacional (2301)</t>
  </si>
  <si>
    <t>2301075</t>
  </si>
  <si>
    <t>Implementar un Sistema de Informacion integrado que garantice la gobernanza de datos y disponibilidad de informacion, de manera accesible, confiable y oportuna que permita la interaccion con los ciudadanos, la gestion territorial y la toma de decisiones informada.</t>
  </si>
  <si>
    <t>Secretaria Administrativa OATIC</t>
  </si>
  <si>
    <t>10,11, 17</t>
  </si>
  <si>
    <t>Página: 2 de 2</t>
  </si>
  <si>
    <t>CUMPLIMIENTO DE LA META</t>
  </si>
  <si>
    <t>Cod. Indicador de Producto</t>
  </si>
  <si>
    <t>Indicador de Producto</t>
  </si>
  <si>
    <t>LÍnea Base</t>
  </si>
  <si>
    <r>
      <t>Unidad de Medida</t>
    </r>
    <r>
      <rPr>
        <b/>
        <sz val="12"/>
        <color rgb="FF002060"/>
        <rFont val="Arial"/>
        <family val="2"/>
      </rPr>
      <t>2</t>
    </r>
  </si>
  <si>
    <t>Tipo de Meta</t>
  </si>
  <si>
    <r>
      <t>Meta Programada Cuatrienio</t>
    </r>
    <r>
      <rPr>
        <b/>
        <sz val="12"/>
        <color rgb="FF002060"/>
        <rFont val="Arial"/>
        <family val="2"/>
      </rPr>
      <t>3</t>
    </r>
  </si>
  <si>
    <t>Meta Programada Vigencia</t>
  </si>
  <si>
    <t>Logro Vigencia</t>
  </si>
  <si>
    <t>Porcentaje Avance Vigencia</t>
  </si>
  <si>
    <t>Porcentaje Avance VigenciaR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</si>
  <si>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</si>
  <si>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</si>
  <si>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</si>
  <si>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</si>
  <si>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</si>
  <si>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</si>
  <si>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</si>
  <si>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</si>
  <si>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</si>
  <si>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</si>
  <si>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</si>
  <si>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</si>
  <si>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</si>
  <si>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</si>
  <si>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</si>
  <si>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Documentos de planeación elaborados. (390601500)</t>
  </si>
  <si>
    <t>Número</t>
  </si>
  <si>
    <t>Estrategias de apropiación realizadas. (390601100)</t>
  </si>
  <si>
    <t>Becas de maestría otorgadas (390600300)</t>
  </si>
  <si>
    <t>Programas y proyectos financiados (390600500)</t>
  </si>
  <si>
    <t>Centros o laboratorios construidos y dotados (390601800)</t>
  </si>
  <si>
    <t>Espacios públicos para la promoción de las TIC habilitados. (230107600)</t>
  </si>
  <si>
    <t>Herramientas tecnológicas de Gobierno digital implemetadas. (230208600)</t>
  </si>
  <si>
    <t>Proyecto para fortalecimiento, análisis y prospectiva del sector TIC desarrollados. (230203600)</t>
  </si>
  <si>
    <t>Documentos de planeación elaborados 
  (230100400)</t>
  </si>
  <si>
    <t>Contenidos digitales publicados 
  (230200200)</t>
  </si>
  <si>
    <t>Ejercicios de participación ciudadana realizados 
  (230204100)</t>
  </si>
  <si>
    <t>Documentos metodológicos realizados (459902000). </t>
  </si>
  <si>
    <t>Funcionarios apoyados (459903800). </t>
  </si>
  <si>
    <t>0 </t>
  </si>
  <si>
    <t>Sedes dotadas (459903400). </t>
  </si>
  <si>
    <t>Sistema de Gestión implementado (459902300). </t>
  </si>
  <si>
    <t>1 </t>
  </si>
  <si>
    <t>Sistema de gestión documental implementado (459901700). </t>
  </si>
  <si>
    <t>Sistema de Informacion Implementado. (230107500)</t>
  </si>
  <si>
    <t>Otros2</t>
  </si>
  <si>
    <t>Total 2026</t>
  </si>
  <si>
    <t xml:space="preserve">SGP Salud </t>
  </si>
  <si>
    <t>SGP Deporte2</t>
  </si>
  <si>
    <t xml:space="preserve">SGP Cultura </t>
  </si>
  <si>
    <t>SGP Libre inversión2</t>
  </si>
  <si>
    <t>SGP Libre destinación2</t>
  </si>
  <si>
    <t>SGP Alimentación escolar2</t>
  </si>
  <si>
    <t>SGP APSB2</t>
  </si>
  <si>
    <t>Crédito2</t>
  </si>
  <si>
    <t>Transferencias de capital - cofinanciación departamento2</t>
  </si>
  <si>
    <t xml:space="preserve">Transferencias de capital - cofinanciación nación </t>
  </si>
  <si>
    <t>Total Recursos Comprometido 2026</t>
  </si>
  <si>
    <t>Total Recursos Gestionados2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</si>
</sst>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&quot;$&quot;\ * #,##0.00_-;\-&quot;$&quot;\ * #,##0.00_-;_-&quot;$&quot;\ * &quot;-&quot;??_-;_-@"/>
    <numFmt numFmtId="165" formatCode="&quot;$&quot;\ #,##0.00"/>
  </numFmts>
  <fonts count="1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1"/>
      <name val="Arial"/>
    </font>
    <font>
      <b/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9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1" xfId="0" applyNumberFormat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/>
      <protection locked="0"/>
    </xf>
    <xf numFmtId="9" fontId="11" fillId="0" borderId="21" xfId="1" applyFont="1" applyFill="1" applyBorder="1" applyAlignment="1" applyProtection="1">
      <alignment horizontal="center" vertical="center"/>
      <protection locked="0"/>
    </xf>
    <xf numFmtId="9" fontId="11" fillId="0" borderId="21" xfId="1" applyFont="1" applyBorder="1" applyAlignment="1" applyProtection="1">
      <alignment horizontal="center" vertical="center" wrapText="1"/>
      <protection locked="0"/>
    </xf>
    <xf numFmtId="9" fontId="11" fillId="0" borderId="22" xfId="1" applyFont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>
      <alignment horizontal="center" vertical="center" wrapText="1"/>
    </xf>
    <xf numFmtId="44" fontId="11" fillId="0" borderId="22" xfId="0" applyNumberFormat="1" applyFont="1" applyBorder="1" applyAlignment="1" applyProtection="1">
      <alignment horizontal="center" vertical="center"/>
      <protection locked="0"/>
    </xf>
    <xf numFmtId="6" fontId="11" fillId="0" borderId="1" xfId="0" applyNumberFormat="1" applyFont="1" applyBorder="1" applyAlignment="1" applyProtection="1">
      <alignment horizontal="center" vertical="center"/>
      <protection locked="0"/>
    </xf>
    <xf numFmtId="6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9" fontId="11" fillId="0" borderId="1" xfId="1" applyFont="1" applyFill="1" applyBorder="1" applyAlignment="1" applyProtection="1">
      <alignment horizontal="center" vertical="center"/>
      <protection locked="0"/>
    </xf>
    <xf numFmtId="9" fontId="11" fillId="0" borderId="22" xfId="1" applyFont="1" applyFill="1" applyBorder="1" applyAlignment="1" applyProtection="1">
      <alignment horizontal="center" vertical="center"/>
      <protection locked="0"/>
    </xf>
    <xf numFmtId="44" fontId="12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1" xfId="0" applyFont="1" applyBorder="1" applyAlignment="1" applyProtection="1">
      <alignment horizontal="center" vertical="center"/>
      <protection locked="0"/>
    </xf>
    <xf numFmtId="9" fontId="11" fillId="0" borderId="1" xfId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9" fontId="11" fillId="0" borderId="1" xfId="1" applyFont="1" applyFill="1" applyBorder="1" applyAlignment="1">
      <alignment horizontal="center" vertical="center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>
      <alignment horizontal="center" vertical="center" wrapText="1"/>
    </xf>
    <xf numFmtId="9" fontId="5" fillId="2" borderId="19" xfId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9" fontId="11" fillId="3" borderId="1" xfId="1" applyFont="1" applyFill="1" applyBorder="1" applyAlignment="1">
      <alignment horizontal="center" vertical="center" wrapText="1"/>
    </xf>
    <xf numFmtId="44" fontId="12" fillId="0" borderId="1" xfId="0" applyNumberFormat="1" applyFont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horizontal="center" vertical="center" wrapText="1"/>
      <protection locked="0"/>
    </xf>
    <xf numFmtId="9" fontId="12" fillId="0" borderId="1" xfId="0" applyNumberFormat="1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9" fontId="11" fillId="3" borderId="22" xfId="1" applyFont="1" applyFill="1" applyBorder="1" applyAlignment="1">
      <alignment horizontal="center" vertical="center" wrapText="1"/>
    </xf>
    <xf numFmtId="9" fontId="11" fillId="0" borderId="22" xfId="1" applyFont="1" applyBorder="1" applyAlignment="1">
      <alignment horizontal="center" vertical="center"/>
    </xf>
    <xf numFmtId="9" fontId="11" fillId="0" borderId="22" xfId="1" applyFont="1" applyFill="1" applyBorder="1" applyAlignment="1">
      <alignment horizontal="center" vertical="center"/>
    </xf>
    <xf numFmtId="9" fontId="11" fillId="0" borderId="22" xfId="1" applyFont="1" applyBorder="1" applyAlignment="1">
      <alignment horizontal="center" vertical="center" wrapText="1"/>
    </xf>
    <xf numFmtId="9" fontId="12" fillId="4" borderId="22" xfId="1" applyFont="1" applyFill="1" applyBorder="1" applyAlignment="1">
      <alignment horizontal="center" vertical="center" wrapText="1"/>
    </xf>
    <xf numFmtId="9" fontId="12" fillId="0" borderId="29" xfId="0" applyNumberFormat="1" applyFont="1" applyBorder="1" applyAlignment="1">
      <alignment horizontal="center" vertical="center"/>
    </xf>
    <xf numFmtId="44" fontId="12" fillId="0" borderId="22" xfId="0" applyNumberFormat="1" applyFont="1" applyBorder="1" applyAlignment="1" applyProtection="1">
      <alignment horizontal="center" vertical="center" wrapText="1"/>
      <protection locked="0"/>
    </xf>
    <xf numFmtId="44" fontId="12" fillId="0" borderId="22" xfId="0" applyNumberFormat="1" applyFont="1" applyBorder="1" applyAlignment="1" applyProtection="1">
      <alignment horizontal="center" vertical="center"/>
      <protection locked="0"/>
    </xf>
    <xf numFmtId="44" fontId="11" fillId="0" borderId="29" xfId="0" applyNumberFormat="1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44" fontId="11" fillId="0" borderId="30" xfId="0" applyNumberFormat="1" applyFont="1" applyBorder="1" applyAlignment="1" applyProtection="1">
      <alignment horizontal="center" vertical="center"/>
      <protection locked="0"/>
    </xf>
    <xf numFmtId="9" fontId="11" fillId="0" borderId="10" xfId="1" applyFont="1" applyBorder="1" applyAlignment="1" applyProtection="1">
      <alignment horizontal="center" vertical="center" wrapText="1"/>
      <protection locked="0"/>
    </xf>
    <xf numFmtId="9" fontId="11" fillId="0" borderId="10" xfId="1" applyFont="1" applyBorder="1" applyAlignment="1" applyProtection="1">
      <alignment horizontal="center" vertical="center"/>
      <protection locked="0"/>
    </xf>
    <xf numFmtId="9" fontId="11" fillId="0" borderId="10" xfId="1" applyFont="1" applyFill="1" applyBorder="1" applyAlignment="1" applyProtection="1">
      <alignment horizontal="center" vertical="center"/>
      <protection locked="0"/>
    </xf>
    <xf numFmtId="44" fontId="12" fillId="0" borderId="29" xfId="0" applyNumberFormat="1" applyFont="1" applyBorder="1" applyAlignment="1" applyProtection="1">
      <alignment horizontal="center" vertical="center"/>
      <protection locked="0"/>
    </xf>
    <xf numFmtId="9" fontId="11" fillId="0" borderId="10" xfId="0" applyNumberFormat="1" applyFont="1" applyBorder="1" applyAlignment="1" applyProtection="1">
      <alignment horizontal="center" vertical="center" wrapText="1"/>
      <protection locked="0"/>
    </xf>
    <xf numFmtId="9" fontId="11" fillId="0" borderId="10" xfId="0" applyNumberFormat="1" applyFont="1" applyBorder="1" applyAlignment="1" applyProtection="1">
      <alignment horizontal="center" vertical="center"/>
      <protection locked="0"/>
    </xf>
    <xf numFmtId="9" fontId="11" fillId="0" borderId="21" xfId="1" applyFont="1" applyBorder="1" applyAlignment="1" applyProtection="1">
      <alignment horizontal="center" vertical="center"/>
      <protection locked="0"/>
    </xf>
    <xf numFmtId="9" fontId="11" fillId="0" borderId="22" xfId="1" applyFont="1" applyBorder="1" applyAlignment="1" applyProtection="1">
      <alignment horizontal="center" vertical="center"/>
      <protection locked="0"/>
    </xf>
    <xf numFmtId="9" fontId="11" fillId="0" borderId="28" xfId="1" applyFont="1" applyBorder="1" applyAlignment="1" applyProtection="1">
      <alignment horizontal="center" vertical="center"/>
      <protection locked="0"/>
    </xf>
    <xf numFmtId="9" fontId="11" fillId="0" borderId="29" xfId="1" applyFont="1" applyBorder="1" applyAlignment="1" applyProtection="1">
      <alignment horizontal="center" vertical="center"/>
      <protection locked="0"/>
    </xf>
    <xf numFmtId="9" fontId="11" fillId="0" borderId="30" xfId="1" applyFont="1" applyBorder="1" applyAlignment="1" applyProtection="1">
      <alignment horizontal="center" vertical="center"/>
      <protection locked="0"/>
    </xf>
    <xf numFmtId="9" fontId="11" fillId="0" borderId="8" xfId="1" applyFont="1" applyBorder="1" applyAlignment="1" applyProtection="1">
      <alignment horizontal="center" vertical="center" wrapText="1"/>
      <protection locked="0"/>
    </xf>
    <xf numFmtId="0" fontId="11" fillId="0" borderId="2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16" fontId="2" fillId="0" borderId="0" xfId="0" applyNumberFormat="1" applyFont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9" fontId="15" fillId="0" borderId="49" xfId="0" applyNumberFormat="1" applyFont="1" applyBorder="1" applyAlignment="1">
      <alignment horizontal="center" vertical="center"/>
    </xf>
    <xf numFmtId="8" fontId="14" fillId="0" borderId="50" xfId="0" applyNumberFormat="1" applyFont="1" applyBorder="1" applyAlignment="1" applyProtection="1">
      <alignment horizontal="center" vertical="center"/>
      <protection locked="0"/>
    </xf>
    <xf numFmtId="44" fontId="14" fillId="0" borderId="49" xfId="0" applyNumberFormat="1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 applyProtection="1">
      <alignment horizontal="center" vertical="center"/>
      <protection locked="0"/>
    </xf>
    <xf numFmtId="0" fontId="15" fillId="0" borderId="49" xfId="0" applyFont="1" applyBorder="1" applyAlignment="1">
      <alignment horizontal="center" vertical="center"/>
    </xf>
    <xf numFmtId="0" fontId="14" fillId="0" borderId="50" xfId="0" applyFont="1" applyBorder="1" applyAlignment="1" applyProtection="1">
      <alignment horizontal="center" vertical="center"/>
      <protection locked="0"/>
    </xf>
    <xf numFmtId="44" fontId="15" fillId="0" borderId="49" xfId="0" applyNumberFormat="1" applyFont="1" applyBorder="1" applyAlignment="1" applyProtection="1">
      <alignment horizontal="center" vertical="center"/>
      <protection locked="0"/>
    </xf>
    <xf numFmtId="9" fontId="14" fillId="0" borderId="49" xfId="0" applyNumberFormat="1" applyFont="1" applyBorder="1" applyAlignment="1" applyProtection="1">
      <alignment horizontal="center" vertical="center"/>
      <protection locked="0"/>
    </xf>
    <xf numFmtId="0" fontId="14" fillId="0" borderId="5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9" fontId="14" fillId="0" borderId="50" xfId="0" applyNumberFormat="1" applyFont="1" applyBorder="1" applyAlignment="1" applyProtection="1">
      <alignment horizontal="center" vertical="center"/>
      <protection locked="0"/>
    </xf>
    <xf numFmtId="165" fontId="11" fillId="0" borderId="1" xfId="0" applyNumberFormat="1" applyFont="1" applyBorder="1" applyAlignment="1" applyProtection="1">
      <alignment horizontal="center" vertical="center" wrapText="1"/>
      <protection locked="0"/>
    </xf>
    <xf numFmtId="165" fontId="11" fillId="0" borderId="1" xfId="0" applyNumberFormat="1" applyFont="1" applyBorder="1" applyAlignment="1" applyProtection="1">
      <alignment horizontal="center" vertical="center"/>
      <protection locked="0"/>
    </xf>
    <xf numFmtId="4" fontId="11" fillId="0" borderId="1" xfId="0" applyNumberFormat="1" applyFont="1" applyBorder="1" applyAlignment="1" applyProtection="1">
      <alignment horizontal="center" vertical="center" wrapText="1"/>
      <protection locked="0"/>
    </xf>
    <xf numFmtId="4" fontId="11" fillId="0" borderId="1" xfId="0" applyNumberFormat="1" applyFont="1" applyBorder="1" applyAlignment="1" applyProtection="1">
      <alignment horizontal="center" vertical="center"/>
      <protection locked="0"/>
    </xf>
    <xf numFmtId="4" fontId="11" fillId="0" borderId="29" xfId="0" applyNumberFormat="1" applyFont="1" applyBorder="1" applyAlignment="1" applyProtection="1">
      <alignment horizontal="center" vertical="center"/>
      <protection locked="0"/>
    </xf>
    <xf numFmtId="4" fontId="11" fillId="0" borderId="22" xfId="0" applyNumberFormat="1" applyFont="1" applyBorder="1" applyAlignment="1" applyProtection="1">
      <alignment horizontal="center" vertical="center" wrapText="1"/>
      <protection locked="0"/>
    </xf>
    <xf numFmtId="4" fontId="11" fillId="0" borderId="22" xfId="0" applyNumberFormat="1" applyFont="1" applyBorder="1" applyAlignment="1" applyProtection="1">
      <alignment horizontal="center" vertical="center"/>
      <protection locked="0"/>
    </xf>
    <xf numFmtId="4" fontId="11" fillId="0" borderId="30" xfId="0" applyNumberFormat="1" applyFont="1" applyBorder="1" applyAlignment="1" applyProtection="1">
      <alignment horizontal="center" vertical="center"/>
      <protection locked="0"/>
    </xf>
    <xf numFmtId="165" fontId="11" fillId="0" borderId="1" xfId="0" applyNumberFormat="1" applyFont="1" applyBorder="1" applyAlignment="1">
      <alignment horizontal="center" vertical="center"/>
    </xf>
    <xf numFmtId="165" fontId="11" fillId="0" borderId="29" xfId="0" applyNumberFormat="1" applyFont="1" applyBorder="1" applyAlignment="1">
      <alignment horizontal="center" vertical="center"/>
    </xf>
    <xf numFmtId="4" fontId="11" fillId="0" borderId="21" xfId="0" applyNumberFormat="1" applyFont="1" applyBorder="1" applyAlignment="1" applyProtection="1">
      <alignment horizontal="center" vertical="center"/>
      <protection locked="0"/>
    </xf>
    <xf numFmtId="4" fontId="11" fillId="0" borderId="21" xfId="0" applyNumberFormat="1" applyFont="1" applyBorder="1" applyAlignment="1" applyProtection="1">
      <alignment horizontal="center" vertical="center" wrapText="1"/>
      <protection locked="0"/>
    </xf>
    <xf numFmtId="4" fontId="11" fillId="0" borderId="1" xfId="0" applyNumberFormat="1" applyFont="1" applyBorder="1" applyAlignment="1">
      <alignment horizontal="center" vertical="center"/>
    </xf>
    <xf numFmtId="4" fontId="11" fillId="0" borderId="28" xfId="0" applyNumberFormat="1" applyFont="1" applyBorder="1" applyAlignment="1" applyProtection="1">
      <alignment horizontal="center" vertical="center"/>
      <protection locked="0"/>
    </xf>
    <xf numFmtId="4" fontId="12" fillId="0" borderId="29" xfId="0" applyNumberFormat="1" applyFont="1" applyBorder="1" applyAlignment="1">
      <alignment horizontal="center" vertical="center"/>
    </xf>
    <xf numFmtId="44" fontId="11" fillId="0" borderId="21" xfId="0" applyNumberFormat="1" applyFont="1" applyBorder="1" applyAlignment="1" applyProtection="1">
      <alignment horizontal="center" vertical="center" wrapText="1"/>
      <protection locked="0"/>
    </xf>
    <xf numFmtId="44" fontId="11" fillId="0" borderId="21" xfId="0" applyNumberFormat="1" applyFont="1" applyBorder="1" applyAlignment="1" applyProtection="1">
      <alignment horizontal="center" vertical="center"/>
      <protection locked="0"/>
    </xf>
    <xf numFmtId="44" fontId="11" fillId="0" borderId="21" xfId="2" applyFont="1" applyBorder="1" applyAlignment="1" applyProtection="1">
      <alignment horizontal="center" vertical="center"/>
      <protection locked="0"/>
    </xf>
    <xf numFmtId="44" fontId="11" fillId="0" borderId="28" xfId="0" applyNumberFormat="1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40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3" xfId="1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Porcentaje" xfId="1" builtinId="5"/>
  </cellStyles>
  <dxfs count="1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2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119"/>
    </tableStyle>
    <tableStyle name="Estilo de tabla 4" pivot="0" count="1" xr9:uid="{00000000-0011-0000-FFFF-FFFF03000000}">
      <tableStyleElement type="firstRowStripe" dxfId="1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16A7460-F1F1-4F9A-B01C-198A21FBE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</sheetNames>
    <sheetDataSet>
      <sheetData sheetId="0">
        <row r="85">
          <cell r="T85">
            <v>1</v>
          </cell>
          <cell r="AC85" t="str">
            <v>Acumulativa</v>
          </cell>
        </row>
        <row r="86">
          <cell r="T86">
            <v>4</v>
          </cell>
          <cell r="AC86" t="str">
            <v>Acumulativa</v>
          </cell>
        </row>
        <row r="87">
          <cell r="T87">
            <v>20</v>
          </cell>
          <cell r="AC87" t="str">
            <v>Acumulativa</v>
          </cell>
        </row>
        <row r="88">
          <cell r="T88">
            <v>1</v>
          </cell>
          <cell r="AC88" t="str">
            <v>Acumulativa</v>
          </cell>
        </row>
        <row r="89">
          <cell r="T89">
            <v>1</v>
          </cell>
          <cell r="AC89" t="str">
            <v>Acumulativa</v>
          </cell>
        </row>
        <row r="90">
          <cell r="T90">
            <v>24</v>
          </cell>
          <cell r="AC90" t="str">
            <v>No Acumulativa</v>
          </cell>
        </row>
        <row r="91">
          <cell r="T91">
            <v>3</v>
          </cell>
          <cell r="AC91" t="str">
            <v>Acumulativa</v>
          </cell>
        </row>
        <row r="92">
          <cell r="T92">
            <v>1</v>
          </cell>
          <cell r="AC92" t="str">
            <v>Acumulativa</v>
          </cell>
        </row>
        <row r="93">
          <cell r="T93">
            <v>12</v>
          </cell>
          <cell r="AC93" t="str">
            <v>Acumulativa</v>
          </cell>
        </row>
        <row r="94">
          <cell r="T94">
            <v>83</v>
          </cell>
          <cell r="AC94" t="str">
            <v>Acumulativa</v>
          </cell>
        </row>
        <row r="95">
          <cell r="T95">
            <v>150</v>
          </cell>
          <cell r="AC95" t="str">
            <v>Acumulativa</v>
          </cell>
        </row>
        <row r="245">
          <cell r="T245">
            <v>1</v>
          </cell>
          <cell r="AC245" t="str">
            <v>No Acumulativa</v>
          </cell>
        </row>
        <row r="246">
          <cell r="T246">
            <v>658</v>
          </cell>
          <cell r="AC246" t="str">
            <v>No Acumulativa</v>
          </cell>
        </row>
        <row r="247">
          <cell r="T247">
            <v>1</v>
          </cell>
          <cell r="AC247" t="str">
            <v>No Acumulativa</v>
          </cell>
        </row>
        <row r="248">
          <cell r="T248">
            <v>1</v>
          </cell>
          <cell r="AC248" t="str">
            <v>No Acumulativa</v>
          </cell>
        </row>
        <row r="249">
          <cell r="T249">
            <v>2</v>
          </cell>
          <cell r="AC249" t="str">
            <v>Acumulativa</v>
          </cell>
        </row>
        <row r="251">
          <cell r="T251">
            <v>1</v>
          </cell>
          <cell r="AC251" t="str">
            <v>No Acumulativa</v>
          </cell>
        </row>
        <row r="252">
          <cell r="T252">
            <v>1</v>
          </cell>
          <cell r="AC252" t="str">
            <v>Acumulativa</v>
          </cell>
        </row>
        <row r="275">
          <cell r="T275">
            <v>1</v>
          </cell>
          <cell r="AC275" t="str">
            <v>Acumulativa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" displayName="Tabla1" ref="A10:BE30" totalsRowCount="1" headerRowDxfId="57" dataDxfId="116" headerRowBorderDxfId="117" tableBorderDxfId="115">
  <autoFilter ref="A10:BE29" xr:uid="{5B31F988-01DF-47A0-B85D-B3BA35AB416F}"/>
  <tableColumns count="57">
    <tableColumn id="1" xr3:uid="{00000000-0010-0000-0100-000001000000}" name=" Consecutivo PDM" dataDxfId="114" totalsRowDxfId="56"/>
    <tableColumn id="2" xr3:uid="{00000000-0010-0000-0100-000002000000}" name="Linea Estratégica" dataDxfId="113" totalsRowDxfId="55"/>
    <tableColumn id="5" xr3:uid="{00000000-0010-0000-0100-000005000000}" name="Sector" dataDxfId="112" totalsRowDxfId="54"/>
    <tableColumn id="14" xr3:uid="{00000000-0010-0000-0100-00000E000000}" name="Cod. Programa" dataDxfId="111" totalsRowDxfId="53"/>
    <tableColumn id="15" xr3:uid="{00000000-0010-0000-0100-00000F000000}" name="Programa" dataDxfId="110" totalsRowDxfId="52"/>
    <tableColumn id="16" xr3:uid="{00000000-0010-0000-0100-000010000000}" name="Cod. de Producto" dataDxfId="109" totalsRowDxfId="51"/>
    <tableColumn id="17" xr3:uid="{00000000-0010-0000-0100-000011000000}" name="Meta de Producto" dataDxfId="108" totalsRowDxfId="50"/>
    <tableColumn id="18" xr3:uid="{00000000-0010-0000-0100-000012000000}" name="Cod. Indicador de Producto" dataDxfId="107" totalsRowDxfId="49"/>
    <tableColumn id="19" xr3:uid="{00000000-0010-0000-0100-000013000000}" name="Indicador de Producto" dataDxfId="106" totalsRowDxfId="48"/>
    <tableColumn id="20" xr3:uid="{00000000-0010-0000-0100-000014000000}" name="LÍnea Base" dataDxfId="105" totalsRowDxfId="47"/>
    <tableColumn id="21" xr3:uid="{00000000-0010-0000-0100-000015000000}" name="Unidad de Medida2" dataDxfId="104" totalsRowDxfId="46"/>
    <tableColumn id="22" xr3:uid="{00000000-0010-0000-0100-000016000000}" name="Tipo de Meta" dataDxfId="103" totalsRowDxfId="45"/>
    <tableColumn id="23" xr3:uid="{00000000-0010-0000-0100-000017000000}" name="Meta Programada Cuatrienio3" dataDxfId="102" totalsRowDxfId="44"/>
    <tableColumn id="24" xr3:uid="{00000000-0010-0000-0100-000018000000}" name="Meta Programada Vigencia" dataDxfId="101" totalsRowDxfId="43"/>
    <tableColumn id="25" xr3:uid="{00000000-0010-0000-0100-000019000000}" name="Logro Vigencia" dataDxfId="100" totalsRowDxfId="42"/>
    <tableColumn id="41" xr3:uid="{00000000-0010-0000-0100-000029000000}" name="Porcentaje Avance Vigencia" dataDxfId="99" totalsRowDxfId="41"/>
    <tableColumn id="26" xr3:uid="{00000000-0010-0000-0100-00001A000000}" name="Porcentaje Avance VigenciaR" dataDxfId="98" totalsRowDxfId="40"/>
    <tableColumn id="46" xr3:uid="{00000000-0010-0000-0100-00002E000000}" name="Recursos propios" totalsRowFunction="sum" dataDxfId="97" totalsRowDxfId="39"/>
    <tableColumn id="47" xr3:uid="{00000000-0010-0000-0100-00002F000000}" name="SGP Educación" dataDxfId="96" totalsRowDxfId="38"/>
    <tableColumn id="48" xr3:uid="{00000000-0010-0000-0100-000030000000}" name="SGP Salud" dataDxfId="95" totalsRowDxfId="37"/>
    <tableColumn id="36" xr3:uid="{00000000-0010-0000-0100-000024000000}" name="SGP Deporte" dataDxfId="94" totalsRowDxfId="36"/>
    <tableColumn id="35" xr3:uid="{00000000-0010-0000-0100-000023000000}" name="SGP Cultura" dataDxfId="93" totalsRowDxfId="35"/>
    <tableColumn id="13" xr3:uid="{00000000-0010-0000-0100-00000D000000}" name="SGP Libre inversión" dataDxfId="92" totalsRowDxfId="34"/>
    <tableColumn id="12" xr3:uid="{00000000-0010-0000-0100-00000C000000}" name="SGP Libre destinación" dataDxfId="91" totalsRowDxfId="33"/>
    <tableColumn id="11" xr3:uid="{00000000-0010-0000-0100-00000B000000}" name="SGP Alimentación escolar" dataDxfId="90" totalsRowDxfId="32"/>
    <tableColumn id="9" xr3:uid="{00000000-0010-0000-0100-000009000000}" name="SGP APSB" dataDxfId="89" totalsRowDxfId="31"/>
    <tableColumn id="8" xr3:uid="{00000000-0010-0000-0100-000008000000}" name="Crédito" dataDxfId="88" totalsRowDxfId="30"/>
    <tableColumn id="7" xr3:uid="{00000000-0010-0000-0100-000007000000}" name="Transferencias de capital - cofinanciación departamento" dataDxfId="87" totalsRowDxfId="29"/>
    <tableColumn id="6" xr3:uid="{00000000-0010-0000-0100-000006000000}" name="Transferencias de capital - cofinanciación nación" dataDxfId="86" totalsRowDxfId="28"/>
    <tableColumn id="49" xr3:uid="{00000000-0010-0000-0100-000031000000}" name="Otros" dataDxfId="85" totalsRowDxfId="27"/>
    <tableColumn id="27" xr3:uid="{00000000-0010-0000-0100-00001B000000}" name="Recursos del Balance" dataDxfId="84" totalsRowDxfId="26"/>
    <tableColumn id="50" xr3:uid="{00000000-0010-0000-0100-000032000000}" name="Total 2026" dataDxfId="83" totalsRowDxfId="25">
      <calculatedColumnFormula>SUM(Tabla1[[#This Row],[Recursos propios]:[Recursos del Balance]])</calculatedColumnFormula>
    </tableColumn>
    <tableColumn id="51" xr3:uid="{00000000-0010-0000-0100-000033000000}" name="Recursos propios2" dataDxfId="82" totalsRowDxfId="24"/>
    <tableColumn id="52" xr3:uid="{00000000-0010-0000-0100-000034000000}" name="SGP Educación2" dataDxfId="81" totalsRowDxfId="23"/>
    <tableColumn id="53" xr3:uid="{00000000-0010-0000-0100-000035000000}" name="SGP Salud " dataDxfId="80" totalsRowDxfId="22"/>
    <tableColumn id="62" xr3:uid="{00000000-0010-0000-0100-00003E000000}" name="SGP Deporte2" dataDxfId="79" totalsRowDxfId="21"/>
    <tableColumn id="61" xr3:uid="{00000000-0010-0000-0100-00003D000000}" name="SGP Cultura " dataDxfId="78" totalsRowDxfId="20"/>
    <tableColumn id="45" xr3:uid="{00000000-0010-0000-0100-00002D000000}" name="SGP Libre inversión2" dataDxfId="77" totalsRowDxfId="19"/>
    <tableColumn id="43" xr3:uid="{00000000-0010-0000-0100-00002B000000}" name="SGP Libre destinación2" dataDxfId="76" totalsRowDxfId="18"/>
    <tableColumn id="42" xr3:uid="{00000000-0010-0000-0100-00002A000000}" name="SGP Alimentación escolar2" dataDxfId="75" totalsRowDxfId="17"/>
    <tableColumn id="40" xr3:uid="{00000000-0010-0000-0100-000028000000}" name="SGP APSB2" dataDxfId="74" totalsRowDxfId="16"/>
    <tableColumn id="39" xr3:uid="{00000000-0010-0000-0100-000027000000}" name="Crédito2" dataDxfId="73" totalsRowDxfId="15"/>
    <tableColumn id="38" xr3:uid="{00000000-0010-0000-0100-000026000000}" name="Transferencias de capital - cofinanciación departamento2" dataDxfId="72" totalsRowDxfId="14"/>
    <tableColumn id="37" xr3:uid="{00000000-0010-0000-0100-000025000000}" name="Transferencias de capital - cofinanciación nación " dataDxfId="71" totalsRowDxfId="13"/>
    <tableColumn id="54" xr3:uid="{00000000-0010-0000-0100-000036000000}" name="Otros2" dataDxfId="70" totalsRowDxfId="12"/>
    <tableColumn id="10" xr3:uid="{00000000-0010-0000-0100-00000A000000}" name="Recursos del Balance2" dataDxfId="69" totalsRowDxfId="11"/>
    <tableColumn id="55" xr3:uid="{00000000-0010-0000-0100-000037000000}" name="Total Recursos Comprometido 2026" dataDxfId="68" totalsRowDxfId="10">
      <calculatedColumnFormula>SUM(Tabla1[[#This Row],[Recursos propios2]:[Recursos del Balance2]])</calculatedColumnFormula>
    </tableColumn>
    <tableColumn id="3" xr3:uid="{00000000-0010-0000-0100-000003000000}" name="Total Recursos Obligados" dataDxfId="67" totalsRowDxfId="9"/>
    <tableColumn id="4" xr3:uid="{00000000-0010-0000-0100-000004000000}" name="Total Recursos Pagados" dataDxfId="66" totalsRowDxfId="8"/>
    <tableColumn id="30" xr3:uid="{00000000-0010-0000-0100-00001E000000}" name="Ejecución Recursos Comprometidos" dataDxfId="65" totalsRowDxfId="7" dataCellStyle="Porcentaje">
      <calculatedColumnFormula>+Tabla1[[#This Row],[Total Recursos Comprometido 2026]]/Tabla1[[#This Row],[Total 2026]]</calculatedColumnFormula>
    </tableColumn>
    <tableColumn id="44" xr3:uid="{00000000-0010-0000-0100-00002C000000}" name="Ejecución Recursos Obligados" dataDxfId="64" totalsRowDxfId="6" dataCellStyle="Porcentaje">
      <calculatedColumnFormula>+Tabla1[[#This Row],[Total Recursos Obligados]]/Tabla1[[#This Row],[Total 2026]]</calculatedColumnFormula>
    </tableColumn>
    <tableColumn id="34" xr3:uid="{00000000-0010-0000-0100-000022000000}" name="Ejecución Recursos Pagados" dataDxfId="63" totalsRowDxfId="5" dataCellStyle="Porcentaje">
      <calculatedColumnFormula>+Tabla1[[#This Row],[Total Recursos Pagados]]/Tabla1[[#This Row],[Total 2026]]</calculatedColumnFormula>
    </tableColumn>
    <tableColumn id="31" xr3:uid="{00000000-0010-0000-0100-00001F000000}" name="Total Recursos Gestionados2" dataDxfId="62" totalsRowDxfId="4"/>
    <tableColumn id="33" xr3:uid="{00000000-0010-0000-0100-000021000000}" name="Nivel de Gestión" dataDxfId="61" totalsRowDxfId="3">
      <calculatedColumnFormula>+Tabla1[[#This Row],[Total Recursos Gestionados2]]/Tabla1[[#This Row],[Ejecución Recursos Comprometidos]]</calculatedColumnFormula>
    </tableColumn>
    <tableColumn id="58" xr3:uid="{00000000-0010-0000-0100-00003A000000}" name="Dependencia" dataDxfId="60" totalsRowDxfId="2"/>
    <tableColumn id="59" xr3:uid="{00000000-0010-0000-0100-00003B000000}" name="Responsable" dataDxfId="59" totalsRowDxfId="1"/>
    <tableColumn id="60" xr3:uid="{00000000-0010-0000-0100-00003C000000}" name="ODS" dataDxfId="58" totalsRowDxfId="0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BE33"/>
  <sheetViews>
    <sheetView showGridLines="0" tabSelected="1" zoomScale="60" zoomScaleNormal="60" workbookViewId="0">
      <selection sqref="A1:B4"/>
    </sheetView>
  </sheetViews>
  <sheetFormatPr baseColWidth="10" defaultColWidth="11.125" defaultRowHeight="15"/>
  <cols>
    <col min="1" max="1" width="19" style="4" customWidth="1"/>
    <col min="2" max="2" width="26.75" style="4" customWidth="1"/>
    <col min="3" max="3" width="20.125" style="4" customWidth="1"/>
    <col min="4" max="4" width="19.125" style="4" customWidth="1"/>
    <col min="5" max="5" width="40.375" style="4" customWidth="1"/>
    <col min="6" max="6" width="19.125" style="4" customWidth="1"/>
    <col min="7" max="7" width="69" style="4" customWidth="1"/>
    <col min="8" max="8" width="19.125" style="4" customWidth="1"/>
    <col min="9" max="9" width="69" style="4" customWidth="1"/>
    <col min="10" max="10" width="12.375" style="4" customWidth="1"/>
    <col min="11" max="11" width="16.125" style="4" customWidth="1"/>
    <col min="12" max="12" width="20" style="4" customWidth="1"/>
    <col min="13" max="14" width="23.125" style="4" customWidth="1"/>
    <col min="15" max="15" width="18.75" style="4" customWidth="1"/>
    <col min="16" max="16" width="18.375" style="4" bestFit="1" customWidth="1"/>
    <col min="17" max="17" width="18.375" style="5" hidden="1" customWidth="1"/>
    <col min="18" max="49" width="27.125" style="4" customWidth="1"/>
    <col min="50" max="52" width="22.75" style="32" customWidth="1"/>
    <col min="53" max="53" width="27.125" style="4" customWidth="1"/>
    <col min="54" max="54" width="16.125" style="4" customWidth="1"/>
    <col min="55" max="55" width="20.125" style="4" customWidth="1"/>
    <col min="56" max="56" width="19.75" style="4" customWidth="1"/>
    <col min="57" max="57" width="21.1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125" style="1" bestFit="1" customWidth="1"/>
    <col min="62" max="62" width="26" style="1" bestFit="1" customWidth="1"/>
    <col min="63" max="63" width="24.125" style="1" bestFit="1" customWidth="1"/>
    <col min="64" max="64" width="35.125" style="1" bestFit="1" customWidth="1"/>
    <col min="65" max="65" width="30.125" style="1" bestFit="1" customWidth="1"/>
    <col min="66" max="66" width="31.125" style="1" bestFit="1" customWidth="1"/>
    <col min="67" max="67" width="38" style="1" bestFit="1" customWidth="1"/>
    <col min="68" max="68" width="40.125" style="1" bestFit="1" customWidth="1"/>
    <col min="69" max="69" width="43.125" style="1" bestFit="1" customWidth="1"/>
    <col min="70" max="70" width="48.75" style="1" bestFit="1" customWidth="1"/>
    <col min="71" max="71" width="39.1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125" style="1" bestFit="1" customWidth="1"/>
    <col min="77" max="77" width="31.125" style="1" bestFit="1" customWidth="1"/>
    <col min="78" max="78" width="27.125" style="1" bestFit="1" customWidth="1"/>
    <col min="79" max="79" width="56.75" style="1" bestFit="1" customWidth="1"/>
    <col min="80" max="80" width="24.1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125" style="1" bestFit="1" customWidth="1"/>
    <col min="86" max="86" width="38.75" style="1" bestFit="1" customWidth="1"/>
    <col min="87" max="87" width="42" style="1" bestFit="1" customWidth="1"/>
    <col min="88" max="88" width="47.125" style="1" bestFit="1" customWidth="1"/>
    <col min="89" max="89" width="37.75" style="1" bestFit="1" customWidth="1"/>
    <col min="90" max="90" width="25.125" style="1" bestFit="1" customWidth="1"/>
    <col min="91" max="91" width="45.125" style="1" bestFit="1" customWidth="1"/>
    <col min="92" max="92" width="38.125" style="1" bestFit="1" customWidth="1"/>
    <col min="93" max="93" width="82.125" style="1" bestFit="1" customWidth="1"/>
    <col min="94" max="94" width="22" style="1" bestFit="1" customWidth="1"/>
    <col min="95" max="95" width="32.125" style="1" bestFit="1" customWidth="1"/>
    <col min="96" max="96" width="28" style="1" bestFit="1" customWidth="1"/>
    <col min="97" max="97" width="57.125" style="1" bestFit="1" customWidth="1"/>
    <col min="98" max="98" width="25.125" style="1" bestFit="1" customWidth="1"/>
    <col min="99" max="99" width="23.125" style="1" bestFit="1" customWidth="1"/>
    <col min="100" max="100" width="34.125" style="1" bestFit="1" customWidth="1"/>
    <col min="101" max="101" width="29.125" style="1" bestFit="1" customWidth="1"/>
    <col min="102" max="102" width="30.125" style="1" bestFit="1" customWidth="1"/>
    <col min="103" max="103" width="37.125" style="1" bestFit="1" customWidth="1"/>
    <col min="104" max="104" width="39.125" style="1" bestFit="1" customWidth="1"/>
    <col min="105" max="105" width="42.125" style="1" bestFit="1" customWidth="1"/>
    <col min="106" max="106" width="48" style="1" bestFit="1" customWidth="1"/>
    <col min="107" max="107" width="38.125" style="1" bestFit="1" customWidth="1"/>
    <col min="108" max="108" width="25.75" style="1" bestFit="1" customWidth="1"/>
    <col min="109" max="109" width="46" style="1" bestFit="1" customWidth="1"/>
    <col min="110" max="110" width="39.125" style="1" bestFit="1" customWidth="1"/>
    <col min="111" max="111" width="82.75" style="1" bestFit="1" customWidth="1"/>
    <col min="112" max="112" width="20" style="1" bestFit="1" customWidth="1"/>
    <col min="113" max="113" width="30.125" style="1" bestFit="1" customWidth="1"/>
    <col min="114" max="114" width="26" style="1" bestFit="1" customWidth="1"/>
    <col min="115" max="115" width="55.125" style="1" bestFit="1" customWidth="1"/>
    <col min="116" max="116" width="23.125" style="1" bestFit="1" customWidth="1"/>
    <col min="117" max="117" width="21.125" style="1" bestFit="1" customWidth="1"/>
    <col min="118" max="118" width="32.125" style="1" bestFit="1" customWidth="1"/>
    <col min="119" max="119" width="27.75" style="1" bestFit="1" customWidth="1"/>
    <col min="120" max="120" width="28.125" style="1" bestFit="1" customWidth="1"/>
    <col min="121" max="121" width="35.125" style="1" bestFit="1" customWidth="1"/>
    <col min="122" max="122" width="37.125" style="1" bestFit="1" customWidth="1"/>
    <col min="123" max="123" width="40.125" style="1" bestFit="1" customWidth="1"/>
    <col min="124" max="124" width="46" style="1" bestFit="1" customWidth="1"/>
    <col min="125" max="125" width="36.125" style="1" bestFit="1" customWidth="1"/>
    <col min="126" max="126" width="24" style="1" bestFit="1" customWidth="1"/>
    <col min="127" max="127" width="44.125" style="1" bestFit="1" customWidth="1"/>
    <col min="128" max="128" width="37.125" style="1" bestFit="1" customWidth="1"/>
    <col min="129" max="129" width="80.75" style="1" bestFit="1" customWidth="1"/>
    <col min="130" max="130" width="37.1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125" style="1" bestFit="1" customWidth="1"/>
    <col min="135" max="135" width="26" style="1" bestFit="1" customWidth="1"/>
    <col min="136" max="136" width="24.125" style="1" bestFit="1" customWidth="1"/>
    <col min="137" max="137" width="35.125" style="1" bestFit="1" customWidth="1"/>
    <col min="138" max="138" width="30.125" style="1" bestFit="1" customWidth="1"/>
    <col min="139" max="139" width="31.125" style="1" bestFit="1" customWidth="1"/>
    <col min="140" max="140" width="38" style="1" bestFit="1" customWidth="1"/>
    <col min="141" max="141" width="40.125" style="1" bestFit="1" customWidth="1"/>
    <col min="142" max="142" width="43.125" style="1" bestFit="1" customWidth="1"/>
    <col min="143" max="143" width="48.75" style="1" bestFit="1" customWidth="1"/>
    <col min="144" max="144" width="39.1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125" style="1" bestFit="1" customWidth="1"/>
    <col min="150" max="150" width="31.125" style="1" bestFit="1" customWidth="1"/>
    <col min="151" max="151" width="27.125" style="1" bestFit="1" customWidth="1"/>
    <col min="152" max="152" width="56.75" style="1" bestFit="1" customWidth="1"/>
    <col min="153" max="153" width="24.1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125" style="1" bestFit="1" customWidth="1"/>
    <col min="159" max="159" width="38.75" style="1" bestFit="1" customWidth="1"/>
    <col min="160" max="160" width="42" style="1" bestFit="1" customWidth="1"/>
    <col min="161" max="161" width="47.125" style="1" bestFit="1" customWidth="1"/>
    <col min="162" max="162" width="37.75" style="1" bestFit="1" customWidth="1"/>
    <col min="163" max="163" width="25.125" style="1" bestFit="1" customWidth="1"/>
    <col min="164" max="164" width="45.125" style="1" bestFit="1" customWidth="1"/>
    <col min="165" max="165" width="38.125" style="1" bestFit="1" customWidth="1"/>
    <col min="166" max="166" width="82.125" style="1" bestFit="1" customWidth="1"/>
    <col min="167" max="167" width="22" style="1" bestFit="1" customWidth="1"/>
    <col min="168" max="168" width="32.125" style="1" bestFit="1" customWidth="1"/>
    <col min="169" max="169" width="28" style="1" bestFit="1" customWidth="1"/>
    <col min="170" max="170" width="57.125" style="1" bestFit="1" customWidth="1"/>
    <col min="171" max="171" width="25.125" style="1" bestFit="1" customWidth="1"/>
    <col min="172" max="172" width="23.125" style="1" bestFit="1" customWidth="1"/>
    <col min="173" max="173" width="34.125" style="1" bestFit="1" customWidth="1"/>
    <col min="174" max="174" width="29.125" style="1" bestFit="1" customWidth="1"/>
    <col min="175" max="175" width="30.125" style="1" bestFit="1" customWidth="1"/>
    <col min="176" max="176" width="37.125" style="1" bestFit="1" customWidth="1"/>
    <col min="177" max="177" width="39.125" style="1" bestFit="1" customWidth="1"/>
    <col min="178" max="178" width="42.125" style="1" bestFit="1" customWidth="1"/>
    <col min="179" max="179" width="48" style="1" bestFit="1" customWidth="1"/>
    <col min="180" max="180" width="38.125" style="1" bestFit="1" customWidth="1"/>
    <col min="181" max="181" width="25.75" style="1" bestFit="1" customWidth="1"/>
    <col min="182" max="182" width="46" style="1" bestFit="1" customWidth="1"/>
    <col min="183" max="183" width="39.125" style="1" bestFit="1" customWidth="1"/>
    <col min="184" max="184" width="82.75" style="1" bestFit="1" customWidth="1"/>
    <col min="185" max="185" width="20" style="1" bestFit="1" customWidth="1"/>
    <col min="186" max="186" width="30.125" style="1" bestFit="1" customWidth="1"/>
    <col min="187" max="187" width="26" style="1" bestFit="1" customWidth="1"/>
    <col min="188" max="188" width="55.125" style="1" bestFit="1" customWidth="1"/>
    <col min="189" max="189" width="23.125" style="1" bestFit="1" customWidth="1"/>
    <col min="190" max="190" width="21.125" style="1" bestFit="1" customWidth="1"/>
    <col min="191" max="191" width="32.125" style="1" bestFit="1" customWidth="1"/>
    <col min="192" max="192" width="27.75" style="1" bestFit="1" customWidth="1"/>
    <col min="193" max="193" width="28.125" style="1" bestFit="1" customWidth="1"/>
    <col min="194" max="194" width="35.125" style="1" bestFit="1" customWidth="1"/>
    <col min="195" max="195" width="37.125" style="1" bestFit="1" customWidth="1"/>
    <col min="196" max="196" width="40.125" style="1" bestFit="1" customWidth="1"/>
    <col min="197" max="197" width="46" style="1" bestFit="1" customWidth="1"/>
    <col min="198" max="198" width="36.125" style="1" bestFit="1" customWidth="1"/>
    <col min="199" max="199" width="24" style="1" bestFit="1" customWidth="1"/>
    <col min="200" max="200" width="44.125" style="1" bestFit="1" customWidth="1"/>
    <col min="201" max="201" width="37.125" style="1" bestFit="1" customWidth="1"/>
    <col min="202" max="202" width="80.75" style="1" bestFit="1" customWidth="1"/>
    <col min="203" max="203" width="37.1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125" style="1" bestFit="1" customWidth="1"/>
    <col min="208" max="208" width="26" style="1" bestFit="1" customWidth="1"/>
    <col min="209" max="209" width="24.125" style="1" bestFit="1" customWidth="1"/>
    <col min="210" max="210" width="35.125" style="1" bestFit="1" customWidth="1"/>
    <col min="211" max="211" width="30.125" style="1" bestFit="1" customWidth="1"/>
    <col min="212" max="212" width="31.125" style="1" bestFit="1" customWidth="1"/>
    <col min="213" max="213" width="38" style="1" bestFit="1" customWidth="1"/>
    <col min="214" max="214" width="40.125" style="1" bestFit="1" customWidth="1"/>
    <col min="215" max="215" width="43.125" style="1" bestFit="1" customWidth="1"/>
    <col min="216" max="216" width="48.75" style="1" bestFit="1" customWidth="1"/>
    <col min="217" max="217" width="39.1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125" style="1" bestFit="1" customWidth="1"/>
    <col min="223" max="223" width="31.125" style="1" bestFit="1" customWidth="1"/>
    <col min="224" max="224" width="27.125" style="1" bestFit="1" customWidth="1"/>
    <col min="225" max="225" width="56.75" style="1" bestFit="1" customWidth="1"/>
    <col min="226" max="226" width="24.1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125" style="1" bestFit="1" customWidth="1"/>
    <col min="232" max="232" width="38.75" style="1" bestFit="1" customWidth="1"/>
    <col min="233" max="233" width="42" style="1" bestFit="1" customWidth="1"/>
    <col min="234" max="234" width="47.125" style="1" bestFit="1" customWidth="1"/>
    <col min="235" max="235" width="37.75" style="1" bestFit="1" customWidth="1"/>
    <col min="236" max="236" width="25.125" style="1" bestFit="1" customWidth="1"/>
    <col min="237" max="237" width="45.125" style="1" bestFit="1" customWidth="1"/>
    <col min="238" max="238" width="38.125" style="1" bestFit="1" customWidth="1"/>
    <col min="239" max="239" width="82.125" style="1" bestFit="1" customWidth="1"/>
    <col min="240" max="240" width="22" style="1" bestFit="1" customWidth="1"/>
    <col min="241" max="241" width="32.125" style="1" bestFit="1" customWidth="1"/>
    <col min="242" max="242" width="28" style="1" bestFit="1" customWidth="1"/>
    <col min="243" max="243" width="57.125" style="1" bestFit="1" customWidth="1"/>
    <col min="244" max="244" width="25.125" style="1" bestFit="1" customWidth="1"/>
    <col min="245" max="245" width="23.125" style="1" bestFit="1" customWidth="1"/>
    <col min="246" max="246" width="34.125" style="1" bestFit="1" customWidth="1"/>
    <col min="247" max="247" width="29.125" style="1" bestFit="1" customWidth="1"/>
    <col min="248" max="248" width="30.125" style="1" bestFit="1" customWidth="1"/>
    <col min="249" max="249" width="37.125" style="1" bestFit="1" customWidth="1"/>
    <col min="250" max="250" width="39.125" style="1" bestFit="1" customWidth="1"/>
    <col min="251" max="251" width="42.125" style="1" bestFit="1" customWidth="1"/>
    <col min="252" max="252" width="48" style="1" bestFit="1" customWidth="1"/>
    <col min="253" max="253" width="38.125" style="1" bestFit="1" customWidth="1"/>
    <col min="254" max="254" width="25.75" style="1" bestFit="1" customWidth="1"/>
    <col min="255" max="255" width="46" style="1" bestFit="1" customWidth="1"/>
    <col min="256" max="256" width="39.125" style="1" bestFit="1" customWidth="1"/>
    <col min="257" max="257" width="82.75" style="1" bestFit="1" customWidth="1"/>
    <col min="258" max="258" width="20" style="1" bestFit="1" customWidth="1"/>
    <col min="259" max="259" width="30.125" style="1" bestFit="1" customWidth="1"/>
    <col min="260" max="260" width="26" style="1" bestFit="1" customWidth="1"/>
    <col min="261" max="261" width="55.125" style="1" bestFit="1" customWidth="1"/>
    <col min="262" max="262" width="23.125" style="1" bestFit="1" customWidth="1"/>
    <col min="263" max="263" width="21.125" style="1" bestFit="1" customWidth="1"/>
    <col min="264" max="264" width="32.125" style="1" bestFit="1" customWidth="1"/>
    <col min="265" max="265" width="27.75" style="1" bestFit="1" customWidth="1"/>
    <col min="266" max="266" width="28.125" style="1" bestFit="1" customWidth="1"/>
    <col min="267" max="267" width="35.125" style="1" bestFit="1" customWidth="1"/>
    <col min="268" max="268" width="37.125" style="1" bestFit="1" customWidth="1"/>
    <col min="269" max="269" width="40.125" style="1" bestFit="1" customWidth="1"/>
    <col min="270" max="270" width="46" style="1" bestFit="1" customWidth="1"/>
    <col min="271" max="271" width="36.125" style="1" bestFit="1" customWidth="1"/>
    <col min="272" max="272" width="24" style="1" bestFit="1" customWidth="1"/>
    <col min="273" max="273" width="44.125" style="1" bestFit="1" customWidth="1"/>
    <col min="274" max="274" width="37.125" style="1" bestFit="1" customWidth="1"/>
    <col min="275" max="275" width="80.75" style="1" bestFit="1" customWidth="1"/>
    <col min="276" max="276" width="37.1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125" style="1" bestFit="1" customWidth="1"/>
    <col min="281" max="281" width="26" style="1" bestFit="1" customWidth="1"/>
    <col min="282" max="282" width="24.125" style="1" bestFit="1" customWidth="1"/>
    <col min="283" max="283" width="35.125" style="1" bestFit="1" customWidth="1"/>
    <col min="284" max="284" width="30.125" style="1" bestFit="1" customWidth="1"/>
    <col min="285" max="285" width="31.125" style="1" bestFit="1" customWidth="1"/>
    <col min="286" max="286" width="38" style="1" bestFit="1" customWidth="1"/>
    <col min="287" max="287" width="40.125" style="1" bestFit="1" customWidth="1"/>
    <col min="288" max="288" width="43.125" style="1" bestFit="1" customWidth="1"/>
    <col min="289" max="289" width="48.75" style="1" bestFit="1" customWidth="1"/>
    <col min="290" max="290" width="39.1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125" style="1" bestFit="1" customWidth="1"/>
    <col min="296" max="296" width="31.125" style="1" bestFit="1" customWidth="1"/>
    <col min="297" max="297" width="27.125" style="1" bestFit="1" customWidth="1"/>
    <col min="298" max="298" width="56.75" style="1" bestFit="1" customWidth="1"/>
    <col min="299" max="299" width="24.1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125" style="1" bestFit="1" customWidth="1"/>
    <col min="305" max="305" width="38.75" style="1" bestFit="1" customWidth="1"/>
    <col min="306" max="306" width="42" style="1" bestFit="1" customWidth="1"/>
    <col min="307" max="307" width="47.125" style="1" bestFit="1" customWidth="1"/>
    <col min="308" max="308" width="37.75" style="1" bestFit="1" customWidth="1"/>
    <col min="309" max="309" width="25.125" style="1" bestFit="1" customWidth="1"/>
    <col min="310" max="310" width="45.125" style="1" bestFit="1" customWidth="1"/>
    <col min="311" max="311" width="38.125" style="1" bestFit="1" customWidth="1"/>
    <col min="312" max="312" width="82.125" style="1" bestFit="1" customWidth="1"/>
    <col min="313" max="313" width="22" style="1" bestFit="1" customWidth="1"/>
    <col min="314" max="314" width="32.125" style="1" bestFit="1" customWidth="1"/>
    <col min="315" max="315" width="28" style="1" bestFit="1" customWidth="1"/>
    <col min="316" max="316" width="57.125" style="1" bestFit="1" customWidth="1"/>
    <col min="317" max="317" width="25.125" style="1" bestFit="1" customWidth="1"/>
    <col min="318" max="318" width="23.125" style="1" bestFit="1" customWidth="1"/>
    <col min="319" max="319" width="34.125" style="1" bestFit="1" customWidth="1"/>
    <col min="320" max="320" width="29.125" style="1" bestFit="1" customWidth="1"/>
    <col min="321" max="321" width="30.125" style="1" bestFit="1" customWidth="1"/>
    <col min="322" max="322" width="37.125" style="1" bestFit="1" customWidth="1"/>
    <col min="323" max="323" width="39.125" style="1" bestFit="1" customWidth="1"/>
    <col min="324" max="324" width="42.125" style="1" bestFit="1" customWidth="1"/>
    <col min="325" max="325" width="48" style="1" bestFit="1" customWidth="1"/>
    <col min="326" max="326" width="38.125" style="1" bestFit="1" customWidth="1"/>
    <col min="327" max="327" width="25.75" style="1" bestFit="1" customWidth="1"/>
    <col min="328" max="328" width="46" style="1" bestFit="1" customWidth="1"/>
    <col min="329" max="329" width="39.125" style="1" bestFit="1" customWidth="1"/>
    <col min="330" max="330" width="82.75" style="1" bestFit="1" customWidth="1"/>
    <col min="331" max="331" width="20" style="1" bestFit="1" customWidth="1"/>
    <col min="332" max="332" width="30.125" style="1" bestFit="1" customWidth="1"/>
    <col min="333" max="333" width="26" style="1" bestFit="1" customWidth="1"/>
    <col min="334" max="334" width="55.125" style="1" bestFit="1" customWidth="1"/>
    <col min="335" max="335" width="23.125" style="1" bestFit="1" customWidth="1"/>
    <col min="336" max="336" width="21.125" style="1" bestFit="1" customWidth="1"/>
    <col min="337" max="337" width="32.125" style="1" bestFit="1" customWidth="1"/>
    <col min="338" max="338" width="27.75" style="1" bestFit="1" customWidth="1"/>
    <col min="339" max="339" width="28.125" style="1" bestFit="1" customWidth="1"/>
    <col min="340" max="340" width="35.125" style="1" bestFit="1" customWidth="1"/>
    <col min="341" max="341" width="37.125" style="1" bestFit="1" customWidth="1"/>
    <col min="342" max="342" width="40.125" style="1" bestFit="1" customWidth="1"/>
    <col min="343" max="343" width="46" style="1" bestFit="1" customWidth="1"/>
    <col min="344" max="344" width="36.125" style="1" bestFit="1" customWidth="1"/>
    <col min="345" max="345" width="24" style="1" bestFit="1" customWidth="1"/>
    <col min="346" max="346" width="44.125" style="1" bestFit="1" customWidth="1"/>
    <col min="347" max="347" width="37.125" style="1" bestFit="1" customWidth="1"/>
    <col min="348" max="348" width="80.75" style="1" bestFit="1" customWidth="1"/>
    <col min="349" max="349" width="37.125" style="1" bestFit="1" customWidth="1"/>
    <col min="350" max="16384" width="11.125" style="1"/>
  </cols>
  <sheetData>
    <row r="1" spans="1:57" ht="30" customHeight="1" thickTop="1">
      <c r="A1" s="118"/>
      <c r="B1" s="119"/>
      <c r="C1" s="124" t="s">
        <v>0</v>
      </c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6"/>
      <c r="BC1" s="133" t="s">
        <v>1</v>
      </c>
      <c r="BD1" s="134"/>
      <c r="BE1" s="135"/>
    </row>
    <row r="2" spans="1:57" ht="30" customHeight="1">
      <c r="A2" s="120"/>
      <c r="B2" s="121"/>
      <c r="C2" s="127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9"/>
      <c r="BC2" s="136" t="s">
        <v>2</v>
      </c>
      <c r="BD2" s="137"/>
      <c r="BE2" s="138"/>
    </row>
    <row r="3" spans="1:57" ht="30" customHeight="1">
      <c r="A3" s="120"/>
      <c r="B3" s="121"/>
      <c r="C3" s="127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9"/>
      <c r="BC3" s="139" t="s">
        <v>3</v>
      </c>
      <c r="BD3" s="140"/>
      <c r="BE3" s="141"/>
    </row>
    <row r="4" spans="1:57" ht="30" customHeight="1" thickBot="1">
      <c r="A4" s="122"/>
      <c r="B4" s="123"/>
      <c r="C4" s="130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2"/>
      <c r="BC4" s="142" t="s">
        <v>87</v>
      </c>
      <c r="BD4" s="143"/>
      <c r="BE4" s="144"/>
    </row>
    <row r="5" spans="1:57" ht="23.25" customHeight="1" thickTop="1">
      <c r="Q5" s="4"/>
      <c r="BE5" s="11"/>
    </row>
    <row r="6" spans="1:57" ht="28.5" customHeight="1" thickBot="1">
      <c r="B6" s="3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3"/>
      <c r="AY6" s="33"/>
      <c r="AZ6" s="33"/>
      <c r="BA6" s="6"/>
      <c r="BB6" s="6"/>
      <c r="BC6" s="12"/>
      <c r="BD6" s="12"/>
      <c r="BE6" s="13"/>
    </row>
    <row r="7" spans="1:57" ht="37.15" customHeight="1" thickBot="1">
      <c r="A7" s="1"/>
      <c r="B7" s="8">
        <v>2026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3"/>
      <c r="AY7" s="33"/>
      <c r="AZ7" s="33"/>
      <c r="BA7" s="6"/>
      <c r="BB7" s="6"/>
      <c r="BC7" s="12"/>
      <c r="BD7" s="12"/>
      <c r="BE7" s="13"/>
    </row>
    <row r="8" spans="1:57" ht="8.6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3"/>
      <c r="AY8" s="33"/>
      <c r="AZ8" s="33"/>
      <c r="BA8" s="6"/>
      <c r="BB8" s="6"/>
      <c r="BC8" s="12"/>
      <c r="BD8" s="12"/>
      <c r="BE8" s="13"/>
    </row>
    <row r="9" spans="1:57" s="2" customFormat="1" ht="37.9" customHeight="1" thickBot="1">
      <c r="A9" s="147" t="s">
        <v>5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8" t="s">
        <v>88</v>
      </c>
      <c r="P9" s="149"/>
      <c r="Q9" s="150"/>
      <c r="R9" s="151" t="s">
        <v>6</v>
      </c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3"/>
      <c r="AF9" s="154"/>
      <c r="AG9" s="148" t="s">
        <v>7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50"/>
      <c r="AX9" s="155" t="s">
        <v>8</v>
      </c>
      <c r="AY9" s="156"/>
      <c r="AZ9" s="157"/>
      <c r="BA9" s="149" t="s">
        <v>9</v>
      </c>
      <c r="BB9" s="149"/>
      <c r="BC9" s="145" t="s">
        <v>10</v>
      </c>
      <c r="BD9" s="146"/>
      <c r="BE9" s="14"/>
    </row>
    <row r="10" spans="1:57" s="2" customFormat="1" ht="57" customHeight="1">
      <c r="A10" s="45" t="s">
        <v>11</v>
      </c>
      <c r="B10" s="45" t="s">
        <v>12</v>
      </c>
      <c r="C10" s="45" t="s">
        <v>13</v>
      </c>
      <c r="D10" s="45" t="s">
        <v>14</v>
      </c>
      <c r="E10" s="45" t="s">
        <v>15</v>
      </c>
      <c r="F10" s="45" t="s">
        <v>16</v>
      </c>
      <c r="G10" s="45" t="s">
        <v>17</v>
      </c>
      <c r="H10" s="45" t="s">
        <v>89</v>
      </c>
      <c r="I10" s="45" t="s">
        <v>90</v>
      </c>
      <c r="J10" s="45" t="s">
        <v>91</v>
      </c>
      <c r="K10" s="45" t="s">
        <v>92</v>
      </c>
      <c r="L10" s="45" t="s">
        <v>93</v>
      </c>
      <c r="M10" s="45" t="s">
        <v>94</v>
      </c>
      <c r="N10" s="45" t="s">
        <v>95</v>
      </c>
      <c r="O10" s="45" t="s">
        <v>96</v>
      </c>
      <c r="P10" s="45" t="s">
        <v>97</v>
      </c>
      <c r="Q10" s="45" t="s">
        <v>98</v>
      </c>
      <c r="R10" s="45" t="s">
        <v>99</v>
      </c>
      <c r="S10" s="45" t="s">
        <v>100</v>
      </c>
      <c r="T10" s="45" t="s">
        <v>101</v>
      </c>
      <c r="U10" s="45" t="s">
        <v>102</v>
      </c>
      <c r="V10" s="45" t="s">
        <v>103</v>
      </c>
      <c r="W10" s="45" t="s">
        <v>104</v>
      </c>
      <c r="X10" s="45" t="s">
        <v>105</v>
      </c>
      <c r="Y10" s="45" t="s">
        <v>106</v>
      </c>
      <c r="Z10" s="45" t="s">
        <v>107</v>
      </c>
      <c r="AA10" s="45" t="s">
        <v>108</v>
      </c>
      <c r="AB10" s="45" t="s">
        <v>109</v>
      </c>
      <c r="AC10" s="45" t="s">
        <v>110</v>
      </c>
      <c r="AD10" s="45" t="s">
        <v>111</v>
      </c>
      <c r="AE10" s="45" t="s">
        <v>18</v>
      </c>
      <c r="AF10" s="45" t="s">
        <v>135</v>
      </c>
      <c r="AG10" s="45" t="s">
        <v>112</v>
      </c>
      <c r="AH10" s="45" t="s">
        <v>113</v>
      </c>
      <c r="AI10" s="45" t="s">
        <v>136</v>
      </c>
      <c r="AJ10" s="45" t="s">
        <v>137</v>
      </c>
      <c r="AK10" s="45" t="s">
        <v>138</v>
      </c>
      <c r="AL10" s="45" t="s">
        <v>139</v>
      </c>
      <c r="AM10" s="45" t="s">
        <v>140</v>
      </c>
      <c r="AN10" s="45" t="s">
        <v>141</v>
      </c>
      <c r="AO10" s="45" t="s">
        <v>142</v>
      </c>
      <c r="AP10" s="45" t="s">
        <v>143</v>
      </c>
      <c r="AQ10" s="45" t="s">
        <v>144</v>
      </c>
      <c r="AR10" s="45" t="s">
        <v>145</v>
      </c>
      <c r="AS10" s="45" t="s">
        <v>134</v>
      </c>
      <c r="AT10" s="45" t="s">
        <v>19</v>
      </c>
      <c r="AU10" s="45" t="s">
        <v>146</v>
      </c>
      <c r="AV10" s="45" t="s">
        <v>20</v>
      </c>
      <c r="AW10" s="45" t="s">
        <v>21</v>
      </c>
      <c r="AX10" s="46" t="s">
        <v>22</v>
      </c>
      <c r="AY10" s="46" t="s">
        <v>23</v>
      </c>
      <c r="AZ10" s="46" t="s">
        <v>24</v>
      </c>
      <c r="BA10" s="52" t="s">
        <v>147</v>
      </c>
      <c r="BB10" s="22" t="s">
        <v>25</v>
      </c>
      <c r="BC10" s="45" t="s">
        <v>26</v>
      </c>
      <c r="BD10" s="45" t="s">
        <v>27</v>
      </c>
      <c r="BE10" s="47" t="s">
        <v>28</v>
      </c>
    </row>
    <row r="11" spans="1:57" s="9" customFormat="1" ht="57">
      <c r="A11" s="38">
        <v>77</v>
      </c>
      <c r="B11" s="26" t="s">
        <v>29</v>
      </c>
      <c r="C11" s="26" t="s">
        <v>30</v>
      </c>
      <c r="D11" s="26" t="s">
        <v>31</v>
      </c>
      <c r="E11" s="26" t="s">
        <v>32</v>
      </c>
      <c r="F11" s="26" t="s">
        <v>33</v>
      </c>
      <c r="G11" s="26" t="s">
        <v>34</v>
      </c>
      <c r="H11" s="26">
        <v>390601500</v>
      </c>
      <c r="I11" s="26" t="s">
        <v>114</v>
      </c>
      <c r="J11" s="26">
        <v>0</v>
      </c>
      <c r="K11" s="26" t="s">
        <v>115</v>
      </c>
      <c r="L11" s="26" t="str">
        <f>+'[1]Plan Indicativo'!AC85</f>
        <v>Acumulativa</v>
      </c>
      <c r="M11" s="26">
        <f>+'[1]Plan Indicativo'!T85</f>
        <v>1</v>
      </c>
      <c r="N11" s="39">
        <v>0.5</v>
      </c>
      <c r="O11" s="42"/>
      <c r="P11" s="48"/>
      <c r="Q11" s="57"/>
      <c r="R11" s="114">
        <v>80000000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99"/>
      <c r="AF11" s="63">
        <f>SUM(Tabla1[[#This Row],[Recursos propios]:[Recursos del Balance]])</f>
        <v>80000000</v>
      </c>
      <c r="AG11" s="109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49">
        <f>SUM(Tabla1[[#This Row],[Recursos propios2]:[Recursos del Balance2]])</f>
        <v>0</v>
      </c>
      <c r="AV11" s="101"/>
      <c r="AW11" s="104"/>
      <c r="AX11" s="20">
        <f>+Tabla1[[#This Row],[Total Recursos Comprometido 2026]]/Tabla1[[#This Row],[Total 2026]]</f>
        <v>0</v>
      </c>
      <c r="AY11" s="17">
        <f>+Tabla1[[#This Row],[Total Recursos Obligados]]/Tabla1[[#This Row],[Total 2026]]</f>
        <v>0</v>
      </c>
      <c r="AZ11" s="21">
        <f>+Tabla1[[#This Row],[Total Recursos Pagados]]/Tabla1[[#This Row],[Total 2026]]</f>
        <v>0</v>
      </c>
      <c r="BA11" s="68"/>
      <c r="BB11" s="79" t="e">
        <f>+Tabla1[[#This Row],[Total Recursos Gestionados2]]/Tabla1[[#This Row],[Ejecución Recursos Comprometidos]]</f>
        <v>#DIV/0!</v>
      </c>
      <c r="BC11" s="38" t="s">
        <v>35</v>
      </c>
      <c r="BD11" s="39" t="s">
        <v>36</v>
      </c>
      <c r="BE11" s="40">
        <v>17</v>
      </c>
    </row>
    <row r="12" spans="1:57" s="10" customFormat="1" ht="57">
      <c r="A12" s="34">
        <v>78</v>
      </c>
      <c r="B12" s="26" t="s">
        <v>29</v>
      </c>
      <c r="C12" s="26" t="s">
        <v>30</v>
      </c>
      <c r="D12" s="27" t="s">
        <v>31</v>
      </c>
      <c r="E12" s="26" t="s">
        <v>32</v>
      </c>
      <c r="F12" s="27" t="s">
        <v>37</v>
      </c>
      <c r="G12" s="26" t="s">
        <v>38</v>
      </c>
      <c r="H12" s="27">
        <v>390601100</v>
      </c>
      <c r="I12" s="26" t="s">
        <v>116</v>
      </c>
      <c r="J12" s="27">
        <v>0</v>
      </c>
      <c r="K12" s="27" t="s">
        <v>115</v>
      </c>
      <c r="L12" s="26" t="str">
        <f>+'[1]Plan Indicativo'!AC86</f>
        <v>Acumulativa</v>
      </c>
      <c r="M12" s="26">
        <f>+'[1]Plan Indicativo'!T86</f>
        <v>4</v>
      </c>
      <c r="N12" s="39">
        <v>2</v>
      </c>
      <c r="O12" s="36"/>
      <c r="P12" s="37"/>
      <c r="Q12" s="58"/>
      <c r="R12" s="115">
        <v>180000000</v>
      </c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00"/>
      <c r="AF12" s="64">
        <f>SUM(Tabla1[[#This Row],[Recursos propios]:[Recursos del Balance]])</f>
        <v>180000000</v>
      </c>
      <c r="AG12" s="109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31">
        <f>SUM(Tabla1[[#This Row],[Recursos propios2]:[Recursos del Balance2]])</f>
        <v>0</v>
      </c>
      <c r="AV12" s="102"/>
      <c r="AW12" s="105"/>
      <c r="AX12" s="74">
        <f>+Tabla1[[#This Row],[Total Recursos Comprometido 2026]]/Tabla1[[#This Row],[Total 2026]]</f>
        <v>0</v>
      </c>
      <c r="AY12" s="18">
        <f>+Tabla1[[#This Row],[Total Recursos Obligados]]/Tabla1[[#This Row],[Total 2026]]</f>
        <v>0</v>
      </c>
      <c r="AZ12" s="75">
        <f>+Tabla1[[#This Row],[Total Recursos Pagados]]/Tabla1[[#This Row],[Total 2026]]</f>
        <v>0</v>
      </c>
      <c r="BA12" s="69"/>
      <c r="BB12" s="79" t="e">
        <f>+Tabla1[[#This Row],[Total Recursos Gestionados2]]/Tabla1[[#This Row],[Ejecución Recursos Comprometidos]]</f>
        <v>#DIV/0!</v>
      </c>
      <c r="BC12" s="38" t="s">
        <v>35</v>
      </c>
      <c r="BD12" s="39" t="s">
        <v>36</v>
      </c>
      <c r="BE12" s="40">
        <v>17</v>
      </c>
    </row>
    <row r="13" spans="1:57" s="10" customFormat="1" ht="57">
      <c r="A13" s="34">
        <v>79</v>
      </c>
      <c r="B13" s="26" t="s">
        <v>29</v>
      </c>
      <c r="C13" s="26" t="s">
        <v>30</v>
      </c>
      <c r="D13" s="27" t="s">
        <v>31</v>
      </c>
      <c r="E13" s="26" t="s">
        <v>32</v>
      </c>
      <c r="F13" s="27" t="s">
        <v>39</v>
      </c>
      <c r="G13" s="26" t="s">
        <v>40</v>
      </c>
      <c r="H13" s="27">
        <v>390600300</v>
      </c>
      <c r="I13" s="26" t="s">
        <v>117</v>
      </c>
      <c r="J13" s="27">
        <v>0</v>
      </c>
      <c r="K13" s="27" t="s">
        <v>115</v>
      </c>
      <c r="L13" s="26" t="str">
        <f>+'[1]Plan Indicativo'!AC87</f>
        <v>Acumulativa</v>
      </c>
      <c r="M13" s="26">
        <f>+'[1]Plan Indicativo'!T87</f>
        <v>20</v>
      </c>
      <c r="N13" s="39">
        <v>20</v>
      </c>
      <c r="O13" s="42"/>
      <c r="P13" s="37"/>
      <c r="Q13" s="58"/>
      <c r="R13" s="115">
        <v>20000000</v>
      </c>
      <c r="S13" s="15"/>
      <c r="T13" s="15"/>
      <c r="U13" s="24"/>
      <c r="V13" s="15"/>
      <c r="W13" s="15"/>
      <c r="X13" s="15"/>
      <c r="Y13" s="15"/>
      <c r="Z13" s="15"/>
      <c r="AA13" s="15"/>
      <c r="AB13" s="15"/>
      <c r="AC13" s="15"/>
      <c r="AD13" s="24"/>
      <c r="AE13" s="100"/>
      <c r="AF13" s="64">
        <f>SUM(Tabla1[[#This Row],[Recursos propios]:[Recursos del Balance]])</f>
        <v>20000000</v>
      </c>
      <c r="AG13" s="109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31">
        <f>SUM(Tabla1[[#This Row],[Recursos propios2]:[Recursos del Balance2]])</f>
        <v>0</v>
      </c>
      <c r="AV13" s="101"/>
      <c r="AW13" s="104"/>
      <c r="AX13" s="20">
        <f>+Tabla1[[#This Row],[Total Recursos Comprometido 2026]]/Tabla1[[#This Row],[Total 2026]]</f>
        <v>0</v>
      </c>
      <c r="AY13" s="17">
        <f>+Tabla1[[#This Row],[Total Recursos Obligados]]/Tabla1[[#This Row],[Total 2026]]</f>
        <v>0</v>
      </c>
      <c r="AZ13" s="21">
        <f>+Tabla1[[#This Row],[Total Recursos Pagados]]/Tabla1[[#This Row],[Total 2026]]</f>
        <v>0</v>
      </c>
      <c r="BA13" s="68"/>
      <c r="BB13" s="79" t="e">
        <f>+Tabla1[[#This Row],[Total Recursos Gestionados2]]/Tabla1[[#This Row],[Ejecución Recursos Comprometidos]]</f>
        <v>#DIV/0!</v>
      </c>
      <c r="BC13" s="38" t="s">
        <v>35</v>
      </c>
      <c r="BD13" s="39" t="s">
        <v>36</v>
      </c>
      <c r="BE13" s="40">
        <v>17</v>
      </c>
    </row>
    <row r="14" spans="1:57" s="10" customFormat="1" ht="57">
      <c r="A14" s="34">
        <v>80</v>
      </c>
      <c r="B14" s="26" t="s">
        <v>29</v>
      </c>
      <c r="C14" s="26" t="s">
        <v>30</v>
      </c>
      <c r="D14" s="27" t="s">
        <v>31</v>
      </c>
      <c r="E14" s="26" t="s">
        <v>32</v>
      </c>
      <c r="F14" s="27" t="s">
        <v>41</v>
      </c>
      <c r="G14" s="26" t="s">
        <v>42</v>
      </c>
      <c r="H14" s="27">
        <v>390600500</v>
      </c>
      <c r="I14" s="26" t="s">
        <v>118</v>
      </c>
      <c r="J14" s="27">
        <v>0</v>
      </c>
      <c r="K14" s="27" t="s">
        <v>115</v>
      </c>
      <c r="L14" s="26" t="str">
        <f>+'[1]Plan Indicativo'!AC88</f>
        <v>Acumulativa</v>
      </c>
      <c r="M14" s="26">
        <f>+'[1]Plan Indicativo'!T88</f>
        <v>1</v>
      </c>
      <c r="N14" s="39">
        <v>1</v>
      </c>
      <c r="O14" s="42"/>
      <c r="P14" s="37"/>
      <c r="Q14" s="58"/>
      <c r="R14" s="116">
        <v>100000000</v>
      </c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00"/>
      <c r="AF14" s="64">
        <f>SUM(Tabla1[[#This Row],[Recursos propios]:[Recursos del Balance]])</f>
        <v>100000000</v>
      </c>
      <c r="AG14" s="109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31">
        <f>SUM(Tabla1[[#This Row],[Recursos propios2]:[Recursos del Balance2]])</f>
        <v>0</v>
      </c>
      <c r="AV14" s="102"/>
      <c r="AW14" s="105"/>
      <c r="AX14" s="74">
        <f>+Tabla1[[#This Row],[Total Recursos Comprometido 2026]]/Tabla1[[#This Row],[Total 2026]]</f>
        <v>0</v>
      </c>
      <c r="AY14" s="18">
        <f>+Tabla1[[#This Row],[Total Recursos Obligados]]/Tabla1[[#This Row],[Total 2026]]</f>
        <v>0</v>
      </c>
      <c r="AZ14" s="75">
        <f>+Tabla1[[#This Row],[Total Recursos Pagados]]/Tabla1[[#This Row],[Total 2026]]</f>
        <v>0</v>
      </c>
      <c r="BA14" s="69"/>
      <c r="BB14" s="79" t="e">
        <f>+Tabla1[[#This Row],[Total Recursos Gestionados2]]/Tabla1[[#This Row],[Ejecución Recursos Comprometidos]]</f>
        <v>#DIV/0!</v>
      </c>
      <c r="BC14" s="38" t="s">
        <v>35</v>
      </c>
      <c r="BD14" s="39" t="s">
        <v>36</v>
      </c>
      <c r="BE14" s="40">
        <v>17</v>
      </c>
    </row>
    <row r="15" spans="1:57" s="10" customFormat="1" ht="28.5">
      <c r="A15" s="34">
        <v>81</v>
      </c>
      <c r="B15" s="26" t="s">
        <v>29</v>
      </c>
      <c r="C15" s="26" t="s">
        <v>30</v>
      </c>
      <c r="D15" s="27" t="s">
        <v>31</v>
      </c>
      <c r="E15" s="27" t="s">
        <v>32</v>
      </c>
      <c r="F15" s="27" t="s">
        <v>43</v>
      </c>
      <c r="G15" s="27" t="s">
        <v>44</v>
      </c>
      <c r="H15" s="27">
        <v>390601800</v>
      </c>
      <c r="I15" s="27" t="s">
        <v>119</v>
      </c>
      <c r="J15" s="27">
        <v>0</v>
      </c>
      <c r="K15" s="27" t="s">
        <v>115</v>
      </c>
      <c r="L15" s="26" t="str">
        <f>+'[1]Plan Indicativo'!AC89</f>
        <v>Acumulativa</v>
      </c>
      <c r="M15" s="26">
        <f>+'[1]Plan Indicativo'!T89</f>
        <v>1</v>
      </c>
      <c r="N15" s="39">
        <v>1</v>
      </c>
      <c r="O15" s="36"/>
      <c r="P15" s="41"/>
      <c r="Q15" s="59"/>
      <c r="R15" s="115">
        <v>20000000</v>
      </c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00"/>
      <c r="AF15" s="64">
        <f>SUM(Tabla1[[#This Row],[Recursos propios]:[Recursos del Balance]])</f>
        <v>20000000</v>
      </c>
      <c r="AG15" s="109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31">
        <f>SUM(Tabla1[[#This Row],[Recursos propios2]:[Recursos del Balance2]])</f>
        <v>0</v>
      </c>
      <c r="AV15" s="102"/>
      <c r="AW15" s="105"/>
      <c r="AX15" s="19">
        <f>+Tabla1[[#This Row],[Total Recursos Comprometido 2026]]/Tabla1[[#This Row],[Total 2026]]</f>
        <v>0</v>
      </c>
      <c r="AY15" s="29">
        <f>+Tabla1[[#This Row],[Total Recursos Obligados]]/Tabla1[[#This Row],[Total 2026]]</f>
        <v>0</v>
      </c>
      <c r="AZ15" s="30">
        <f>+Tabla1[[#This Row],[Total Recursos Pagados]]/Tabla1[[#This Row],[Total 2026]]</f>
        <v>0</v>
      </c>
      <c r="BA15" s="70"/>
      <c r="BB15" s="79" t="e">
        <f>+Tabla1[[#This Row],[Total Recursos Gestionados2]]/Tabla1[[#This Row],[Ejecución Recursos Comprometidos]]</f>
        <v>#DIV/0!</v>
      </c>
      <c r="BC15" s="38" t="s">
        <v>35</v>
      </c>
      <c r="BD15" s="39" t="s">
        <v>36</v>
      </c>
      <c r="BE15" s="40">
        <v>17</v>
      </c>
    </row>
    <row r="16" spans="1:57" s="10" customFormat="1" ht="42.75">
      <c r="A16" s="34">
        <v>82</v>
      </c>
      <c r="B16" s="26" t="s">
        <v>29</v>
      </c>
      <c r="C16" s="26" t="s">
        <v>45</v>
      </c>
      <c r="D16" s="26" t="s">
        <v>46</v>
      </c>
      <c r="E16" s="26" t="s">
        <v>47</v>
      </c>
      <c r="F16" s="26" t="s">
        <v>48</v>
      </c>
      <c r="G16" s="26" t="s">
        <v>49</v>
      </c>
      <c r="H16" s="26">
        <v>230107600</v>
      </c>
      <c r="I16" s="26" t="s">
        <v>120</v>
      </c>
      <c r="J16" s="26">
        <v>88</v>
      </c>
      <c r="K16" s="26" t="s">
        <v>115</v>
      </c>
      <c r="L16" s="26" t="str">
        <f>+'[1]Plan Indicativo'!AC90</f>
        <v>No Acumulativa</v>
      </c>
      <c r="M16" s="26">
        <f>+'[1]Plan Indicativo'!T90</f>
        <v>24</v>
      </c>
      <c r="N16" s="39">
        <v>11</v>
      </c>
      <c r="O16" s="42"/>
      <c r="P16" s="43"/>
      <c r="Q16" s="60"/>
      <c r="R16" s="114">
        <v>200000000</v>
      </c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25"/>
      <c r="AE16" s="99"/>
      <c r="AF16" s="64">
        <f>SUM(Tabla1[[#This Row],[Recursos propios]:[Recursos del Balance]])</f>
        <v>200000000</v>
      </c>
      <c r="AG16" s="109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31">
        <f>SUM(Tabla1[[#This Row],[Recursos propios2]:[Recursos del Balance2]])</f>
        <v>0</v>
      </c>
      <c r="AV16" s="101"/>
      <c r="AW16" s="104"/>
      <c r="AX16" s="20">
        <f>+Tabla1[[#This Row],[Total Recursos Comprometido 2026]]/Tabla1[[#This Row],[Total 2026]]</f>
        <v>0</v>
      </c>
      <c r="AY16" s="17">
        <f>+Tabla1[[#This Row],[Total Recursos Obligados]]/Tabla1[[#This Row],[Total 2026]]</f>
        <v>0</v>
      </c>
      <c r="AZ16" s="21">
        <f>+Tabla1[[#This Row],[Total Recursos Pagados]]/Tabla1[[#This Row],[Total 2026]]</f>
        <v>0</v>
      </c>
      <c r="BA16" s="68"/>
      <c r="BB16" s="79" t="e">
        <f>+Tabla1[[#This Row],[Total Recursos Gestionados2]]/Tabla1[[#This Row],[Ejecución Recursos Comprometidos]]</f>
        <v>#DIV/0!</v>
      </c>
      <c r="BC16" s="38" t="s">
        <v>35</v>
      </c>
      <c r="BD16" s="39" t="s">
        <v>36</v>
      </c>
      <c r="BE16" s="40" t="s">
        <v>50</v>
      </c>
    </row>
    <row r="17" spans="1:57" s="10" customFormat="1" ht="57">
      <c r="A17" s="34">
        <v>83</v>
      </c>
      <c r="B17" s="26" t="s">
        <v>29</v>
      </c>
      <c r="C17" s="26" t="s">
        <v>45</v>
      </c>
      <c r="D17" s="27" t="s">
        <v>51</v>
      </c>
      <c r="E17" s="26" t="s">
        <v>52</v>
      </c>
      <c r="F17" s="27" t="s">
        <v>53</v>
      </c>
      <c r="G17" s="26" t="s">
        <v>54</v>
      </c>
      <c r="H17" s="27">
        <v>230208600</v>
      </c>
      <c r="I17" s="26" t="s">
        <v>121</v>
      </c>
      <c r="J17" s="27">
        <v>0</v>
      </c>
      <c r="K17" s="27" t="s">
        <v>115</v>
      </c>
      <c r="L17" s="26" t="str">
        <f>+'[1]Plan Indicativo'!AC91</f>
        <v>Acumulativa</v>
      </c>
      <c r="M17" s="26">
        <f>+'[1]Plan Indicativo'!T91</f>
        <v>3</v>
      </c>
      <c r="N17" s="39">
        <v>0.5</v>
      </c>
      <c r="O17" s="36"/>
      <c r="P17" s="37"/>
      <c r="Q17" s="58"/>
      <c r="R17" s="115">
        <v>220000000</v>
      </c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00"/>
      <c r="AF17" s="64">
        <f>SUM(Tabla1[[#This Row],[Recursos propios]:[Recursos del Balance]])</f>
        <v>220000000</v>
      </c>
      <c r="AG17" s="109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31">
        <f>SUM(Tabla1[[#This Row],[Recursos propios2]:[Recursos del Balance2]])</f>
        <v>0</v>
      </c>
      <c r="AV17" s="102"/>
      <c r="AW17" s="102"/>
      <c r="AX17" s="74">
        <f>+Tabla1[[#This Row],[Total Recursos Comprometido 2026]]/Tabla1[[#This Row],[Total 2026]]</f>
        <v>0</v>
      </c>
      <c r="AY17" s="18">
        <f>+Tabla1[[#This Row],[Total Recursos Obligados]]/Tabla1[[#This Row],[Total 2026]]</f>
        <v>0</v>
      </c>
      <c r="AZ17" s="75">
        <f>+Tabla1[[#This Row],[Total Recursos Pagados]]/Tabla1[[#This Row],[Total 2026]]</f>
        <v>0</v>
      </c>
      <c r="BA17" s="69"/>
      <c r="BB17" s="79" t="e">
        <f>+Tabla1[[#This Row],[Total Recursos Gestionados2]]/Tabla1[[#This Row],[Ejecución Recursos Comprometidos]]</f>
        <v>#DIV/0!</v>
      </c>
      <c r="BC17" s="38" t="s">
        <v>35</v>
      </c>
      <c r="BD17" s="39" t="s">
        <v>36</v>
      </c>
      <c r="BE17" s="40" t="s">
        <v>50</v>
      </c>
    </row>
    <row r="18" spans="1:57" s="10" customFormat="1" ht="57">
      <c r="A18" s="34">
        <v>84</v>
      </c>
      <c r="B18" s="26" t="s">
        <v>29</v>
      </c>
      <c r="C18" s="26" t="s">
        <v>45</v>
      </c>
      <c r="D18" s="27" t="s">
        <v>51</v>
      </c>
      <c r="E18" s="26" t="s">
        <v>52</v>
      </c>
      <c r="F18" s="27" t="s">
        <v>55</v>
      </c>
      <c r="G18" s="26" t="s">
        <v>56</v>
      </c>
      <c r="H18" s="27">
        <v>230203600</v>
      </c>
      <c r="I18" s="26" t="s">
        <v>122</v>
      </c>
      <c r="J18" s="27">
        <v>0</v>
      </c>
      <c r="K18" s="27" t="s">
        <v>115</v>
      </c>
      <c r="L18" s="26" t="str">
        <f>+'[1]Plan Indicativo'!AC92</f>
        <v>Acumulativa</v>
      </c>
      <c r="M18" s="26">
        <f>+'[1]Plan Indicativo'!T92</f>
        <v>1</v>
      </c>
      <c r="N18" s="39">
        <v>0.25</v>
      </c>
      <c r="O18" s="36"/>
      <c r="P18" s="37"/>
      <c r="Q18" s="58"/>
      <c r="R18" s="115">
        <v>100000000</v>
      </c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00"/>
      <c r="AF18" s="64">
        <f>SUM(Tabla1[[#This Row],[Recursos propios]:[Recursos del Balance]])</f>
        <v>100000000</v>
      </c>
      <c r="AG18" s="109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31">
        <f>SUM(Tabla1[[#This Row],[Recursos propios2]:[Recursos del Balance2]])</f>
        <v>0</v>
      </c>
      <c r="AV18" s="102"/>
      <c r="AW18" s="102"/>
      <c r="AX18" s="74">
        <f>+Tabla1[[#This Row],[Total Recursos Comprometido 2026]]/Tabla1[[#This Row],[Total 2026]]</f>
        <v>0</v>
      </c>
      <c r="AY18" s="18">
        <f>+Tabla1[[#This Row],[Total Recursos Obligados]]/Tabla1[[#This Row],[Total 2026]]</f>
        <v>0</v>
      </c>
      <c r="AZ18" s="75">
        <f>+Tabla1[[#This Row],[Total Recursos Pagados]]/Tabla1[[#This Row],[Total 2026]]</f>
        <v>0</v>
      </c>
      <c r="BA18" s="69"/>
      <c r="BB18" s="79" t="e">
        <f>+Tabla1[[#This Row],[Total Recursos Gestionados2]]/Tabla1[[#This Row],[Ejecución Recursos Comprometidos]]</f>
        <v>#DIV/0!</v>
      </c>
      <c r="BC18" s="38" t="s">
        <v>35</v>
      </c>
      <c r="BD18" s="39" t="s">
        <v>36</v>
      </c>
      <c r="BE18" s="40" t="s">
        <v>50</v>
      </c>
    </row>
    <row r="19" spans="1:57" s="10" customFormat="1" ht="42.75">
      <c r="A19" s="34">
        <v>85</v>
      </c>
      <c r="B19" s="26" t="s">
        <v>29</v>
      </c>
      <c r="C19" s="26" t="s">
        <v>45</v>
      </c>
      <c r="D19" s="27" t="s">
        <v>46</v>
      </c>
      <c r="E19" s="26" t="s">
        <v>47</v>
      </c>
      <c r="F19" s="27" t="s">
        <v>57</v>
      </c>
      <c r="G19" s="26" t="s">
        <v>58</v>
      </c>
      <c r="H19" s="27">
        <v>230100400</v>
      </c>
      <c r="I19" s="26" t="s">
        <v>123</v>
      </c>
      <c r="J19" s="27">
        <v>0</v>
      </c>
      <c r="K19" s="27" t="s">
        <v>115</v>
      </c>
      <c r="L19" s="26" t="str">
        <f>+'[1]Plan Indicativo'!AC93</f>
        <v>Acumulativa</v>
      </c>
      <c r="M19" s="26">
        <f>+'[1]Plan Indicativo'!T93</f>
        <v>12</v>
      </c>
      <c r="N19" s="39">
        <v>3</v>
      </c>
      <c r="O19" s="36"/>
      <c r="P19" s="37"/>
      <c r="Q19" s="58"/>
      <c r="R19" s="115">
        <v>700000000</v>
      </c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00"/>
      <c r="AF19" s="64">
        <f>SUM(Tabla1[[#This Row],[Recursos propios]:[Recursos del Balance]])</f>
        <v>700000000</v>
      </c>
      <c r="AG19" s="109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31">
        <f>SUM(Tabla1[[#This Row],[Recursos propios2]:[Recursos del Balance2]])</f>
        <v>0</v>
      </c>
      <c r="AV19" s="102"/>
      <c r="AW19" s="105"/>
      <c r="AX19" s="74">
        <f>+Tabla1[[#This Row],[Total Recursos Comprometido 2026]]/Tabla1[[#This Row],[Total 2026]]</f>
        <v>0</v>
      </c>
      <c r="AY19" s="18">
        <f>+Tabla1[[#This Row],[Total Recursos Obligados]]/Tabla1[[#This Row],[Total 2026]]</f>
        <v>0</v>
      </c>
      <c r="AZ19" s="75">
        <f>+Tabla1[[#This Row],[Total Recursos Pagados]]/Tabla1[[#This Row],[Total 2026]]</f>
        <v>0</v>
      </c>
      <c r="BA19" s="69"/>
      <c r="BB19" s="79" t="e">
        <f>+Tabla1[[#This Row],[Total Recursos Gestionados2]]/Tabla1[[#This Row],[Ejecución Recursos Comprometidos]]</f>
        <v>#DIV/0!</v>
      </c>
      <c r="BC19" s="38" t="s">
        <v>59</v>
      </c>
      <c r="BD19" s="39" t="s">
        <v>36</v>
      </c>
      <c r="BE19" s="40" t="s">
        <v>50</v>
      </c>
    </row>
    <row r="20" spans="1:57" s="10" customFormat="1" ht="57">
      <c r="A20" s="34">
        <v>86</v>
      </c>
      <c r="B20" s="26" t="s">
        <v>29</v>
      </c>
      <c r="C20" s="26" t="s">
        <v>45</v>
      </c>
      <c r="D20" s="27" t="s">
        <v>51</v>
      </c>
      <c r="E20" s="26" t="s">
        <v>52</v>
      </c>
      <c r="F20" s="27" t="s">
        <v>60</v>
      </c>
      <c r="G20" s="26" t="s">
        <v>61</v>
      </c>
      <c r="H20" s="27">
        <v>230200200</v>
      </c>
      <c r="I20" s="26" t="s">
        <v>124</v>
      </c>
      <c r="J20" s="27">
        <v>71</v>
      </c>
      <c r="K20" s="27" t="s">
        <v>115</v>
      </c>
      <c r="L20" s="26" t="str">
        <f>+'[1]Plan Indicativo'!AC94</f>
        <v>Acumulativa</v>
      </c>
      <c r="M20" s="26">
        <f>+'[1]Plan Indicativo'!T94</f>
        <v>83</v>
      </c>
      <c r="N20" s="39">
        <v>21</v>
      </c>
      <c r="O20" s="36"/>
      <c r="P20" s="37"/>
      <c r="Q20" s="58"/>
      <c r="R20" s="115">
        <v>200000000</v>
      </c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00"/>
      <c r="AF20" s="64">
        <f>SUM(Tabla1[[#This Row],[Recursos propios]:[Recursos del Balance]])</f>
        <v>200000000</v>
      </c>
      <c r="AG20" s="109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31">
        <f>SUM(Tabla1[[#This Row],[Recursos propios2]:[Recursos del Balance2]])</f>
        <v>0</v>
      </c>
      <c r="AV20" s="102"/>
      <c r="AW20" s="105"/>
      <c r="AX20" s="74">
        <f>+Tabla1[[#This Row],[Total Recursos Comprometido 2026]]/Tabla1[[#This Row],[Total 2026]]</f>
        <v>0</v>
      </c>
      <c r="AY20" s="18">
        <f>+Tabla1[[#This Row],[Total Recursos Obligados]]/Tabla1[[#This Row],[Total 2026]]</f>
        <v>0</v>
      </c>
      <c r="AZ20" s="75">
        <f>+Tabla1[[#This Row],[Total Recursos Pagados]]/Tabla1[[#This Row],[Total 2026]]</f>
        <v>0</v>
      </c>
      <c r="BA20" s="69"/>
      <c r="BB20" s="79" t="e">
        <f>+Tabla1[[#This Row],[Total Recursos Gestionados2]]/Tabla1[[#This Row],[Ejecución Recursos Comprometidos]]</f>
        <v>#DIV/0!</v>
      </c>
      <c r="BC20" s="38" t="s">
        <v>59</v>
      </c>
      <c r="BD20" s="39" t="s">
        <v>36</v>
      </c>
      <c r="BE20" s="40" t="s">
        <v>50</v>
      </c>
    </row>
    <row r="21" spans="1:57" s="10" customFormat="1" ht="57">
      <c r="A21" s="34">
        <v>87</v>
      </c>
      <c r="B21" s="26" t="s">
        <v>29</v>
      </c>
      <c r="C21" s="26" t="s">
        <v>45</v>
      </c>
      <c r="D21" s="27" t="s">
        <v>51</v>
      </c>
      <c r="E21" s="26" t="s">
        <v>52</v>
      </c>
      <c r="F21" s="27" t="s">
        <v>62</v>
      </c>
      <c r="G21" s="26" t="s">
        <v>63</v>
      </c>
      <c r="H21" s="27">
        <v>230204100</v>
      </c>
      <c r="I21" s="26" t="s">
        <v>125</v>
      </c>
      <c r="J21" s="27">
        <v>0</v>
      </c>
      <c r="K21" s="27" t="s">
        <v>115</v>
      </c>
      <c r="L21" s="26" t="str">
        <f>+'[1]Plan Indicativo'!AC95</f>
        <v>Acumulativa</v>
      </c>
      <c r="M21" s="26">
        <f>+'[1]Plan Indicativo'!T95</f>
        <v>150</v>
      </c>
      <c r="N21" s="39">
        <v>38</v>
      </c>
      <c r="O21" s="36"/>
      <c r="P21" s="37"/>
      <c r="Q21" s="58"/>
      <c r="R21" s="115">
        <v>200000000</v>
      </c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00"/>
      <c r="AF21" s="64">
        <f>SUM(Tabla1[[#This Row],[Recursos propios]:[Recursos del Balance]])</f>
        <v>200000000</v>
      </c>
      <c r="AG21" s="109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31">
        <f>SUM(Tabla1[[#This Row],[Recursos propios2]:[Recursos del Balance2]])</f>
        <v>0</v>
      </c>
      <c r="AV21" s="102"/>
      <c r="AW21" s="105"/>
      <c r="AX21" s="74">
        <f>+Tabla1[[#This Row],[Total Recursos Comprometido 2026]]/Tabla1[[#This Row],[Total 2026]]</f>
        <v>0</v>
      </c>
      <c r="AY21" s="18">
        <f>+Tabla1[[#This Row],[Total Recursos Obligados]]/Tabla1[[#This Row],[Total 2026]]</f>
        <v>0</v>
      </c>
      <c r="AZ21" s="75">
        <f>+Tabla1[[#This Row],[Total Recursos Pagados]]/Tabla1[[#This Row],[Total 2026]]</f>
        <v>0</v>
      </c>
      <c r="BA21" s="69"/>
      <c r="BB21" s="79" t="e">
        <f>+Tabla1[[#This Row],[Total Recursos Gestionados2]]/Tabla1[[#This Row],[Ejecución Recursos Comprometidos]]</f>
        <v>#DIV/0!</v>
      </c>
      <c r="BC21" s="38" t="s">
        <v>59</v>
      </c>
      <c r="BD21" s="39" t="s">
        <v>36</v>
      </c>
      <c r="BE21" s="40" t="s">
        <v>50</v>
      </c>
    </row>
    <row r="22" spans="1:57" s="10" customFormat="1" ht="57">
      <c r="A22" s="34">
        <v>237</v>
      </c>
      <c r="B22" s="26" t="s">
        <v>64</v>
      </c>
      <c r="C22" s="26" t="s">
        <v>65</v>
      </c>
      <c r="D22" s="27" t="s">
        <v>66</v>
      </c>
      <c r="E22" s="26" t="s">
        <v>67</v>
      </c>
      <c r="F22" s="27" t="s">
        <v>68</v>
      </c>
      <c r="G22" s="26" t="s">
        <v>69</v>
      </c>
      <c r="H22" s="27">
        <v>459902000</v>
      </c>
      <c r="I22" s="26" t="s">
        <v>126</v>
      </c>
      <c r="J22" s="27">
        <v>1</v>
      </c>
      <c r="K22" s="27" t="s">
        <v>115</v>
      </c>
      <c r="L22" s="27" t="str">
        <f>+'[1]Plan Indicativo'!AC245</f>
        <v>No Acumulativa</v>
      </c>
      <c r="M22" s="27">
        <f>+'[1]Plan Indicativo'!T245</f>
        <v>1</v>
      </c>
      <c r="N22" s="35">
        <v>1</v>
      </c>
      <c r="O22" s="36"/>
      <c r="P22" s="37"/>
      <c r="Q22" s="58"/>
      <c r="R22" s="115">
        <v>100000000</v>
      </c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00"/>
      <c r="AF22" s="64">
        <f>SUM(Tabla1[[#This Row],[Recursos propios]:[Recursos del Balance]])</f>
        <v>100000000</v>
      </c>
      <c r="AG22" s="109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31">
        <f>SUM(Tabla1[[#This Row],[Recursos propios2]:[Recursos del Balance2]])</f>
        <v>0</v>
      </c>
      <c r="AV22" s="102"/>
      <c r="AW22" s="105"/>
      <c r="AX22" s="74">
        <f>+Tabla1[[#This Row],[Total Recursos Comprometido 2026]]/Tabla1[[#This Row],[Total 2026]]</f>
        <v>0</v>
      </c>
      <c r="AY22" s="18">
        <f>+Tabla1[[#This Row],[Total Recursos Obligados]]/Tabla1[[#This Row],[Total 2026]]</f>
        <v>0</v>
      </c>
      <c r="AZ22" s="75">
        <f>+Tabla1[[#This Row],[Total Recursos Pagados]]/Tabla1[[#This Row],[Total 2026]]</f>
        <v>0</v>
      </c>
      <c r="BA22" s="69"/>
      <c r="BB22" s="79" t="e">
        <f>+Tabla1[[#This Row],[Total Recursos Gestionados2]]/Tabla1[[#This Row],[Ejecución Recursos Comprometidos]]</f>
        <v>#DIV/0!</v>
      </c>
      <c r="BC22" s="38" t="s">
        <v>70</v>
      </c>
      <c r="BD22" s="39" t="s">
        <v>36</v>
      </c>
      <c r="BE22" s="40">
        <v>10.11</v>
      </c>
    </row>
    <row r="23" spans="1:57" s="10" customFormat="1" ht="42.75">
      <c r="A23" s="34">
        <v>238</v>
      </c>
      <c r="B23" s="26" t="s">
        <v>64</v>
      </c>
      <c r="C23" s="26" t="s">
        <v>65</v>
      </c>
      <c r="D23" s="27" t="s">
        <v>66</v>
      </c>
      <c r="E23" s="26" t="s">
        <v>67</v>
      </c>
      <c r="F23" s="27" t="s">
        <v>71</v>
      </c>
      <c r="G23" s="26" t="s">
        <v>72</v>
      </c>
      <c r="H23" s="27">
        <v>459903800</v>
      </c>
      <c r="I23" s="26" t="s">
        <v>127</v>
      </c>
      <c r="J23" s="27">
        <v>658</v>
      </c>
      <c r="K23" s="27" t="s">
        <v>115</v>
      </c>
      <c r="L23" s="27" t="str">
        <f>+'[1]Plan Indicativo'!AC246</f>
        <v>No Acumulativa</v>
      </c>
      <c r="M23" s="27">
        <f>+'[1]Plan Indicativo'!T246</f>
        <v>658</v>
      </c>
      <c r="N23" s="35">
        <v>658</v>
      </c>
      <c r="O23" s="36"/>
      <c r="P23" s="37"/>
      <c r="Q23" s="58"/>
      <c r="R23" s="115">
        <v>1300000000</v>
      </c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00"/>
      <c r="AF23" s="64">
        <f>SUM(Tabla1[[#This Row],[Recursos propios]:[Recursos del Balance]])</f>
        <v>1300000000</v>
      </c>
      <c r="AG23" s="109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31">
        <f>SUM(Tabla1[[#This Row],[Recursos propios2]:[Recursos del Balance2]])</f>
        <v>0</v>
      </c>
      <c r="AV23" s="102"/>
      <c r="AW23" s="105"/>
      <c r="AX23" s="74">
        <f>+Tabla1[[#This Row],[Total Recursos Comprometido 2026]]/Tabla1[[#This Row],[Total 2026]]</f>
        <v>0</v>
      </c>
      <c r="AY23" s="18">
        <f>+Tabla1[[#This Row],[Total Recursos Obligados]]/Tabla1[[#This Row],[Total 2026]]</f>
        <v>0</v>
      </c>
      <c r="AZ23" s="75">
        <f>+Tabla1[[#This Row],[Total Recursos Pagados]]/Tabla1[[#This Row],[Total 2026]]</f>
        <v>0</v>
      </c>
      <c r="BA23" s="69"/>
      <c r="BB23" s="79" t="e">
        <f>+Tabla1[[#This Row],[Total Recursos Gestionados2]]/Tabla1[[#This Row],[Ejecución Recursos Comprometidos]]</f>
        <v>#DIV/0!</v>
      </c>
      <c r="BC23" s="38" t="s">
        <v>70</v>
      </c>
      <c r="BD23" s="39" t="s">
        <v>36</v>
      </c>
      <c r="BE23" s="40">
        <v>10.11</v>
      </c>
    </row>
    <row r="24" spans="1:57" s="10" customFormat="1" ht="42.75">
      <c r="A24" s="34">
        <v>239</v>
      </c>
      <c r="B24" s="26" t="s">
        <v>64</v>
      </c>
      <c r="C24" s="26" t="s">
        <v>65</v>
      </c>
      <c r="D24" s="27" t="s">
        <v>66</v>
      </c>
      <c r="E24" s="26" t="s">
        <v>67</v>
      </c>
      <c r="F24" s="27" t="s">
        <v>68</v>
      </c>
      <c r="G24" s="26" t="s">
        <v>73</v>
      </c>
      <c r="H24" s="27">
        <v>459902000</v>
      </c>
      <c r="I24" s="26" t="s">
        <v>126</v>
      </c>
      <c r="J24" s="27" t="s">
        <v>128</v>
      </c>
      <c r="K24" s="27" t="s">
        <v>115</v>
      </c>
      <c r="L24" s="27" t="str">
        <f>+'[1]Plan Indicativo'!AC247</f>
        <v>No Acumulativa</v>
      </c>
      <c r="M24" s="27">
        <f>+'[1]Plan Indicativo'!T247</f>
        <v>1</v>
      </c>
      <c r="N24" s="35">
        <v>1</v>
      </c>
      <c r="O24" s="36"/>
      <c r="P24" s="37"/>
      <c r="Q24" s="58"/>
      <c r="R24" s="115">
        <v>600000000</v>
      </c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00"/>
      <c r="AF24" s="64">
        <f>SUM(Tabla1[[#This Row],[Recursos propios]:[Recursos del Balance]])</f>
        <v>600000000</v>
      </c>
      <c r="AG24" s="109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31">
        <f>SUM(Tabla1[[#This Row],[Recursos propios2]:[Recursos del Balance2]])</f>
        <v>0</v>
      </c>
      <c r="AV24" s="102"/>
      <c r="AW24" s="102"/>
      <c r="AX24" s="74">
        <f>+Tabla1[[#This Row],[Total Recursos Comprometido 2026]]/Tabla1[[#This Row],[Total 2026]]</f>
        <v>0</v>
      </c>
      <c r="AY24" s="18">
        <f>+Tabla1[[#This Row],[Total Recursos Obligados]]/Tabla1[[#This Row],[Total 2026]]</f>
        <v>0</v>
      </c>
      <c r="AZ24" s="75">
        <f>+Tabla1[[#This Row],[Total Recursos Pagados]]/Tabla1[[#This Row],[Total 2026]]</f>
        <v>0</v>
      </c>
      <c r="BA24" s="69"/>
      <c r="BB24" s="79" t="e">
        <f>+Tabla1[[#This Row],[Total Recursos Gestionados2]]/Tabla1[[#This Row],[Ejecución Recursos Comprometidos]]</f>
        <v>#DIV/0!</v>
      </c>
      <c r="BC24" s="38" t="s">
        <v>70</v>
      </c>
      <c r="BD24" s="39" t="s">
        <v>36</v>
      </c>
      <c r="BE24" s="40">
        <v>10.11</v>
      </c>
    </row>
    <row r="25" spans="1:57" s="10" customFormat="1" ht="28.5">
      <c r="A25" s="34">
        <v>240</v>
      </c>
      <c r="B25" s="26" t="s">
        <v>64</v>
      </c>
      <c r="C25" s="26" t="s">
        <v>65</v>
      </c>
      <c r="D25" s="27" t="s">
        <v>66</v>
      </c>
      <c r="E25" s="26" t="s">
        <v>67</v>
      </c>
      <c r="F25" s="27" t="s">
        <v>74</v>
      </c>
      <c r="G25" s="26" t="s">
        <v>75</v>
      </c>
      <c r="H25" s="27">
        <v>459903400</v>
      </c>
      <c r="I25" s="26" t="s">
        <v>129</v>
      </c>
      <c r="J25" s="27">
        <v>1</v>
      </c>
      <c r="K25" s="27" t="s">
        <v>115</v>
      </c>
      <c r="L25" s="27" t="str">
        <f>+'[1]Plan Indicativo'!AC248</f>
        <v>No Acumulativa</v>
      </c>
      <c r="M25" s="27">
        <f>+'[1]Plan Indicativo'!T248</f>
        <v>1</v>
      </c>
      <c r="N25" s="35">
        <v>1</v>
      </c>
      <c r="O25" s="36"/>
      <c r="P25" s="37"/>
      <c r="Q25" s="58"/>
      <c r="R25" s="115">
        <v>800000000</v>
      </c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00"/>
      <c r="AF25" s="64">
        <f>SUM(Tabla1[[#This Row],[Recursos propios]:[Recursos del Balance]])</f>
        <v>800000000</v>
      </c>
      <c r="AG25" s="109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31">
        <f>SUM(Tabla1[[#This Row],[Recursos propios2]:[Recursos del Balance2]])</f>
        <v>0</v>
      </c>
      <c r="AV25" s="102"/>
      <c r="AW25" s="105"/>
      <c r="AX25" s="74">
        <f>+Tabla1[[#This Row],[Total Recursos Comprometido 2026]]/Tabla1[[#This Row],[Total 2026]]</f>
        <v>0</v>
      </c>
      <c r="AY25" s="18">
        <f>+Tabla1[[#This Row],[Total Recursos Obligados]]/Tabla1[[#This Row],[Total 2026]]</f>
        <v>0</v>
      </c>
      <c r="AZ25" s="75">
        <f>+Tabla1[[#This Row],[Total Recursos Pagados]]/Tabla1[[#This Row],[Total 2026]]</f>
        <v>0</v>
      </c>
      <c r="BA25" s="69"/>
      <c r="BB25" s="79" t="e">
        <f>+Tabla1[[#This Row],[Total Recursos Gestionados2]]/Tabla1[[#This Row],[Ejecución Recursos Comprometidos]]</f>
        <v>#DIV/0!</v>
      </c>
      <c r="BC25" s="38" t="s">
        <v>70</v>
      </c>
      <c r="BD25" s="39" t="s">
        <v>36</v>
      </c>
      <c r="BE25" s="40">
        <v>10.11</v>
      </c>
    </row>
    <row r="26" spans="1:57" s="28" customFormat="1" ht="28.5">
      <c r="A26" s="34">
        <v>241</v>
      </c>
      <c r="B26" s="26" t="s">
        <v>64</v>
      </c>
      <c r="C26" s="26" t="s">
        <v>65</v>
      </c>
      <c r="D26" s="26" t="s">
        <v>66</v>
      </c>
      <c r="E26" s="26" t="s">
        <v>67</v>
      </c>
      <c r="F26" s="26" t="s">
        <v>76</v>
      </c>
      <c r="G26" s="26" t="s">
        <v>77</v>
      </c>
      <c r="H26" s="26">
        <v>459902300</v>
      </c>
      <c r="I26" s="26" t="s">
        <v>130</v>
      </c>
      <c r="J26" s="26" t="s">
        <v>131</v>
      </c>
      <c r="K26" s="26" t="s">
        <v>115</v>
      </c>
      <c r="L26" s="27" t="str">
        <f>+'[1]Plan Indicativo'!AC249</f>
        <v>Acumulativa</v>
      </c>
      <c r="M26" s="27">
        <f>+'[1]Plan Indicativo'!T249</f>
        <v>2</v>
      </c>
      <c r="N26" s="35">
        <v>0.42</v>
      </c>
      <c r="O26" s="42"/>
      <c r="P26" s="43"/>
      <c r="Q26" s="60"/>
      <c r="R26" s="114">
        <v>300000000</v>
      </c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99"/>
      <c r="AF26" s="64">
        <f>SUM(Tabla1[[#This Row],[Recursos propios]:[Recursos del Balance]])</f>
        <v>300000000</v>
      </c>
      <c r="AG26" s="110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31">
        <f>SUM(Tabla1[[#This Row],[Recursos propios2]:[Recursos del Balance2]])</f>
        <v>0</v>
      </c>
      <c r="AV26" s="104"/>
      <c r="AW26" s="104"/>
      <c r="AX26" s="20">
        <f>+Tabla1[[#This Row],[Total Recursos Comprometido 2026]]/Tabla1[[#This Row],[Total 2026]]</f>
        <v>0</v>
      </c>
      <c r="AY26" s="17">
        <f>+Tabla1[[#This Row],[Total Recursos Obligados]]/Tabla1[[#This Row],[Total 2026]]</f>
        <v>0</v>
      </c>
      <c r="AZ26" s="21">
        <f>+Tabla1[[#This Row],[Total Recursos Pagados]]/Tabla1[[#This Row],[Total 2026]]</f>
        <v>0</v>
      </c>
      <c r="BA26" s="68"/>
      <c r="BB26" s="79" t="e">
        <f>+Tabla1[[#This Row],[Total Recursos Gestionados2]]/Tabla1[[#This Row],[Ejecución Recursos Comprometidos]]</f>
        <v>#DIV/0!</v>
      </c>
      <c r="BC26" s="38" t="s">
        <v>70</v>
      </c>
      <c r="BD26" s="39" t="s">
        <v>36</v>
      </c>
      <c r="BE26" s="40">
        <v>10.11</v>
      </c>
    </row>
    <row r="27" spans="1:57" s="10" customFormat="1" ht="28.5">
      <c r="A27" s="34">
        <v>243</v>
      </c>
      <c r="B27" s="26" t="s">
        <v>64</v>
      </c>
      <c r="C27" s="26" t="s">
        <v>65</v>
      </c>
      <c r="D27" s="26" t="s">
        <v>66</v>
      </c>
      <c r="E27" s="26" t="s">
        <v>67</v>
      </c>
      <c r="F27" s="26" t="s">
        <v>78</v>
      </c>
      <c r="G27" s="26" t="s">
        <v>79</v>
      </c>
      <c r="H27" s="26">
        <v>459901700</v>
      </c>
      <c r="I27" s="26" t="s">
        <v>132</v>
      </c>
      <c r="J27" s="26" t="s">
        <v>131</v>
      </c>
      <c r="K27" s="26" t="s">
        <v>115</v>
      </c>
      <c r="L27" s="26" t="str">
        <f>+'[1]Plan Indicativo'!AC251</f>
        <v>No Acumulativa</v>
      </c>
      <c r="M27" s="26">
        <f>+'[1]Plan Indicativo'!T251</f>
        <v>1</v>
      </c>
      <c r="N27" s="39">
        <v>1</v>
      </c>
      <c r="O27" s="42"/>
      <c r="P27" s="50"/>
      <c r="Q27" s="61"/>
      <c r="R27" s="114">
        <v>400000000</v>
      </c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99"/>
      <c r="AF27" s="63">
        <f>SUM(Tabla1[[#This Row],[Recursos propios]:[Recursos del Balance]])</f>
        <v>400000000</v>
      </c>
      <c r="AG27" s="110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31">
        <f>SUM(Tabla1[[#This Row],[Recursos propios2]:[Recursos del Balance2]])</f>
        <v>0</v>
      </c>
      <c r="AV27" s="101"/>
      <c r="AW27" s="104"/>
      <c r="AX27" s="20">
        <f>+Tabla1[[#This Row],[Total Recursos Comprometido 2026]]/Tabla1[[#This Row],[Total 2026]]</f>
        <v>0</v>
      </c>
      <c r="AY27" s="17">
        <f>+Tabla1[[#This Row],[Total Recursos Obligados]]/Tabla1[[#This Row],[Total 2026]]</f>
        <v>0</v>
      </c>
      <c r="AZ27" s="21">
        <f>+Tabla1[[#This Row],[Total Recursos Pagados]]/Tabla1[[#This Row],[Total 2026]]</f>
        <v>0</v>
      </c>
      <c r="BA27" s="72"/>
      <c r="BB27" s="79" t="e">
        <f>+Tabla1[[#This Row],[Total Recursos Gestionados2]]/Tabla1[[#This Row],[Ejecución Recursos Comprometidos]]</f>
        <v>#DIV/0!</v>
      </c>
      <c r="BC27" s="38" t="s">
        <v>70</v>
      </c>
      <c r="BD27" s="39" t="s">
        <v>36</v>
      </c>
      <c r="BE27" s="40">
        <v>10.11</v>
      </c>
    </row>
    <row r="28" spans="1:57" ht="28.5">
      <c r="A28" s="34">
        <v>244</v>
      </c>
      <c r="B28" s="26" t="s">
        <v>64</v>
      </c>
      <c r="C28" s="27" t="s">
        <v>65</v>
      </c>
      <c r="D28" s="27" t="s">
        <v>66</v>
      </c>
      <c r="E28" s="27" t="s">
        <v>67</v>
      </c>
      <c r="F28" s="27" t="s">
        <v>68</v>
      </c>
      <c r="G28" s="27" t="s">
        <v>80</v>
      </c>
      <c r="H28" s="27">
        <v>459902000</v>
      </c>
      <c r="I28" s="27" t="s">
        <v>126</v>
      </c>
      <c r="J28" s="27" t="s">
        <v>131</v>
      </c>
      <c r="K28" s="27" t="s">
        <v>115</v>
      </c>
      <c r="L28" s="26" t="str">
        <f>+'[1]Plan Indicativo'!AC252</f>
        <v>Acumulativa</v>
      </c>
      <c r="M28" s="26">
        <f>+'[1]Plan Indicativo'!T252</f>
        <v>1</v>
      </c>
      <c r="N28" s="39">
        <v>0.23</v>
      </c>
      <c r="O28" s="34"/>
      <c r="P28" s="51"/>
      <c r="Q28" s="35"/>
      <c r="R28" s="115">
        <v>367440000</v>
      </c>
      <c r="S28" s="15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107"/>
      <c r="AF28" s="23">
        <f>SUM(Tabla1[[#This Row],[Recursos propios]:[Recursos del Balance]])</f>
        <v>367440000</v>
      </c>
      <c r="AG28" s="109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11"/>
      <c r="AU28" s="31">
        <f>SUM(Tabla1[[#This Row],[Recursos propios2]:[Recursos del Balance2]])</f>
        <v>0</v>
      </c>
      <c r="AV28" s="102"/>
      <c r="AW28" s="105"/>
      <c r="AX28" s="74">
        <f>+Tabla1[[#This Row],[Total Recursos Comprometido 2026]]/Tabla1[[#This Row],[Total 2026]]</f>
        <v>0</v>
      </c>
      <c r="AY28" s="18">
        <f>+Tabla1[[#This Row],[Total Recursos Obligados]]/Tabla1[[#This Row],[Total 2026]]</f>
        <v>0</v>
      </c>
      <c r="AZ28" s="75">
        <f>+Tabla1[[#This Row],[Total Recursos Pagados]]/Tabla1[[#This Row],[Total 2026]]</f>
        <v>0</v>
      </c>
      <c r="BA28" s="73"/>
      <c r="BB28" s="79" t="e">
        <f>+Tabla1[[#This Row],[Total Recursos Gestionados2]]/Tabla1[[#This Row],[Ejecución Recursos Comprometidos]]</f>
        <v>#DIV/0!</v>
      </c>
      <c r="BC28" s="38" t="s">
        <v>81</v>
      </c>
      <c r="BD28" s="39" t="s">
        <v>36</v>
      </c>
      <c r="BE28" s="40">
        <v>10.11</v>
      </c>
    </row>
    <row r="29" spans="1:57" ht="29.25" thickBot="1">
      <c r="A29" s="53">
        <v>267</v>
      </c>
      <c r="B29" s="54" t="s">
        <v>64</v>
      </c>
      <c r="C29" s="55" t="s">
        <v>45</v>
      </c>
      <c r="D29" s="55" t="s">
        <v>46</v>
      </c>
      <c r="E29" s="55" t="s">
        <v>82</v>
      </c>
      <c r="F29" s="55" t="s">
        <v>83</v>
      </c>
      <c r="G29" s="55" t="s">
        <v>84</v>
      </c>
      <c r="H29" s="55">
        <v>230107500</v>
      </c>
      <c r="I29" s="55" t="s">
        <v>133</v>
      </c>
      <c r="J29" s="55">
        <v>0</v>
      </c>
      <c r="K29" s="55" t="s">
        <v>115</v>
      </c>
      <c r="L29" s="55" t="str">
        <f>+'[1]Plan Indicativo'!$AC$275</f>
        <v>Acumulativa</v>
      </c>
      <c r="M29" s="55">
        <f>+'[1]Plan Indicativo'!$T$275</f>
        <v>1</v>
      </c>
      <c r="N29" s="56">
        <v>0.25</v>
      </c>
      <c r="O29" s="53"/>
      <c r="P29" s="62"/>
      <c r="Q29" s="56"/>
      <c r="R29" s="117">
        <v>200000000</v>
      </c>
      <c r="S29" s="65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108"/>
      <c r="AF29" s="67">
        <f>SUM(Tabla1[[#This Row],[Recursos propios]:[Recursos del Balance]])</f>
        <v>200000000</v>
      </c>
      <c r="AG29" s="112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13"/>
      <c r="AU29" s="71">
        <f>SUM(Tabla1[[#This Row],[Recursos propios2]:[Recursos del Balance2]])</f>
        <v>0</v>
      </c>
      <c r="AV29" s="103"/>
      <c r="AW29" s="106"/>
      <c r="AX29" s="76">
        <f>+Tabla1[[#This Row],[Total Recursos Comprometido 2026]]/Tabla1[[#This Row],[Total 2026]]</f>
        <v>0</v>
      </c>
      <c r="AY29" s="77">
        <f>+Tabla1[[#This Row],[Total Recursos Obligados]]/Tabla1[[#This Row],[Total 2026]]</f>
        <v>0</v>
      </c>
      <c r="AZ29" s="78">
        <f>+Tabla1[[#This Row],[Total Recursos Pagados]]/Tabla1[[#This Row],[Total 2026]]</f>
        <v>0</v>
      </c>
      <c r="BA29" s="73"/>
      <c r="BB29" s="79" t="e">
        <f>+Tabla1[[#This Row],[Total Recursos Gestionados2]]/Tabla1[[#This Row],[Ejecución Recursos Comprometidos]]</f>
        <v>#DIV/0!</v>
      </c>
      <c r="BC29" s="80" t="s">
        <v>85</v>
      </c>
      <c r="BD29" s="81" t="s">
        <v>36</v>
      </c>
      <c r="BE29" s="82" t="s">
        <v>86</v>
      </c>
    </row>
    <row r="30" spans="1:57">
      <c r="A30" s="84"/>
      <c r="B30" s="85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4"/>
      <c r="P30" s="87"/>
      <c r="Q30" s="86"/>
      <c r="R30" s="88">
        <f>SUBTOTAL(109,Tabla1[Recursos propios])</f>
        <v>6087440000</v>
      </c>
      <c r="S30" s="89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1"/>
      <c r="AF30" s="89"/>
      <c r="AG30" s="92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1"/>
      <c r="AU30" s="93"/>
      <c r="AV30" s="90"/>
      <c r="AW30" s="90"/>
      <c r="AX30" s="98"/>
      <c r="AY30" s="94"/>
      <c r="AZ30" s="94"/>
      <c r="BA30" s="94"/>
      <c r="BB30" s="94"/>
      <c r="BC30" s="95"/>
      <c r="BD30" s="85"/>
      <c r="BE30" s="96"/>
    </row>
    <row r="31" spans="1:57">
      <c r="AG31" s="97"/>
    </row>
    <row r="33" spans="16:16">
      <c r="P33" s="83"/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G9:AW9"/>
    <mergeCell ref="AX9:AZ9"/>
    <mergeCell ref="BA9:BB9"/>
    <mergeCell ref="A1:B4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Acción-metas</vt:lpstr>
      <vt:lpstr>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MORON</dc:creator>
  <cp:keywords/>
  <dc:description/>
  <cp:lastModifiedBy>MONICA</cp:lastModifiedBy>
  <cp:revision/>
  <dcterms:created xsi:type="dcterms:W3CDTF">2024-06-03T22:05:35Z</dcterms:created>
  <dcterms:modified xsi:type="dcterms:W3CDTF">2026-01-30T16:23:00Z</dcterms:modified>
  <cp:category/>
  <cp:contentStatus/>
</cp:coreProperties>
</file>