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ndres\Desktop\"/>
    </mc:Choice>
  </mc:AlternateContent>
  <xr:revisionPtr revIDLastSave="0" documentId="13_ncr:1_{2FD3C550-11FD-4797-BE02-F030CC691F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AN22" i="1" l="1"/>
  <c r="BC22" i="1"/>
  <c r="AN42" i="1"/>
  <c r="BC42" i="1"/>
  <c r="BD22" i="1" l="1"/>
  <c r="BD42" i="1"/>
  <c r="BF63" i="1"/>
  <c r="BE63" i="1"/>
  <c r="AN15" i="1"/>
  <c r="AN16" i="1"/>
  <c r="BC16" i="1"/>
  <c r="Q16" i="1"/>
  <c r="P16" i="1"/>
  <c r="P17" i="1"/>
  <c r="Q17" i="1"/>
  <c r="AN17" i="1"/>
  <c r="BC17" i="1"/>
  <c r="BD17" i="1" l="1"/>
  <c r="BD16" i="1"/>
  <c r="P18" i="1"/>
  <c r="P12" i="1"/>
  <c r="Q12" i="1"/>
  <c r="AN12" i="1"/>
  <c r="BC12" i="1"/>
  <c r="P13" i="1"/>
  <c r="Q13" i="1"/>
  <c r="AN13" i="1"/>
  <c r="BC13" i="1"/>
  <c r="P14" i="1"/>
  <c r="Q14" i="1"/>
  <c r="AN14" i="1"/>
  <c r="BC14" i="1"/>
  <c r="P15" i="1"/>
  <c r="Q15" i="1"/>
  <c r="BC15" i="1"/>
  <c r="BD12" i="1" l="1"/>
  <c r="BD14" i="1"/>
  <c r="BD13" i="1"/>
  <c r="BD15" i="1"/>
  <c r="AN21" i="1"/>
  <c r="AN20" i="1"/>
  <c r="P60" i="1" l="1"/>
  <c r="Q60" i="1"/>
  <c r="P57" i="1"/>
  <c r="P58" i="1"/>
  <c r="P59" i="1"/>
  <c r="Q57" i="1"/>
  <c r="Q58" i="1"/>
  <c r="Q59" i="1"/>
  <c r="AN57" i="1"/>
  <c r="AN58" i="1"/>
  <c r="AN59" i="1"/>
  <c r="BC57" i="1"/>
  <c r="BC58" i="1"/>
  <c r="BC59" i="1"/>
  <c r="P55" i="1"/>
  <c r="P56" i="1"/>
  <c r="Q55" i="1"/>
  <c r="Q56" i="1"/>
  <c r="AN55" i="1"/>
  <c r="AN56" i="1"/>
  <c r="BC55" i="1"/>
  <c r="BC56" i="1"/>
  <c r="P54" i="1"/>
  <c r="Q54" i="1"/>
  <c r="AN54" i="1"/>
  <c r="BC54" i="1"/>
  <c r="P52" i="1"/>
  <c r="P53" i="1"/>
  <c r="Q52" i="1"/>
  <c r="Q53" i="1"/>
  <c r="AN52" i="1"/>
  <c r="AN53" i="1"/>
  <c r="BC52" i="1"/>
  <c r="BC53" i="1"/>
  <c r="P50" i="1"/>
  <c r="P51" i="1"/>
  <c r="Q50" i="1"/>
  <c r="Q51" i="1"/>
  <c r="AN50" i="1"/>
  <c r="AN51" i="1"/>
  <c r="BC50" i="1"/>
  <c r="BC51" i="1"/>
  <c r="P49" i="1"/>
  <c r="Q49" i="1"/>
  <c r="AN49" i="1"/>
  <c r="BC49" i="1"/>
  <c r="P37" i="1"/>
  <c r="P38" i="1"/>
  <c r="P39" i="1"/>
  <c r="P40" i="1"/>
  <c r="P41" i="1"/>
  <c r="P43" i="1"/>
  <c r="P44" i="1"/>
  <c r="P45" i="1"/>
  <c r="P46" i="1"/>
  <c r="P47" i="1"/>
  <c r="P48" i="1"/>
  <c r="Q37" i="1"/>
  <c r="Q38" i="1"/>
  <c r="Q39" i="1"/>
  <c r="Q40" i="1"/>
  <c r="Q41" i="1"/>
  <c r="Q43" i="1"/>
  <c r="Q44" i="1"/>
  <c r="Q45" i="1"/>
  <c r="Q46" i="1"/>
  <c r="Q47" i="1"/>
  <c r="Q48" i="1"/>
  <c r="AN37" i="1"/>
  <c r="AN38" i="1"/>
  <c r="AN39" i="1"/>
  <c r="AN40" i="1"/>
  <c r="AN41" i="1"/>
  <c r="AN43" i="1"/>
  <c r="AN44" i="1"/>
  <c r="AN45" i="1"/>
  <c r="AN46" i="1"/>
  <c r="AN47" i="1"/>
  <c r="AN48" i="1"/>
  <c r="BC37" i="1"/>
  <c r="BC38" i="1"/>
  <c r="BC39" i="1"/>
  <c r="BC40" i="1"/>
  <c r="BC41" i="1"/>
  <c r="BC43" i="1"/>
  <c r="BC44" i="1"/>
  <c r="BC45" i="1"/>
  <c r="BC46" i="1"/>
  <c r="BC47" i="1"/>
  <c r="BC48" i="1"/>
  <c r="BD59" i="1" l="1"/>
  <c r="BD46" i="1"/>
  <c r="BD37" i="1"/>
  <c r="BD57" i="1"/>
  <c r="BD54" i="1"/>
  <c r="BD56" i="1"/>
  <c r="BD58" i="1"/>
  <c r="BD50" i="1"/>
  <c r="BD52" i="1"/>
  <c r="BD55" i="1"/>
  <c r="BD53" i="1"/>
  <c r="BD49" i="1"/>
  <c r="BD51" i="1"/>
  <c r="BD40" i="1"/>
  <c r="BD41" i="1"/>
  <c r="BD45" i="1"/>
  <c r="BD48" i="1"/>
  <c r="BD44" i="1"/>
  <c r="BD39" i="1"/>
  <c r="BD47" i="1"/>
  <c r="BD43" i="1"/>
  <c r="BD38" i="1"/>
  <c r="P19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11" i="1"/>
  <c r="BC11" i="1"/>
  <c r="BC18" i="1"/>
  <c r="BC19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AN11" i="1"/>
  <c r="AN18" i="1"/>
  <c r="AN19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Q11" i="1"/>
  <c r="Q18" i="1"/>
  <c r="Q19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BC60" i="1" l="1"/>
  <c r="BC63" i="1" s="1"/>
  <c r="AN60" i="1"/>
  <c r="AN63" i="1" s="1"/>
  <c r="BD34" i="1"/>
  <c r="BD27" i="1"/>
  <c r="BD23" i="1"/>
  <c r="BD33" i="1"/>
  <c r="BD30" i="1"/>
  <c r="BD26" i="1"/>
  <c r="BD19" i="1"/>
  <c r="BD35" i="1"/>
  <c r="BD36" i="1"/>
  <c r="BD32" i="1"/>
  <c r="BD29" i="1"/>
  <c r="BD25" i="1"/>
  <c r="BD18" i="1"/>
  <c r="BD31" i="1"/>
  <c r="BD28" i="1"/>
  <c r="BD24" i="1"/>
  <c r="BD11" i="1"/>
  <c r="BD60" i="1" l="1"/>
</calcChain>
</file>

<file path=xl/sharedStrings.xml><?xml version="1.0" encoding="utf-8"?>
<sst xmlns="http://schemas.openxmlformats.org/spreadsheetml/2006/main" count="616" uniqueCount="294">
  <si>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</si>
  <si>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</si>
  <si>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</si>
  <si>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</si>
  <si>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</si>
  <si>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</si>
  <si>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</si>
  <si>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</si>
  <si>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</si>
  <si>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</si>
  <si>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</si>
  <si>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</si>
  <si>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</si>
  <si>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</si>
  <si>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</si>
  <si>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</si>
  <si>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</si>
  <si>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</si>
  <si>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</si>
  <si>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</si>
  <si>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</si>
  <si>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</si>
  <si>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</si>
  <si>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</si>
  <si>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</si>
  <si>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</si>
  <si>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</si>
  <si>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</si>
  <si>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</si>
  <si>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</si>
  <si>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</si>
  <si>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</si>
  <si>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</si>
  <si>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</si>
  <si>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</si>
  <si>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</si>
  <si>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</si>
  <si>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</si>
  <si>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</si>
  <si>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</si>
  <si>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</si>
  <si>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</si>
  <si>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</si>
  <si>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</si>
  <si>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</si>
  <si>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</si>
  <si>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</si>
  <si>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</si>
  <si>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</si>
  <si>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</si>
  <si>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</si>
  <si>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</si>
  <si>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</si>
  <si>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</si>
  <si>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</si>
  <si>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</si>
  <si>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</si>
  <si>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</si>
  <si>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</si>
  <si>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</si>
  <si>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</si>
  <si>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</si>
  <si>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</si>
  <si>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</si>
  <si>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</si>
  <si>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</si>
  <si>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</si>
  <si>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</si>
  <si>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</si>
  <si>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</si>
  <si>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</si>
  <si>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</si>
  <si>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</si>
  <si>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</si>
  <si>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</si>
  <si>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Minas y energía.</t>
  </si>
  <si>
    <t>2102</t>
  </si>
  <si>
    <t>Consolidación productiva del sector de energía eléctrica (2102)</t>
  </si>
  <si>
    <t>2102069</t>
  </si>
  <si>
    <t>Garantizar 51.229 lámparas de alumbrado público para la prestación del servicio de alumbrado público en el Municipio de Bucaramanga</t>
  </si>
  <si>
    <t>Lámparas de alumbrado público en funcionamiento
 (210206900)</t>
  </si>
  <si>
    <t>Número</t>
  </si>
  <si>
    <t>2102008</t>
  </si>
  <si>
    <t>Elaborar 2 Documentos de estudio técnico para  mejorar la prestacion de servicio de alumbrado público.</t>
  </si>
  <si>
    <t>Número de documentos 
 (210200800)</t>
  </si>
  <si>
    <t>2106</t>
  </si>
  <si>
    <t>Gestión de la información en el sector minero energético (2106)</t>
  </si>
  <si>
    <t>2106029</t>
  </si>
  <si>
    <t>Implementar un sistema de gestión y monitoreo de la información del alumbrado público  acorde a RETILAP.</t>
  </si>
  <si>
    <t>Territorio seguro y sostenible</t>
  </si>
  <si>
    <t>Vivienda Ciudad y Territorio</t>
  </si>
  <si>
    <t>4002</t>
  </si>
  <si>
    <t>Ordenamiento Territorial y Desarrollo urbano. (4002).</t>
  </si>
  <si>
    <t>4002020</t>
  </si>
  <si>
    <t>Adecuar 300,000 metros cuadrados de espacio púbico. (4002020)</t>
  </si>
  <si>
    <t>Espacio público adecuado (400202000).</t>
  </si>
  <si>
    <t>Metros cuadrados</t>
  </si>
  <si>
    <t>4002021</t>
  </si>
  <si>
    <t>Construir 2 parques nuevos en el municipio</t>
  </si>
  <si>
    <t>Parques construidos (400202100)</t>
  </si>
  <si>
    <t>4002022</t>
  </si>
  <si>
    <t>Mantener 100 parques en el municipio</t>
  </si>
  <si>
    <t>Parques mantenidos (400202200)</t>
  </si>
  <si>
    <t>4002026</t>
  </si>
  <si>
    <t>Mantener 1,605,851 metros cuadrados de zonas verdes</t>
  </si>
  <si>
    <t>Zonas verdes mantenidas (400202600)</t>
  </si>
  <si>
    <t>Consolidación productiva del sector de energía eléctrica
(2102)</t>
  </si>
  <si>
    <t>2102062</t>
  </si>
  <si>
    <t>Apoyar la implementacion de proyectos de fuentes no convencionales de energía que beneficie a 50.000 personas</t>
  </si>
  <si>
    <t xml:space="preserve">Usuarios beneficiados
(210206200)
</t>
  </si>
  <si>
    <t>4003</t>
  </si>
  <si>
    <t>Acceso de la población a los servicios de agua potable y saneamiento básico.
(4003)</t>
  </si>
  <si>
    <t>4003015</t>
  </si>
  <si>
    <t>Construir 1 acueducto en el sector rural del municipio</t>
  </si>
  <si>
    <t>Acueductos construidos (400301500).</t>
  </si>
  <si>
    <t>4003017</t>
  </si>
  <si>
    <t>Optimizar 2 acueductos en el sector rural o en barrios legalizados del municipio</t>
  </si>
  <si>
    <t>Acueductos optimizados (400301700).</t>
  </si>
  <si>
    <t>4003020</t>
  </si>
  <si>
    <t>Optimizar 4 alcantarillados en barrios legalizados del municipio</t>
  </si>
  <si>
    <t>Alcantarillado optimizados (400302000).</t>
  </si>
  <si>
    <t>4003044</t>
  </si>
  <si>
    <t>Constuir 80 unidades sanitarias con saneamiento básico para vivienda rural</t>
  </si>
  <si>
    <t>Unidades sanitarias con saneamiento básico construidas para vivienda rural. (400304402)</t>
  </si>
  <si>
    <t xml:space="preserve">Adecuar 1000 metros cuadrado de equipamientos comunitarios complementarios para los programas y/o proyectos de soluciones de vivienda en espacio público del municipio </t>
  </si>
  <si>
    <t>Territorio seguro que progresa</t>
  </si>
  <si>
    <t>Agricultura y desarrollo rural</t>
  </si>
  <si>
    <t>1709</t>
  </si>
  <si>
    <t>Infraestructura productiva y comercialización (1709)</t>
  </si>
  <si>
    <t>1709078</t>
  </si>
  <si>
    <t>Adecuar 1 Plaza de mercado</t>
  </si>
  <si>
    <t>Plazas de mercado adecuadas 
 (170907800)</t>
  </si>
  <si>
    <t>Transporte.</t>
  </si>
  <si>
    <t>2401</t>
  </si>
  <si>
    <t>Infraestructura red vial primaria (2401).</t>
  </si>
  <si>
    <t>2401008</t>
  </si>
  <si>
    <t xml:space="preserve">Mejorar 1 Vía primaria de los corredores estratégicos del municipio. </t>
  </si>
  <si>
    <t>Vía primaria mejorada (240100800)</t>
  </si>
  <si>
    <t>Kilómetros</t>
  </si>
  <si>
    <t>2402</t>
  </si>
  <si>
    <t>Infraestructura red vial regional (2402)</t>
  </si>
  <si>
    <t>2402120</t>
  </si>
  <si>
    <t>Realizar mantenimiento a 10 puentes peatonales</t>
  </si>
  <si>
    <t>Puente peatonal con mantenimiento (240212000)</t>
  </si>
  <si>
    <t>2402119</t>
  </si>
  <si>
    <t xml:space="preserve">Construir 1 Puente en vía urbana existente de la ciudad </t>
  </si>
  <si>
    <t>Puente construido en vía urbana existente (240211900)</t>
  </si>
  <si>
    <t>Infraestructura red vial primaria (2401)</t>
  </si>
  <si>
    <t>2401039</t>
  </si>
  <si>
    <t>Construir 2 puentes peatonales en la red vial de la ciudad</t>
  </si>
  <si>
    <t>Puente peatonal construido (240103900)</t>
  </si>
  <si>
    <t>2402083</t>
  </si>
  <si>
    <t>Realizar mantenimiento a 5 Puentes vehiculares de la red vial urbana</t>
  </si>
  <si>
    <t>Puente de la red vial urbana con mantenimiento (240208300)</t>
  </si>
  <si>
    <t>2402044</t>
  </si>
  <si>
    <t>Construir 1 Puente vehicular en vía terciaria de la ciudad</t>
  </si>
  <si>
    <t>Puente construido en vía terciaria (240204400)</t>
  </si>
  <si>
    <t>2402118</t>
  </si>
  <si>
    <t>Realizar 4 Estudios de preinversión para la red vial regional</t>
  </si>
  <si>
    <t>Estudios de preinversión para la red vial regional (240211800)</t>
  </si>
  <si>
    <t>2402113</t>
  </si>
  <si>
    <t xml:space="preserve">Construir 1 Vía urbana en la ciudad. </t>
  </si>
  <si>
    <t>Vía urbana construida (240211300)</t>
  </si>
  <si>
    <t>Kiómetros</t>
  </si>
  <si>
    <t>2402114</t>
  </si>
  <si>
    <t>Mejorar 20 Km de Vías urbanas del municipio</t>
  </si>
  <si>
    <t>Vía urbana mejorada (240211400)</t>
  </si>
  <si>
    <t>2402115</t>
  </si>
  <si>
    <t>Realizar mantenimiento periódico o rutinario a 80 Km de vías urbanas</t>
  </si>
  <si>
    <t>Vía urbana con mantenimiento periódico o rutinario (240211500)</t>
  </si>
  <si>
    <t>2402042</t>
  </si>
  <si>
    <t>Construir 5.000 metros líneales de placa huella en la zona rural</t>
  </si>
  <si>
    <t>Placa huella construida (240204200)</t>
  </si>
  <si>
    <t>Metros lineales</t>
  </si>
  <si>
    <t>2402112</t>
  </si>
  <si>
    <t xml:space="preserve">Realizar el mantenimiento periódico o rutinario a 110 Km de Vías terciarias de la malla vial rural de la ciudad por año. </t>
  </si>
  <si>
    <t>Vía terciaria con mantenimiento periódico o rutinario (240211200)</t>
  </si>
  <si>
    <t>2402070</t>
  </si>
  <si>
    <t>Construir 1 Paso deprimido en vía urbana de la ciudad</t>
  </si>
  <si>
    <t>Paso deprimido construido en vía urbana (24020700)</t>
  </si>
  <si>
    <t>2402062</t>
  </si>
  <si>
    <t>Construir 1 intercambiador en vía urbana de la ciudad</t>
  </si>
  <si>
    <t>Intercambiador construido en vía urbana (240206200)</t>
  </si>
  <si>
    <t>2402094</t>
  </si>
  <si>
    <t>Realizar mantenimiento y/o adecuación y/o reubicación a 10.000 mts de ciclo infraestructuras urbanas del municipio</t>
  </si>
  <si>
    <t>Ciclo infraestructura urbana con mantenimiento (240209400)</t>
  </si>
  <si>
    <t>2101</t>
  </si>
  <si>
    <t>Acceso al servicio público domiciliario de gas combustible. (2101)</t>
  </si>
  <si>
    <t>2101016</t>
  </si>
  <si>
    <t xml:space="preserve">Conectar a 200 viviendas con redes domiciliarias de gas combustible en el municipio. </t>
  </si>
  <si>
    <t>Viviendas conectadas a la red local de gas combustible
(210101600)</t>
  </si>
  <si>
    <t>Acceso de la población a los servicios de agua potable y saneamiento básico (4003).</t>
  </si>
  <si>
    <t>4003047</t>
  </si>
  <si>
    <t>Beneficiar a 289.645 usuarios con subsidios al consumo en los servicios públicos domiciliarios de acueducto, alcantarillado y aseo en los estratos 1, 2 y 3.</t>
  </si>
  <si>
    <t>Usuarios beneficiados con subsidios al consumo (400304700)</t>
  </si>
  <si>
    <t>4003048</t>
  </si>
  <si>
    <t>Transportar y entregar 18.000 metros cúbicos de Agua potable en carrotanques para garantizar el mínimo vital de agua en zonas sin cobertura del municipio.</t>
  </si>
  <si>
    <t>Agua transportada y entregada. 
 (400304800)</t>
  </si>
  <si>
    <t>Metros cúbicos</t>
  </si>
  <si>
    <t>Territorio seguro que integra</t>
  </si>
  <si>
    <t>Deporte y recreación</t>
  </si>
  <si>
    <t>4302</t>
  </si>
  <si>
    <t>Formacion y preparacion de deportistas (4302)</t>
  </si>
  <si>
    <t>4302015</t>
  </si>
  <si>
    <t xml:space="preserve">Construir y dotar (1) pista </t>
  </si>
  <si>
    <t xml:space="preserve"> Pistas construidas y dotadas (430201500)</t>
  </si>
  <si>
    <t>4301</t>
  </si>
  <si>
    <t>Fomento a la recreación, la actividad física y el deporte (4301).</t>
  </si>
  <si>
    <t>4301011</t>
  </si>
  <si>
    <t>Realizar adecuaciones a 4 parques recreativos que tenga en cuenta un enfoque en nuevas disciplinas deportivas.</t>
  </si>
  <si>
    <t>Parques adecuados (430101100)</t>
  </si>
  <si>
    <t>Cultura.</t>
  </si>
  <si>
    <t>3302</t>
  </si>
  <si>
    <t>Gestión, protección y salvaguardia del patrimonio cultural colombiano. (3302)</t>
  </si>
  <si>
    <t>3302073</t>
  </si>
  <si>
    <t xml:space="preserve">Brindar 2 servicios de restauración del patrimonio cultural material inmueble de bienes de patrimonio cultural  en el municipio de Bucaramanga
</t>
  </si>
  <si>
    <t>Servicios de restauración del patrimonio cultural material inmueble 
(330207300)</t>
  </si>
  <si>
    <t>Territorio seguro que genera valor</t>
  </si>
  <si>
    <t>Gobierno territorial</t>
  </si>
  <si>
    <t>4502</t>
  </si>
  <si>
    <t>Fortalecimiento del buen gobierno para el respeto y garantía de los derechos humanos (4502)</t>
  </si>
  <si>
    <t>4502007</t>
  </si>
  <si>
    <t>"Construir tres (03) salones comunales en el Municipio de Bucaramanga (4502007)."</t>
  </si>
  <si>
    <t>Salones comunales construidos (450200700) </t>
  </si>
  <si>
    <t>0 </t>
  </si>
  <si>
    <t>4502003</t>
  </si>
  <si>
    <t>Adecuar diez (10) salones comunales en el Municipio de Bucaramanga (4502003).</t>
  </si>
  <si>
    <t>Salones comunales adecuados (450200300) </t>
  </si>
  <si>
    <t>4599</t>
  </si>
  <si>
    <t>Fortalecimiento a la gestión y dirección de la administración pública territorial (4599)</t>
  </si>
  <si>
    <t>4599031</t>
  </si>
  <si>
    <t>Asistir técnicamente a nueve (9) dependencias de la administración municipal para el diseño, seguimiento y ejecución de  proyectos estratégicos de la ciudad en el área de infraestructura</t>
  </si>
  <si>
    <t>Entidades, organismos y dependencias asistidos técnicamente (459903100).</t>
  </si>
  <si>
    <t>4599011</t>
  </si>
  <si>
    <t>Adecuar cinco (05) sedes de bienes inmuebles que son propiedad municipal para fortalecer los procesos administrativos y promover el desarrollo de capacidades dentro de la administración</t>
  </si>
  <si>
    <t>Sedes adecuadas (459901100) </t>
  </si>
  <si>
    <t>4599006</t>
  </si>
  <si>
    <t>Elaborar (04) estudios de preinversión para la  realización de documentos en las fases de pre-factibilidad, factibilidad o definitivos para la consolidación de la infraestructura social en el municipio</t>
  </si>
  <si>
    <t>Estudios de preinversión elaborados (459900600)</t>
  </si>
  <si>
    <t>2102010</t>
  </si>
  <si>
    <t xml:space="preserve">Implementar 4.100 metros de redes de alumbrado público (artístico y/o navideño) en el sector comercial, parques o lugares de desarrollo turístico.  </t>
  </si>
  <si>
    <t>Redes de alumbrado público ampliadas (210201000)</t>
  </si>
  <si>
    <t>Metros</t>
  </si>
  <si>
    <t>No Acumulativa</t>
  </si>
  <si>
    <t>Acumulativa</t>
  </si>
  <si>
    <t>Secretaría de Infraestructura-Alumbrado Público</t>
  </si>
  <si>
    <t>María del Rosario Torres Vargas</t>
  </si>
  <si>
    <t>Secretaría de Infraestructura</t>
  </si>
  <si>
    <t>6,10,11</t>
  </si>
  <si>
    <t>ADECUACIÓN DEL ESPACIO PÚBLICO Y ZONAS DE PARQUEO DEL MUNICIPIO DE BUCARAMANGA, SANTANDER</t>
  </si>
  <si>
    <t>ADECUACIÓN DE ESPACIO PÚBLICO EN EL MARCO DEL DESARROLLO DE LA ESTRATEGIA DE PRESUPUESTOS PARTICIPATIVOS DEL MUNICIPIO DE BUCARAMANGA, SANTANDER</t>
  </si>
  <si>
    <t>FORTALECIMIENTO INSTITUCIONAL A LOS PROCESOS MISIONES Y DE GESTIÓN DE LA SECRETARÍA DE INFRAESTRUCTURA DEL MUNICIPIO DE BUCARAMANGA, SANTANDER</t>
  </si>
  <si>
    <t>SUBSIDIOS A LOS SERVICIOS PÚBICOS DE ACUEDUCTO, ALCANTARILLADO Y ASELO A LA POBLACIÓN DE ESTRATOS 1, 2 Y 3 DEL MUNICIPIO DE BUCARAMANGA</t>
  </si>
  <si>
    <t xml:space="preserve">CONSTRUCCIÓN  DE CONEXIONES E INSTALACIONES INTERNAS A LA RED DE DISTRIBUCIÓN LOCAL DE GAS DOMICILIARIO DE USUARIOS DE MENORES INGRESOS DE LOS ESTRATOS 1, 2 Y 3 DEL MUNICIPIO DE BUCARAMANGA </t>
  </si>
  <si>
    <t>CONSTRUCCIÓN DEL ACUEDUCTOS PARA LAS VEREDAS LA ESMERALDA, SAN IGNACIO Y LA SABANA DEL MUNICIPIO DE BUCARAMANGA</t>
  </si>
  <si>
    <t>CONSTRUCCCIÓN DEL PUENTE NARIÑO SOBRE EL RIO DE ORO EN LA JURISDICCIÓN DE LOS MUNICIPIOS DE BUCARAMANGA Y GIRÓN DEPARTAMENTO DE SANTANDER</t>
  </si>
  <si>
    <t>CONSTRUCCION DE LA SOLUCION VIAL DE LA CALLE 53 Y CALLE 54 DE LA CONEXION ORIENTE - OCCIDENTE DEL MUNICIPIO DE BUCARAMANGA</t>
  </si>
  <si>
    <t>CONSTRUCCIÓN DE PUENTES PEATONALES Y MANTENIMIENTO  DE PUENTES VEHICULARES Y PEATONALES  EN EL MUNICIPIO DE BUCARAMANGA</t>
  </si>
  <si>
    <t>MEJORAMIENTO DE VÍAS RURALES A TRAVÉS DE PLACA HUELLAS EN EL SECTOR RURAL DEL MUNICIPIO DE BUCARAMANGA,SANTANDER</t>
  </si>
  <si>
    <t>CONTRUCCIÓN DE POZOS SÉPTICOS PARA EL SANEMIENTO AMBIENTAL EN EL SECTOR RURAL DEL MUNICIPIO DE BUCARAMANGA SANTANDER</t>
  </si>
  <si>
    <t>ESTUDIOS Y DISEÑOS PARA LA RESTAURACIÓN  DEL BIEN DE INTERÉS CULTURAL DE LA PLAZA SAN MATEO DEL MUNICIPIO DE BUCARAMANGA SANTANDER</t>
  </si>
  <si>
    <t>MANTENIMIENTO Y MANEJO INTEGRAL ARBOREO Y DE ZONAS VERDES EN EL MUNICIPIO DE  BUCARAMANGA, SANTANDER</t>
  </si>
  <si>
    <t>MANTENIMIENTO PERIODIDO DE LA INFRAESTRUCTURA DE PARQUES, EQUIPAMIENTO Y ESPACIO PÚBLICO DEL MUNICIPIO DE BUCARAMANGA SANTANDER</t>
  </si>
  <si>
    <t>MANTENIMIENTO MEJORAMIENTO Y REHABILITACIÓN DE LA RED VIAL URBANA DEL MUNICIPIO DE BUCARAMANGA, SANTANDER</t>
  </si>
  <si>
    <t>CONSTRUCCIÓN DE ACUEDUCTOS VEREDALES EN VARIOS SECTORES DEL MUNICIPIO DE BUCARAMANGA SANTANDER (SEGUNDA ETAPA CAPILLA BAJA)</t>
  </si>
  <si>
    <t>MANTENIMIENTO PERIODICO DE LA RED VÍAL RURAL DEL MUNICIPIO DE BUCARMANGA SANTANDER</t>
  </si>
  <si>
    <t>SUMINISTRO DE AGUA POTABLE PARA GARANTIZAR LA COBERTURA DEL MÍNIMO VITAL DE AGUA A LOS SECTORES DE LOS CORREGIMIENTOS 1, 2, Y 3 DEL MUNICIPIO DE BUCARAMANGA, SANTANDER</t>
  </si>
  <si>
    <t>2024680010192</t>
  </si>
  <si>
    <t>FORTALECIMIENTO  DE LA ADMINISTRACIÓN Y OPERACIÓN DE ALUMBRADO PÚBLICO 2024-2027 BUCARAMANGA</t>
  </si>
  <si>
    <t>01 - COMUNA NORTE_x000D_
02 - COMUNA NORORIENTAL_x000D_
03 - COMUNA SAN FRANCISCO_x000D_
04 - COMUNA OCCIDENTAL_x000D_
05 - COMUNA GARCIA ROVIRA_x000D_
06 - COMUNA LA CONCORDIA_x000D_
07 - COMUNA CIUDADELA REAL DE MINAS_x000D_
08 - COMUNA SUROCCIDENTE_x000D_
09 - COMUNA LA PEDREGOSA_x000D_
10 - COMUNA PROVENZA_x000D_
11 - COMUNA SUR_x000D_
12 - COMUNA CABECERA DEL LLANO_x000D_
13 - COMUNA ORIENTAL_x000D_
14 - COMUNA MORRORICO_x000D_
15 - COMUNA CENTRO_x000D_
16 - COMUNA TEJAR_x000D_
17 - COMUNA MUTIS_x000D_
CORREGIMIENTO 1_x000D_
CORREGIMIENTO 2_x000D_
CORREGIMIENTO 3</t>
  </si>
  <si>
    <t>Población en general</t>
  </si>
  <si>
    <t>Actividades de mantenimiento y modernización del alumbrado publico</t>
  </si>
  <si>
    <t>2024680010082</t>
  </si>
  <si>
    <t>MODERNIZACIÓN DEL ALUMBRADO PÚBLICO VIAS M2 - FASE 1 DEL MUNICIPIO DE BUCARAMANGA.</t>
  </si>
  <si>
    <t>MANTENIMIENTO DEL SISTEMA DE ALUMBRADO PÚBLICO DEL MUNICIPIO DE BUCARAMANGA</t>
  </si>
  <si>
    <t>2024680010189</t>
  </si>
  <si>
    <t>2024680010226</t>
  </si>
  <si>
    <t>MODERNIZACIÓN DEL SISTEMA DE ILUMINACIÓN DEL VIADUCTO PROVINCIAL DE LA CARRERA NOVENA: ALEJANDRO GALVIS RAMÍREZ DEL MUNICIPIO DE BUCARAMANGA</t>
  </si>
  <si>
    <t>2024680010205</t>
  </si>
  <si>
    <t>ADQUISICIÓN DE HERRAMIENTAS TECNOLOGICAS PARA LA ADMINSITRACION OPERACIÓN Y MANTENIMIENTO DEL ALUMBRADO PUBLICO DE BUCARAMANGA</t>
  </si>
  <si>
    <t>IMPLEMENTACIÓN DE PILOTOS DE ENERGIAS ALTERNATIVAS EN EL MUNICPIO DE  BUCARAMANGA</t>
  </si>
  <si>
    <t>Todas las comunas del municipio  de Bucaramanga</t>
  </si>
  <si>
    <t>Diseños de infraestructura social, acompañamiento para el seguimiento de obras, seguimiento financiero a la inversion</t>
  </si>
  <si>
    <t>Pago subsidios a los estratos 1, 2, 3 y pilas publicas</t>
  </si>
  <si>
    <t>202500000013584</t>
  </si>
  <si>
    <t xml:space="preserve">MODERNIZACIÓN DEL ALUMBRADO PÚBLICO DE LA CARRERA 33 ENTRE EL VIADUCTO LA FLORA Y LA AVENIDA QUEBRADA SECA; CARRERA 33A ENTRE LA CALLE 34 Y LA CALLE 14 Y, CALLE 14 ENTRE LA CARRERA 33A Y LA GLORIETA DEL ESTADIO AMÉRICO MONTANINI DEL MUNICIPIO DE BUCARAMANGA, </t>
  </si>
  <si>
    <t>202500000015897</t>
  </si>
  <si>
    <t xml:space="preserve">MODERNIZACIÓN DEL ALUMBRADO PÚBLICO EN DISTINTOS SECTORES DEL MUNICIPIO DE BUCARAMANGA (VARIAS VIAS), </t>
  </si>
  <si>
    <t>CORREGIMIENTOS 1 Y 2</t>
  </si>
  <si>
    <t>MANTENIMIENTO PERIÓDICO DE LA RED VIAL RURAL DEL MUNICIPIO DE BUCARAMANGA</t>
  </si>
  <si>
    <t>Sistemas de información actualizados
(210602900)</t>
  </si>
  <si>
    <t>MEJORAMIENTO DE LA MALLA VIAL Y ESPACIO PÚBLICO ENMARCADO DENTRO DE LA ESTRATEGIA
“PLAN REVITALIZACION DEL ESPACIO PUBLICO CENTRO” EN EL MUNICIPIO DE BUCARAMANGA, SANTANDER"</t>
  </si>
  <si>
    <t>MEJORAMIENTO DE LA INFRAESTRUCTURA URBANA Y CALIDAD AMBIENTAL DENTRO DE LA ESTRATEGIA CENTRO CAMINABLE EN EL MUNICIPIO DE BUCARAMANGA, SANTANDER</t>
  </si>
  <si>
    <t>REPARACION DEL EQUIPAMIENTO COMUNITARIO CASA BUHO DEL MUNICIPIO DE BUCARAMANGA,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</si>
</sst>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\ #,##0.00;[Red]\-&quot;$&quot;\ #,##0.00"/>
    <numFmt numFmtId="44" formatCode="_-&quot;$&quot;\ * #,##0.00_-;\-&quot;$&quot;\ * #,##0.00_-;_-&quot;$&quot;\ * &quot;-&quot;??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9" fontId="9" fillId="0" borderId="23" xfId="1" applyFont="1" applyFill="1" applyBorder="1" applyAlignment="1">
      <alignment horizontal="center" vertical="center"/>
    </xf>
    <xf numFmtId="44" fontId="9" fillId="0" borderId="23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 wrapText="1"/>
      <protection locked="0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44" fontId="9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1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2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23" xfId="2" applyFont="1" applyFill="1" applyBorder="1" applyAlignment="1" applyProtection="1">
      <alignment horizontal="center" vertical="center"/>
      <protection locked="0"/>
    </xf>
    <xf numFmtId="1" fontId="9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44" fontId="12" fillId="0" borderId="0" xfId="0" applyNumberFormat="1" applyFont="1" applyAlignment="1">
      <alignment horizontal="center" vertical="center"/>
    </xf>
    <xf numFmtId="8" fontId="9" fillId="0" borderId="2" xfId="0" applyNumberFormat="1" applyFont="1" applyBorder="1" applyAlignment="1" applyProtection="1">
      <alignment horizontal="center" vertical="center" wrapText="1"/>
      <protection locked="0"/>
    </xf>
    <xf numFmtId="8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2" applyFont="1" applyBorder="1" applyAlignment="1" applyProtection="1">
      <alignment horizontal="center" vertical="center"/>
      <protection locked="0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44" fontId="9" fillId="0" borderId="23" xfId="2" applyFont="1" applyBorder="1" applyAlignment="1" applyProtection="1">
      <alignment horizontal="center" vertical="center"/>
      <protection locked="0"/>
    </xf>
    <xf numFmtId="44" fontId="13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60" totalsRowShown="0" headerRowDxfId="65" dataDxfId="63" headerRowBorderDxfId="64" tableBorderDxfId="62">
  <autoFilter ref="A10:BJ60" xr:uid="{00000000-0009-0000-0100-000001000000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00000000-0010-0000-0000-000024000000}" name="SGP Deporte 2025" dataDxfId="33"/>
    <tableColumn id="35" xr3:uid="{00000000-0010-0000-0000-000023000000}" name="SGP Cultura 2025" dataDxfId="32"/>
    <tableColumn id="13" xr3:uid="{00000000-0010-0000-0000-00000D000000}" name="SGP Libre inversión 2025" dataDxfId="31"/>
    <tableColumn id="12" xr3:uid="{00000000-0010-0000-0000-00000C000000}" name="SGP Libre destinación 2025" dataDxfId="30"/>
    <tableColumn id="11" xr3:uid="{00000000-0010-0000-0000-00000B000000}" name="SGP Alimentación escolar 2025" dataDxfId="29"/>
    <tableColumn id="10" xr3:uid="{00000000-0010-0000-0000-00000A000000}" name="SGP Municipios río Magdalena 2025" dataDxfId="28"/>
    <tableColumn id="9" xr3:uid="{00000000-0010-0000-0000-000009000000}" name="SGP APSB 2025" dataDxfId="27"/>
    <tableColumn id="8" xr3:uid="{00000000-0010-0000-0000-000008000000}" name="Crédito 2025" dataDxfId="26"/>
    <tableColumn id="7" xr3:uid="{00000000-0010-0000-0000-000007000000}" name="Transferencias de capital - cofinanciación departamento 2025" dataDxfId="25"/>
    <tableColumn id="6" xr3:uid="{00000000-0010-0000-0000-000006000000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00000000-0010-0000-0000-00003E000000}" name="SGP Deporte 20255" dataDxfId="18"/>
    <tableColumn id="61" xr3:uid="{00000000-0010-0000-0000-00003D000000}" name="SGP Cultura 20256" dataDxfId="17"/>
    <tableColumn id="45" xr3:uid="{00000000-0010-0000-0000-00002D000000}" name="SGP Libre inversión 20257" dataDxfId="16"/>
    <tableColumn id="43" xr3:uid="{00000000-0010-0000-0000-00002B000000}" name="SGP Libre destinación 20258" dataDxfId="15"/>
    <tableColumn id="42" xr3:uid="{00000000-0010-0000-0000-00002A000000}" name="SGP Alimentación escolar 20259" dataDxfId="14"/>
    <tableColumn id="41" xr3:uid="{00000000-0010-0000-0000-000029000000}" name="SGP Municipios río Magdalena 202510" dataDxfId="13"/>
    <tableColumn id="40" xr3:uid="{00000000-0010-0000-0000-000028000000}" name="SGP APSB 202511" dataDxfId="12"/>
    <tableColumn id="39" xr3:uid="{00000000-0010-0000-0000-000027000000}" name="Crédito 202512" dataDxfId="11"/>
    <tableColumn id="38" xr3:uid="{00000000-0010-0000-0000-000026000000}" name="Transferencias de capital - cofinanciación departamento 202513" dataDxfId="10"/>
    <tableColumn id="37" xr3:uid="{00000000-0010-0000-0000-000025000000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00000000-0010-0000-0000-000003000000}" name="Total Recursos Obligados" dataDxfId="5"/>
    <tableColumn id="4" xr3:uid="{00000000-0010-0000-0000-000004000000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63"/>
  <sheetViews>
    <sheetView showGridLines="0" tabSelected="1" zoomScale="50" zoomScaleNormal="50" workbookViewId="0">
      <selection activeCell="B11" sqref="B11"/>
    </sheetView>
  </sheetViews>
  <sheetFormatPr baseColWidth="10" defaultColWidth="11.42578125" defaultRowHeight="15" x14ac:dyDescent="0.25"/>
  <cols>
    <col min="1" max="1" width="24" style="6" customWidth="1"/>
    <col min="2" max="2" width="36.140625" style="6" customWidth="1"/>
    <col min="3" max="3" width="20.42578125" style="6" customWidth="1"/>
    <col min="4" max="4" width="19.140625" style="6" customWidth="1"/>
    <col min="5" max="5" width="25.7109375" style="6" customWidth="1"/>
    <col min="6" max="6" width="21.7109375" style="6" customWidth="1"/>
    <col min="7" max="7" width="22.42578125" style="6" customWidth="1"/>
    <col min="8" max="8" width="31.7109375" style="6" customWidth="1"/>
    <col min="9" max="9" width="26.28515625" style="6" customWidth="1"/>
    <col min="10" max="10" width="14.140625" style="6" customWidth="1"/>
    <col min="11" max="11" width="23.28515625" style="6" customWidth="1"/>
    <col min="12" max="12" width="16.7109375" style="6" customWidth="1"/>
    <col min="13" max="13" width="33.85546875" style="6" customWidth="1"/>
    <col min="14" max="14" width="34.42578125" style="6" customWidth="1"/>
    <col min="15" max="15" width="30.42578125" style="6" customWidth="1"/>
    <col min="16" max="16" width="27.5703125" style="7" customWidth="1"/>
    <col min="17" max="17" width="33.7109375" style="8" customWidth="1"/>
    <col min="18" max="18" width="20.140625" style="6" bestFit="1" customWidth="1"/>
    <col min="19" max="19" width="30.85546875" style="6" customWidth="1"/>
    <col min="20" max="20" width="31.140625" style="6" customWidth="1"/>
    <col min="21" max="21" width="28.42578125" style="6" customWidth="1"/>
    <col min="22" max="22" width="34.140625" style="6" customWidth="1"/>
    <col min="23" max="23" width="26.85546875" style="6" customWidth="1"/>
    <col min="24" max="24" width="28.85546875" style="6" customWidth="1"/>
    <col min="25" max="25" width="27.28515625" style="6" customWidth="1"/>
    <col min="26" max="26" width="28.140625" style="6" customWidth="1"/>
    <col min="27" max="27" width="17.5703125" style="6" customWidth="1"/>
    <col min="28" max="30" width="18.42578125" style="6" customWidth="1"/>
    <col min="31" max="31" width="22.85546875" style="6" customWidth="1"/>
    <col min="32" max="34" width="18.42578125" style="6" customWidth="1"/>
    <col min="35" max="35" width="28.85546875" style="6" bestFit="1" customWidth="1"/>
    <col min="36" max="36" width="23.85546875" style="6" customWidth="1"/>
    <col min="37" max="38" width="18.42578125" style="6" customWidth="1"/>
    <col min="39" max="39" width="25" style="6" bestFit="1" customWidth="1"/>
    <col min="40" max="40" width="30.140625" style="6" customWidth="1"/>
    <col min="41" max="41" width="29" style="6" customWidth="1"/>
    <col min="42" max="49" width="19" style="6" customWidth="1"/>
    <col min="50" max="50" width="21.140625" style="6" customWidth="1"/>
    <col min="51" max="51" width="19" style="6" customWidth="1"/>
    <col min="52" max="52" width="26.5703125" style="6" customWidth="1"/>
    <col min="53" max="53" width="25.42578125" style="6" customWidth="1"/>
    <col min="54" max="54" width="19" style="6" customWidth="1"/>
    <col min="55" max="55" width="29.42578125" style="6" customWidth="1"/>
    <col min="56" max="58" width="27.42578125" style="6" customWidth="1"/>
    <col min="59" max="59" width="25.85546875" style="6" customWidth="1"/>
    <col min="60" max="60" width="17.5703125" style="6" customWidth="1"/>
    <col min="61" max="61" width="19.5703125" style="6" customWidth="1"/>
    <col min="62" max="62" width="21.42578125" style="6" customWidth="1"/>
    <col min="63" max="63" width="22.85546875" style="1" bestFit="1" customWidth="1"/>
    <col min="64" max="64" width="33" style="1" bestFit="1" customWidth="1"/>
    <col min="65" max="65" width="28.85546875" style="1" bestFit="1" customWidth="1"/>
    <col min="66" max="66" width="58.42578125" style="1" bestFit="1" customWidth="1"/>
    <col min="67" max="67" width="26" style="1" bestFit="1" customWidth="1"/>
    <col min="68" max="68" width="24.42578125" style="1" bestFit="1" customWidth="1"/>
    <col min="69" max="69" width="35.42578125" style="1" bestFit="1" customWidth="1"/>
    <col min="70" max="70" width="30.42578125" style="1" bestFit="1" customWidth="1"/>
    <col min="71" max="71" width="31.42578125" style="1" bestFit="1" customWidth="1"/>
    <col min="72" max="72" width="38" style="1" bestFit="1" customWidth="1"/>
    <col min="73" max="73" width="40.140625" style="1" bestFit="1" customWidth="1"/>
    <col min="74" max="74" width="43.42578125" style="1" bestFit="1" customWidth="1"/>
    <col min="75" max="75" width="48.85546875" style="1" bestFit="1" customWidth="1"/>
    <col min="76" max="76" width="39.42578125" style="1" bestFit="1" customWidth="1"/>
    <col min="77" max="77" width="26.85546875" style="1" bestFit="1" customWidth="1"/>
    <col min="78" max="78" width="47" style="1" bestFit="1" customWidth="1"/>
    <col min="79" max="79" width="40" style="1" bestFit="1" customWidth="1"/>
    <col min="80" max="80" width="83.5703125" style="1" bestFit="1" customWidth="1"/>
    <col min="81" max="81" width="21.42578125" style="1" bestFit="1" customWidth="1"/>
    <col min="82" max="82" width="31.42578125" style="1" bestFit="1" customWidth="1"/>
    <col min="83" max="83" width="27.42578125" style="1" bestFit="1" customWidth="1"/>
    <col min="84" max="84" width="56.85546875" style="1" bestFit="1" customWidth="1"/>
    <col min="85" max="85" width="24.42578125" style="1" bestFit="1" customWidth="1"/>
    <col min="86" max="86" width="22.85546875" style="1" bestFit="1" customWidth="1"/>
    <col min="87" max="87" width="33.85546875" style="1" bestFit="1" customWidth="1"/>
    <col min="88" max="88" width="29" style="1" bestFit="1" customWidth="1"/>
    <col min="89" max="89" width="29.85546875" style="1" bestFit="1" customWidth="1"/>
    <col min="90" max="90" width="36.42578125" style="1" bestFit="1" customWidth="1"/>
    <col min="91" max="91" width="38.5703125" style="1" bestFit="1" customWidth="1"/>
    <col min="92" max="92" width="42" style="1" bestFit="1" customWidth="1"/>
    <col min="93" max="93" width="47.42578125" style="1" bestFit="1" customWidth="1"/>
    <col min="94" max="94" width="37.85546875" style="1" bestFit="1" customWidth="1"/>
    <col min="95" max="95" width="25.42578125" style="1" bestFit="1" customWidth="1"/>
    <col min="96" max="96" width="45.42578125" style="1" bestFit="1" customWidth="1"/>
    <col min="97" max="97" width="38.42578125" style="1" bestFit="1" customWidth="1"/>
    <col min="98" max="98" width="82.140625" style="1" bestFit="1" customWidth="1"/>
    <col min="99" max="99" width="22" style="1" bestFit="1" customWidth="1"/>
    <col min="100" max="100" width="32.140625" style="1" bestFit="1" customWidth="1"/>
    <col min="101" max="101" width="28" style="1" bestFit="1" customWidth="1"/>
    <col min="102" max="102" width="57.42578125" style="1" bestFit="1" customWidth="1"/>
    <col min="103" max="103" width="25.140625" style="1" bestFit="1" customWidth="1"/>
    <col min="104" max="104" width="23.42578125" style="1" bestFit="1" customWidth="1"/>
    <col min="105" max="105" width="34.42578125" style="1" bestFit="1" customWidth="1"/>
    <col min="106" max="106" width="29.42578125" style="1" bestFit="1" customWidth="1"/>
    <col min="107" max="107" width="30.42578125" style="1" bestFit="1" customWidth="1"/>
    <col min="108" max="108" width="37.140625" style="1" bestFit="1" customWidth="1"/>
    <col min="109" max="109" width="39.42578125" style="1" bestFit="1" customWidth="1"/>
    <col min="110" max="110" width="42.42578125" style="1" bestFit="1" customWidth="1"/>
    <col min="111" max="111" width="48" style="1" bestFit="1" customWidth="1"/>
    <col min="112" max="112" width="38.42578125" style="1" bestFit="1" customWidth="1"/>
    <col min="113" max="113" width="25.85546875" style="1" bestFit="1" customWidth="1"/>
    <col min="114" max="114" width="46" style="1" bestFit="1" customWidth="1"/>
    <col min="115" max="115" width="39.140625" style="1" bestFit="1" customWidth="1"/>
    <col min="116" max="116" width="82.5703125" style="1" bestFit="1" customWidth="1"/>
    <col min="117" max="117" width="20" style="1" bestFit="1" customWidth="1"/>
    <col min="118" max="118" width="30.140625" style="1" bestFit="1" customWidth="1"/>
    <col min="119" max="119" width="26" style="1" bestFit="1" customWidth="1"/>
    <col min="120" max="120" width="55.42578125" style="1" bestFit="1" customWidth="1"/>
    <col min="121" max="121" width="23.42578125" style="1" bestFit="1" customWidth="1"/>
    <col min="122" max="122" width="21.42578125" style="1" bestFit="1" customWidth="1"/>
    <col min="123" max="123" width="32.42578125" style="1" bestFit="1" customWidth="1"/>
    <col min="124" max="124" width="27.5703125" style="1" bestFit="1" customWidth="1"/>
    <col min="125" max="125" width="28.42578125" style="1" bestFit="1" customWidth="1"/>
    <col min="126" max="126" width="35.140625" style="1" bestFit="1" customWidth="1"/>
    <col min="127" max="127" width="37.42578125" style="1" bestFit="1" customWidth="1"/>
    <col min="128" max="128" width="40.42578125" style="1" bestFit="1" customWidth="1"/>
    <col min="129" max="129" width="46" style="1" bestFit="1" customWidth="1"/>
    <col min="130" max="130" width="36.42578125" style="1" bestFit="1" customWidth="1"/>
    <col min="131" max="131" width="24" style="1" bestFit="1" customWidth="1"/>
    <col min="132" max="132" width="44.140625" style="1" bestFit="1" customWidth="1"/>
    <col min="133" max="133" width="37.42578125" style="1" bestFit="1" customWidth="1"/>
    <col min="134" max="134" width="80.85546875" style="1" bestFit="1" customWidth="1"/>
    <col min="135" max="135" width="37.140625" style="1" bestFit="1" customWidth="1"/>
    <col min="136" max="136" width="22.85546875" style="1" bestFit="1" customWidth="1"/>
    <col min="137" max="137" width="33" style="1" bestFit="1" customWidth="1"/>
    <col min="138" max="138" width="28.85546875" style="1" bestFit="1" customWidth="1"/>
    <col min="139" max="139" width="58.42578125" style="1" bestFit="1" customWidth="1"/>
    <col min="140" max="140" width="26" style="1" bestFit="1" customWidth="1"/>
    <col min="141" max="141" width="24.42578125" style="1" bestFit="1" customWidth="1"/>
    <col min="142" max="142" width="35.42578125" style="1" bestFit="1" customWidth="1"/>
    <col min="143" max="143" width="30.42578125" style="1" bestFit="1" customWidth="1"/>
    <col min="144" max="144" width="31.42578125" style="1" bestFit="1" customWidth="1"/>
    <col min="145" max="145" width="38" style="1" bestFit="1" customWidth="1"/>
    <col min="146" max="146" width="40.140625" style="1" bestFit="1" customWidth="1"/>
    <col min="147" max="147" width="43.42578125" style="1" bestFit="1" customWidth="1"/>
    <col min="148" max="148" width="48.85546875" style="1" bestFit="1" customWidth="1"/>
    <col min="149" max="149" width="39.42578125" style="1" bestFit="1" customWidth="1"/>
    <col min="150" max="150" width="26.85546875" style="1" bestFit="1" customWidth="1"/>
    <col min="151" max="151" width="47" style="1" bestFit="1" customWidth="1"/>
    <col min="152" max="152" width="40" style="1" bestFit="1" customWidth="1"/>
    <col min="153" max="153" width="83.5703125" style="1" bestFit="1" customWidth="1"/>
    <col min="154" max="154" width="21.42578125" style="1" bestFit="1" customWidth="1"/>
    <col min="155" max="155" width="31.42578125" style="1" bestFit="1" customWidth="1"/>
    <col min="156" max="156" width="27.42578125" style="1" bestFit="1" customWidth="1"/>
    <col min="157" max="157" width="56.85546875" style="1" bestFit="1" customWidth="1"/>
    <col min="158" max="158" width="24.42578125" style="1" bestFit="1" customWidth="1"/>
    <col min="159" max="159" width="22.85546875" style="1" bestFit="1" customWidth="1"/>
    <col min="160" max="160" width="33.85546875" style="1" bestFit="1" customWidth="1"/>
    <col min="161" max="161" width="29" style="1" bestFit="1" customWidth="1"/>
    <col min="162" max="162" width="29.85546875" style="1" bestFit="1" customWidth="1"/>
    <col min="163" max="163" width="36.42578125" style="1" bestFit="1" customWidth="1"/>
    <col min="164" max="164" width="38.5703125" style="1" bestFit="1" customWidth="1"/>
    <col min="165" max="165" width="42" style="1" bestFit="1" customWidth="1"/>
    <col min="166" max="166" width="47.42578125" style="1" bestFit="1" customWidth="1"/>
    <col min="167" max="167" width="37.85546875" style="1" bestFit="1" customWidth="1"/>
    <col min="168" max="168" width="25.42578125" style="1" bestFit="1" customWidth="1"/>
    <col min="169" max="169" width="45.42578125" style="1" bestFit="1" customWidth="1"/>
    <col min="170" max="170" width="38.42578125" style="1" bestFit="1" customWidth="1"/>
    <col min="171" max="171" width="82.140625" style="1" bestFit="1" customWidth="1"/>
    <col min="172" max="172" width="22" style="1" bestFit="1" customWidth="1"/>
    <col min="173" max="173" width="32.140625" style="1" bestFit="1" customWidth="1"/>
    <col min="174" max="174" width="28" style="1" bestFit="1" customWidth="1"/>
    <col min="175" max="175" width="57.42578125" style="1" bestFit="1" customWidth="1"/>
    <col min="176" max="176" width="25.140625" style="1" bestFit="1" customWidth="1"/>
    <col min="177" max="177" width="23.42578125" style="1" bestFit="1" customWidth="1"/>
    <col min="178" max="178" width="34.42578125" style="1" bestFit="1" customWidth="1"/>
    <col min="179" max="179" width="29.42578125" style="1" bestFit="1" customWidth="1"/>
    <col min="180" max="180" width="30.42578125" style="1" bestFit="1" customWidth="1"/>
    <col min="181" max="181" width="37.140625" style="1" bestFit="1" customWidth="1"/>
    <col min="182" max="182" width="39.42578125" style="1" bestFit="1" customWidth="1"/>
    <col min="183" max="183" width="42.42578125" style="1" bestFit="1" customWidth="1"/>
    <col min="184" max="184" width="48" style="1" bestFit="1" customWidth="1"/>
    <col min="185" max="185" width="38.42578125" style="1" bestFit="1" customWidth="1"/>
    <col min="186" max="186" width="25.85546875" style="1" bestFit="1" customWidth="1"/>
    <col min="187" max="187" width="46" style="1" bestFit="1" customWidth="1"/>
    <col min="188" max="188" width="39.140625" style="1" bestFit="1" customWidth="1"/>
    <col min="189" max="189" width="82.5703125" style="1" bestFit="1" customWidth="1"/>
    <col min="190" max="190" width="20" style="1" bestFit="1" customWidth="1"/>
    <col min="191" max="191" width="30.140625" style="1" bestFit="1" customWidth="1"/>
    <col min="192" max="192" width="26" style="1" bestFit="1" customWidth="1"/>
    <col min="193" max="193" width="55.42578125" style="1" bestFit="1" customWidth="1"/>
    <col min="194" max="194" width="23.42578125" style="1" bestFit="1" customWidth="1"/>
    <col min="195" max="195" width="21.42578125" style="1" bestFit="1" customWidth="1"/>
    <col min="196" max="196" width="32.42578125" style="1" bestFit="1" customWidth="1"/>
    <col min="197" max="197" width="27.5703125" style="1" bestFit="1" customWidth="1"/>
    <col min="198" max="198" width="28.42578125" style="1" bestFit="1" customWidth="1"/>
    <col min="199" max="199" width="35.140625" style="1" bestFit="1" customWidth="1"/>
    <col min="200" max="200" width="37.42578125" style="1" bestFit="1" customWidth="1"/>
    <col min="201" max="201" width="40.42578125" style="1" bestFit="1" customWidth="1"/>
    <col min="202" max="202" width="46" style="1" bestFit="1" customWidth="1"/>
    <col min="203" max="203" width="36.42578125" style="1" bestFit="1" customWidth="1"/>
    <col min="204" max="204" width="24" style="1" bestFit="1" customWidth="1"/>
    <col min="205" max="205" width="44.140625" style="1" bestFit="1" customWidth="1"/>
    <col min="206" max="206" width="37.42578125" style="1" bestFit="1" customWidth="1"/>
    <col min="207" max="207" width="80.85546875" style="1" bestFit="1" customWidth="1"/>
    <col min="208" max="208" width="37.140625" style="1" bestFit="1" customWidth="1"/>
    <col min="209" max="209" width="22.85546875" style="1" bestFit="1" customWidth="1"/>
    <col min="210" max="210" width="33" style="1" bestFit="1" customWidth="1"/>
    <col min="211" max="211" width="28.85546875" style="1" bestFit="1" customWidth="1"/>
    <col min="212" max="212" width="58.42578125" style="1" bestFit="1" customWidth="1"/>
    <col min="213" max="213" width="26" style="1" bestFit="1" customWidth="1"/>
    <col min="214" max="214" width="24.42578125" style="1" bestFit="1" customWidth="1"/>
    <col min="215" max="215" width="35.42578125" style="1" bestFit="1" customWidth="1"/>
    <col min="216" max="216" width="30.42578125" style="1" bestFit="1" customWidth="1"/>
    <col min="217" max="217" width="31.42578125" style="1" bestFit="1" customWidth="1"/>
    <col min="218" max="218" width="38" style="1" bestFit="1" customWidth="1"/>
    <col min="219" max="219" width="40.140625" style="1" bestFit="1" customWidth="1"/>
    <col min="220" max="220" width="43.42578125" style="1" bestFit="1" customWidth="1"/>
    <col min="221" max="221" width="48.85546875" style="1" bestFit="1" customWidth="1"/>
    <col min="222" max="222" width="39.42578125" style="1" bestFit="1" customWidth="1"/>
    <col min="223" max="223" width="26.85546875" style="1" bestFit="1" customWidth="1"/>
    <col min="224" max="224" width="47" style="1" bestFit="1" customWidth="1"/>
    <col min="225" max="225" width="40" style="1" bestFit="1" customWidth="1"/>
    <col min="226" max="226" width="83.5703125" style="1" bestFit="1" customWidth="1"/>
    <col min="227" max="227" width="21.42578125" style="1" bestFit="1" customWidth="1"/>
    <col min="228" max="228" width="31.42578125" style="1" bestFit="1" customWidth="1"/>
    <col min="229" max="229" width="27.42578125" style="1" bestFit="1" customWidth="1"/>
    <col min="230" max="230" width="56.85546875" style="1" bestFit="1" customWidth="1"/>
    <col min="231" max="231" width="24.42578125" style="1" bestFit="1" customWidth="1"/>
    <col min="232" max="232" width="22.85546875" style="1" bestFit="1" customWidth="1"/>
    <col min="233" max="233" width="33.85546875" style="1" bestFit="1" customWidth="1"/>
    <col min="234" max="234" width="29" style="1" bestFit="1" customWidth="1"/>
    <col min="235" max="235" width="29.85546875" style="1" bestFit="1" customWidth="1"/>
    <col min="236" max="236" width="36.42578125" style="1" bestFit="1" customWidth="1"/>
    <col min="237" max="237" width="38.5703125" style="1" bestFit="1" customWidth="1"/>
    <col min="238" max="238" width="42" style="1" bestFit="1" customWidth="1"/>
    <col min="239" max="239" width="47.42578125" style="1" bestFit="1" customWidth="1"/>
    <col min="240" max="240" width="37.85546875" style="1" bestFit="1" customWidth="1"/>
    <col min="241" max="241" width="25.42578125" style="1" bestFit="1" customWidth="1"/>
    <col min="242" max="242" width="45.42578125" style="1" bestFit="1" customWidth="1"/>
    <col min="243" max="243" width="38.42578125" style="1" bestFit="1" customWidth="1"/>
    <col min="244" max="244" width="82.140625" style="1" bestFit="1" customWidth="1"/>
    <col min="245" max="245" width="22" style="1" bestFit="1" customWidth="1"/>
    <col min="246" max="246" width="32.140625" style="1" bestFit="1" customWidth="1"/>
    <col min="247" max="247" width="28" style="1" bestFit="1" customWidth="1"/>
    <col min="248" max="248" width="57.42578125" style="1" bestFit="1" customWidth="1"/>
    <col min="249" max="249" width="25.140625" style="1" bestFit="1" customWidth="1"/>
    <col min="250" max="250" width="23.42578125" style="1" bestFit="1" customWidth="1"/>
    <col min="251" max="251" width="34.42578125" style="1" bestFit="1" customWidth="1"/>
    <col min="252" max="252" width="29.42578125" style="1" bestFit="1" customWidth="1"/>
    <col min="253" max="253" width="30.42578125" style="1" bestFit="1" customWidth="1"/>
    <col min="254" max="254" width="37.140625" style="1" bestFit="1" customWidth="1"/>
    <col min="255" max="255" width="39.42578125" style="1" bestFit="1" customWidth="1"/>
    <col min="256" max="256" width="42.42578125" style="1" bestFit="1" customWidth="1"/>
    <col min="257" max="257" width="48" style="1" bestFit="1" customWidth="1"/>
    <col min="258" max="258" width="38.42578125" style="1" bestFit="1" customWidth="1"/>
    <col min="259" max="259" width="25.85546875" style="1" bestFit="1" customWidth="1"/>
    <col min="260" max="260" width="46" style="1" bestFit="1" customWidth="1"/>
    <col min="261" max="261" width="39.140625" style="1" bestFit="1" customWidth="1"/>
    <col min="262" max="262" width="82.5703125" style="1" bestFit="1" customWidth="1"/>
    <col min="263" max="263" width="20" style="1" bestFit="1" customWidth="1"/>
    <col min="264" max="264" width="30.140625" style="1" bestFit="1" customWidth="1"/>
    <col min="265" max="265" width="26" style="1" bestFit="1" customWidth="1"/>
    <col min="266" max="266" width="55.42578125" style="1" bestFit="1" customWidth="1"/>
    <col min="267" max="267" width="23.42578125" style="1" bestFit="1" customWidth="1"/>
    <col min="268" max="268" width="21.42578125" style="1" bestFit="1" customWidth="1"/>
    <col min="269" max="269" width="32.42578125" style="1" bestFit="1" customWidth="1"/>
    <col min="270" max="270" width="27.5703125" style="1" bestFit="1" customWidth="1"/>
    <col min="271" max="271" width="28.42578125" style="1" bestFit="1" customWidth="1"/>
    <col min="272" max="272" width="35.140625" style="1" bestFit="1" customWidth="1"/>
    <col min="273" max="273" width="37.42578125" style="1" bestFit="1" customWidth="1"/>
    <col min="274" max="274" width="40.42578125" style="1" bestFit="1" customWidth="1"/>
    <col min="275" max="275" width="46" style="1" bestFit="1" customWidth="1"/>
    <col min="276" max="276" width="36.42578125" style="1" bestFit="1" customWidth="1"/>
    <col min="277" max="277" width="24" style="1" bestFit="1" customWidth="1"/>
    <col min="278" max="278" width="44.140625" style="1" bestFit="1" customWidth="1"/>
    <col min="279" max="279" width="37.42578125" style="1" bestFit="1" customWidth="1"/>
    <col min="280" max="280" width="80.85546875" style="1" bestFit="1" customWidth="1"/>
    <col min="281" max="281" width="37.140625" style="1" bestFit="1" customWidth="1"/>
    <col min="282" max="282" width="22.85546875" style="1" bestFit="1" customWidth="1"/>
    <col min="283" max="283" width="33" style="1" bestFit="1" customWidth="1"/>
    <col min="284" max="284" width="28.85546875" style="1" bestFit="1" customWidth="1"/>
    <col min="285" max="285" width="58.42578125" style="1" bestFit="1" customWidth="1"/>
    <col min="286" max="286" width="26" style="1" bestFit="1" customWidth="1"/>
    <col min="287" max="287" width="24.42578125" style="1" bestFit="1" customWidth="1"/>
    <col min="288" max="288" width="35.42578125" style="1" bestFit="1" customWidth="1"/>
    <col min="289" max="289" width="30.42578125" style="1" bestFit="1" customWidth="1"/>
    <col min="290" max="290" width="31.42578125" style="1" bestFit="1" customWidth="1"/>
    <col min="291" max="291" width="38" style="1" bestFit="1" customWidth="1"/>
    <col min="292" max="292" width="40.140625" style="1" bestFit="1" customWidth="1"/>
    <col min="293" max="293" width="43.42578125" style="1" bestFit="1" customWidth="1"/>
    <col min="294" max="294" width="48.85546875" style="1" bestFit="1" customWidth="1"/>
    <col min="295" max="295" width="39.42578125" style="1" bestFit="1" customWidth="1"/>
    <col min="296" max="296" width="26.85546875" style="1" bestFit="1" customWidth="1"/>
    <col min="297" max="297" width="47" style="1" bestFit="1" customWidth="1"/>
    <col min="298" max="298" width="40" style="1" bestFit="1" customWidth="1"/>
    <col min="299" max="299" width="83.5703125" style="1" bestFit="1" customWidth="1"/>
    <col min="300" max="300" width="21.42578125" style="1" bestFit="1" customWidth="1"/>
    <col min="301" max="301" width="31.42578125" style="1" bestFit="1" customWidth="1"/>
    <col min="302" max="302" width="27.42578125" style="1" bestFit="1" customWidth="1"/>
    <col min="303" max="303" width="56.85546875" style="1" bestFit="1" customWidth="1"/>
    <col min="304" max="304" width="24.42578125" style="1" bestFit="1" customWidth="1"/>
    <col min="305" max="305" width="22.85546875" style="1" bestFit="1" customWidth="1"/>
    <col min="306" max="306" width="33.85546875" style="1" bestFit="1" customWidth="1"/>
    <col min="307" max="307" width="29" style="1" bestFit="1" customWidth="1"/>
    <col min="308" max="308" width="29.85546875" style="1" bestFit="1" customWidth="1"/>
    <col min="309" max="309" width="36.42578125" style="1" bestFit="1" customWidth="1"/>
    <col min="310" max="310" width="38.5703125" style="1" bestFit="1" customWidth="1"/>
    <col min="311" max="311" width="42" style="1" bestFit="1" customWidth="1"/>
    <col min="312" max="312" width="47.42578125" style="1" bestFit="1" customWidth="1"/>
    <col min="313" max="313" width="37.85546875" style="1" bestFit="1" customWidth="1"/>
    <col min="314" max="314" width="25.42578125" style="1" bestFit="1" customWidth="1"/>
    <col min="315" max="315" width="45.42578125" style="1" bestFit="1" customWidth="1"/>
    <col min="316" max="316" width="38.42578125" style="1" bestFit="1" customWidth="1"/>
    <col min="317" max="317" width="82.140625" style="1" bestFit="1" customWidth="1"/>
    <col min="318" max="318" width="22" style="1" bestFit="1" customWidth="1"/>
    <col min="319" max="319" width="32.140625" style="1" bestFit="1" customWidth="1"/>
    <col min="320" max="320" width="28" style="1" bestFit="1" customWidth="1"/>
    <col min="321" max="321" width="57.42578125" style="1" bestFit="1" customWidth="1"/>
    <col min="322" max="322" width="25.140625" style="1" bestFit="1" customWidth="1"/>
    <col min="323" max="323" width="23.42578125" style="1" bestFit="1" customWidth="1"/>
    <col min="324" max="324" width="34.42578125" style="1" bestFit="1" customWidth="1"/>
    <col min="325" max="325" width="29.42578125" style="1" bestFit="1" customWidth="1"/>
    <col min="326" max="326" width="30.42578125" style="1" bestFit="1" customWidth="1"/>
    <col min="327" max="327" width="37.140625" style="1" bestFit="1" customWidth="1"/>
    <col min="328" max="328" width="39.42578125" style="1" bestFit="1" customWidth="1"/>
    <col min="329" max="329" width="42.42578125" style="1" bestFit="1" customWidth="1"/>
    <col min="330" max="330" width="48" style="1" bestFit="1" customWidth="1"/>
    <col min="331" max="331" width="38.42578125" style="1" bestFit="1" customWidth="1"/>
    <col min="332" max="332" width="25.85546875" style="1" bestFit="1" customWidth="1"/>
    <col min="333" max="333" width="46" style="1" bestFit="1" customWidth="1"/>
    <col min="334" max="334" width="39.140625" style="1" bestFit="1" customWidth="1"/>
    <col min="335" max="335" width="82.5703125" style="1" bestFit="1" customWidth="1"/>
    <col min="336" max="336" width="20" style="1" bestFit="1" customWidth="1"/>
    <col min="337" max="337" width="30.140625" style="1" bestFit="1" customWidth="1"/>
    <col min="338" max="338" width="26" style="1" bestFit="1" customWidth="1"/>
    <col min="339" max="339" width="55.42578125" style="1" bestFit="1" customWidth="1"/>
    <col min="340" max="340" width="23.42578125" style="1" bestFit="1" customWidth="1"/>
    <col min="341" max="341" width="21.42578125" style="1" bestFit="1" customWidth="1"/>
    <col min="342" max="342" width="32.42578125" style="1" bestFit="1" customWidth="1"/>
    <col min="343" max="343" width="27.5703125" style="1" bestFit="1" customWidth="1"/>
    <col min="344" max="344" width="28.42578125" style="1" bestFit="1" customWidth="1"/>
    <col min="345" max="345" width="35.140625" style="1" bestFit="1" customWidth="1"/>
    <col min="346" max="346" width="37.42578125" style="1" bestFit="1" customWidth="1"/>
    <col min="347" max="347" width="40.42578125" style="1" bestFit="1" customWidth="1"/>
    <col min="348" max="348" width="46" style="1" bestFit="1" customWidth="1"/>
    <col min="349" max="349" width="36.42578125" style="1" bestFit="1" customWidth="1"/>
    <col min="350" max="350" width="24" style="1" bestFit="1" customWidth="1"/>
    <col min="351" max="351" width="44.140625" style="1" bestFit="1" customWidth="1"/>
    <col min="352" max="352" width="37.42578125" style="1" bestFit="1" customWidth="1"/>
    <col min="353" max="353" width="80.85546875" style="1" bestFit="1" customWidth="1"/>
    <col min="354" max="354" width="37.140625" style="1" bestFit="1" customWidth="1"/>
    <col min="355" max="16384" width="11.42578125" style="1"/>
  </cols>
  <sheetData>
    <row r="1" spans="1:62" ht="30" customHeight="1" x14ac:dyDescent="0.25">
      <c r="A1" s="71"/>
      <c r="B1" s="71"/>
      <c r="C1" s="72" t="s">
        <v>34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4"/>
      <c r="BH1" s="16" t="s">
        <v>35</v>
      </c>
      <c r="BI1" s="17"/>
      <c r="BJ1" s="18"/>
    </row>
    <row r="2" spans="1:62" ht="30" customHeight="1" x14ac:dyDescent="0.25">
      <c r="A2" s="71"/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4"/>
      <c r="BH2" s="16" t="s">
        <v>41</v>
      </c>
      <c r="BI2" s="17"/>
      <c r="BJ2" s="18"/>
    </row>
    <row r="3" spans="1:62" ht="30" customHeight="1" x14ac:dyDescent="0.25">
      <c r="A3" s="71"/>
      <c r="B3" s="71"/>
      <c r="C3" s="72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4"/>
      <c r="BH3" s="16" t="s">
        <v>42</v>
      </c>
      <c r="BI3" s="17"/>
      <c r="BJ3" s="18"/>
    </row>
    <row r="4" spans="1:62" ht="30" customHeight="1" x14ac:dyDescent="0.25">
      <c r="A4" s="71"/>
      <c r="B4" s="71"/>
      <c r="C4" s="7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19" t="s">
        <v>43</v>
      </c>
      <c r="BI4" s="20"/>
      <c r="BJ4" s="21"/>
    </row>
    <row r="5" spans="1:62" ht="23.25" customHeight="1" x14ac:dyDescent="0.25">
      <c r="P5" s="6"/>
      <c r="Q5" s="6"/>
      <c r="BJ5" s="12"/>
    </row>
    <row r="6" spans="1:62" ht="28.5" customHeight="1" thickBot="1" x14ac:dyDescent="0.3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 x14ac:dyDescent="0.3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 x14ac:dyDescent="0.3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 x14ac:dyDescent="0.3">
      <c r="A9" s="83" t="s">
        <v>29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0" t="s">
        <v>28</v>
      </c>
      <c r="P9" s="81"/>
      <c r="Q9" s="82"/>
      <c r="R9" s="80" t="s">
        <v>27</v>
      </c>
      <c r="S9" s="81"/>
      <c r="T9" s="81"/>
      <c r="U9" s="81"/>
      <c r="V9" s="81"/>
      <c r="W9" s="81"/>
      <c r="X9" s="81"/>
      <c r="Y9" s="81"/>
      <c r="Z9" s="84" t="s">
        <v>26</v>
      </c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  <c r="AO9" s="80" t="s">
        <v>25</v>
      </c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2"/>
      <c r="BH9" s="78" t="s">
        <v>22</v>
      </c>
      <c r="BI9" s="79"/>
      <c r="BJ9" s="15"/>
    </row>
    <row r="10" spans="1:62" s="2" customFormat="1" ht="57" customHeight="1" thickBot="1" x14ac:dyDescent="0.3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37" customFormat="1" ht="180" customHeight="1" x14ac:dyDescent="0.25">
      <c r="A11" s="62">
        <v>11</v>
      </c>
      <c r="B11" s="62" t="s">
        <v>74</v>
      </c>
      <c r="C11" s="62" t="s">
        <v>75</v>
      </c>
      <c r="D11" s="62" t="s">
        <v>76</v>
      </c>
      <c r="E11" s="62" t="s">
        <v>77</v>
      </c>
      <c r="F11" s="62" t="s">
        <v>78</v>
      </c>
      <c r="G11" s="62" t="s">
        <v>79</v>
      </c>
      <c r="H11" s="62">
        <v>210206900</v>
      </c>
      <c r="I11" s="62" t="s">
        <v>80</v>
      </c>
      <c r="J11" s="63">
        <v>51229</v>
      </c>
      <c r="K11" s="62" t="s">
        <v>81</v>
      </c>
      <c r="L11" s="62" t="s">
        <v>243</v>
      </c>
      <c r="M11" s="63">
        <v>51229</v>
      </c>
      <c r="N11" s="63">
        <v>51229</v>
      </c>
      <c r="O11" s="63">
        <v>50788</v>
      </c>
      <c r="P11" s="31">
        <f>+Tabla1[[#This Row],[Meta Ejecutada Vigencia4]]/Tabla1[[#This Row],[Meta Programada Vigencia]]</f>
        <v>0.99139159460461845</v>
      </c>
      <c r="Q11" s="31">
        <f>+Tabla1[[#This Row],[Meta Ejecutada Vigencia4]]/Tabla1[[#This Row],[Meta Programada Cuatrienio3]]</f>
        <v>0.99139159460461845</v>
      </c>
      <c r="R11" s="53" t="s">
        <v>267</v>
      </c>
      <c r="S11" s="30" t="s">
        <v>268</v>
      </c>
      <c r="T11" s="56">
        <v>77162097935.539993</v>
      </c>
      <c r="U11" s="32">
        <v>20207108990</v>
      </c>
      <c r="V11" s="30" t="s">
        <v>269</v>
      </c>
      <c r="W11" s="30" t="s">
        <v>270</v>
      </c>
      <c r="X11" s="30">
        <v>605047</v>
      </c>
      <c r="Y11" s="30" t="s">
        <v>271</v>
      </c>
      <c r="Z11" s="32">
        <v>20207108990</v>
      </c>
      <c r="AA11" s="32"/>
      <c r="AB11" s="32"/>
      <c r="AC11" s="32"/>
      <c r="AD11" s="32"/>
      <c r="AE11" s="64">
        <v>0</v>
      </c>
      <c r="AF11" s="32"/>
      <c r="AG11" s="32"/>
      <c r="AH11" s="32"/>
      <c r="AI11" s="32"/>
      <c r="AJ11" s="64">
        <v>0</v>
      </c>
      <c r="AK11" s="32"/>
      <c r="AL11" s="32"/>
      <c r="AM11" s="64"/>
      <c r="AN11" s="33">
        <f>SUM(Tabla1[[#This Row],[Recursos propios 2025]:[Otros 2025]])</f>
        <v>20207108990</v>
      </c>
      <c r="AO11" s="34">
        <v>6489939741.1999998</v>
      </c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3">
        <f>SUM(Tabla1[[#This Row],[Recursos propios 20252]:[Otros 202515]])</f>
        <v>6489939741.1999998</v>
      </c>
      <c r="BD11" s="31">
        <f>+Tabla1[[#This Row],[Total Comprometido 2025]]/Tabla1[[#This Row],[Total 2025]]</f>
        <v>0.3211711157895823</v>
      </c>
      <c r="BE11" s="33">
        <v>4625923141.54</v>
      </c>
      <c r="BF11" s="33">
        <v>4476231736.54</v>
      </c>
      <c r="BG11" s="32">
        <v>0</v>
      </c>
      <c r="BH11" s="62" t="s">
        <v>245</v>
      </c>
      <c r="BI11" s="36" t="s">
        <v>246</v>
      </c>
      <c r="BJ11" s="62">
        <v>11.16</v>
      </c>
    </row>
    <row r="12" spans="1:62" s="37" customFormat="1" ht="75" x14ac:dyDescent="0.25">
      <c r="A12" s="62">
        <v>11</v>
      </c>
      <c r="B12" s="62"/>
      <c r="C12" s="62" t="s">
        <v>75</v>
      </c>
      <c r="D12" s="62"/>
      <c r="E12" s="62"/>
      <c r="F12" s="62"/>
      <c r="G12" s="62"/>
      <c r="H12" s="62"/>
      <c r="I12" s="62"/>
      <c r="J12" s="63"/>
      <c r="K12" s="62"/>
      <c r="L12" s="62"/>
      <c r="M12" s="63"/>
      <c r="N12" s="63"/>
      <c r="O12" s="30"/>
      <c r="P12" s="31" t="e">
        <f>+Tabla1[[#This Row],[Meta Ejecutada Vigencia4]]/Tabla1[[#This Row],[Meta Programada Vigencia]]</f>
        <v>#DIV/0!</v>
      </c>
      <c r="Q12" s="31" t="e">
        <f>+Tabla1[[#This Row],[Meta Ejecutada Vigencia4]]/Tabla1[[#This Row],[Meta Programada Cuatrienio3]]</f>
        <v>#DIV/0!</v>
      </c>
      <c r="R12" s="53" t="s">
        <v>272</v>
      </c>
      <c r="S12" s="30" t="s">
        <v>273</v>
      </c>
      <c r="T12" s="56">
        <v>23350833209</v>
      </c>
      <c r="U12" s="32">
        <v>1053996388</v>
      </c>
      <c r="V12" s="30"/>
      <c r="W12" s="30"/>
      <c r="X12" s="30"/>
      <c r="Y12" s="30"/>
      <c r="Z12" s="64">
        <v>0</v>
      </c>
      <c r="AA12" s="32"/>
      <c r="AB12" s="32"/>
      <c r="AC12" s="32"/>
      <c r="AD12" s="32"/>
      <c r="AE12" s="64"/>
      <c r="AF12" s="32"/>
      <c r="AG12" s="32"/>
      <c r="AH12" s="32"/>
      <c r="AI12" s="32"/>
      <c r="AJ12" s="64"/>
      <c r="AK12" s="32"/>
      <c r="AL12" s="32"/>
      <c r="AM12" s="64"/>
      <c r="AN12" s="33">
        <f>SUM(Tabla1[[#This Row],[Recursos propios 2025]:[Otros 2025]])</f>
        <v>0</v>
      </c>
      <c r="AO12" s="34">
        <v>0</v>
      </c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3">
        <f>SUM(Tabla1[[#This Row],[Recursos propios 20252]:[Otros 202515]])</f>
        <v>0</v>
      </c>
      <c r="BD12" s="31" t="e">
        <f>+Tabla1[[#This Row],[Total Comprometido 2025]]/Tabla1[[#This Row],[Total 2025]]</f>
        <v>#DIV/0!</v>
      </c>
      <c r="BE12" s="33">
        <v>0</v>
      </c>
      <c r="BF12" s="33">
        <v>0</v>
      </c>
      <c r="BG12" s="32"/>
      <c r="BH12" s="62"/>
      <c r="BI12" s="36"/>
      <c r="BJ12" s="62"/>
    </row>
    <row r="13" spans="1:62" s="37" customFormat="1" ht="409.5" x14ac:dyDescent="0.25">
      <c r="A13" s="62">
        <v>11</v>
      </c>
      <c r="B13" s="62"/>
      <c r="C13" s="62" t="s">
        <v>75</v>
      </c>
      <c r="D13" s="62"/>
      <c r="E13" s="62"/>
      <c r="F13" s="62"/>
      <c r="G13" s="62"/>
      <c r="H13" s="62"/>
      <c r="I13" s="62"/>
      <c r="J13" s="63"/>
      <c r="K13" s="62"/>
      <c r="L13" s="62"/>
      <c r="M13" s="63"/>
      <c r="N13" s="63"/>
      <c r="O13" s="30"/>
      <c r="P13" s="31" t="e">
        <f>+Tabla1[[#This Row],[Meta Ejecutada Vigencia4]]/Tabla1[[#This Row],[Meta Programada Vigencia]]</f>
        <v>#DIV/0!</v>
      </c>
      <c r="Q13" s="31" t="e">
        <f>+Tabla1[[#This Row],[Meta Ejecutada Vigencia4]]/Tabla1[[#This Row],[Meta Programada Cuatrienio3]]</f>
        <v>#DIV/0!</v>
      </c>
      <c r="R13" s="53" t="s">
        <v>275</v>
      </c>
      <c r="S13" s="30" t="s">
        <v>274</v>
      </c>
      <c r="T13" s="56">
        <v>81553013348.210007</v>
      </c>
      <c r="U13" s="32">
        <v>19568000000</v>
      </c>
      <c r="V13" s="30" t="s">
        <v>269</v>
      </c>
      <c r="W13" s="30" t="s">
        <v>270</v>
      </c>
      <c r="X13" s="30">
        <v>605047</v>
      </c>
      <c r="Y13" s="30" t="s">
        <v>271</v>
      </c>
      <c r="Z13" s="64">
        <v>19568000000</v>
      </c>
      <c r="AA13" s="32"/>
      <c r="AB13" s="32"/>
      <c r="AC13" s="32"/>
      <c r="AD13" s="32"/>
      <c r="AE13" s="64"/>
      <c r="AF13" s="32"/>
      <c r="AG13" s="32"/>
      <c r="AH13" s="32"/>
      <c r="AI13" s="32"/>
      <c r="AJ13" s="64"/>
      <c r="AK13" s="32"/>
      <c r="AL13" s="32"/>
      <c r="AM13" s="64"/>
      <c r="AN13" s="33">
        <f>SUM(Tabla1[[#This Row],[Recursos propios 2025]:[Otros 2025]])</f>
        <v>19568000000</v>
      </c>
      <c r="AO13" s="34">
        <v>1777745769</v>
      </c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3">
        <f>SUM(Tabla1[[#This Row],[Recursos propios 20252]:[Otros 202515]])</f>
        <v>1777745769</v>
      </c>
      <c r="BD13" s="31">
        <f>+Tabla1[[#This Row],[Total Comprometido 2025]]/Tabla1[[#This Row],[Total 2025]]</f>
        <v>9.084964068887981E-2</v>
      </c>
      <c r="BE13" s="33">
        <v>0</v>
      </c>
      <c r="BF13" s="33">
        <v>0</v>
      </c>
      <c r="BG13" s="32"/>
      <c r="BH13" s="62"/>
      <c r="BI13" s="36"/>
      <c r="BJ13" s="62"/>
    </row>
    <row r="14" spans="1:62" s="37" customFormat="1" ht="120" x14ac:dyDescent="0.25">
      <c r="A14" s="62">
        <v>11</v>
      </c>
      <c r="B14" s="62"/>
      <c r="C14" s="62" t="s">
        <v>75</v>
      </c>
      <c r="D14" s="62"/>
      <c r="E14" s="62"/>
      <c r="F14" s="62"/>
      <c r="G14" s="62"/>
      <c r="H14" s="62"/>
      <c r="I14" s="62"/>
      <c r="J14" s="63"/>
      <c r="K14" s="62"/>
      <c r="L14" s="62"/>
      <c r="M14" s="63"/>
      <c r="N14" s="63"/>
      <c r="O14" s="30"/>
      <c r="P14" s="31" t="e">
        <f>+Tabla1[[#This Row],[Meta Ejecutada Vigencia4]]/Tabla1[[#This Row],[Meta Programada Vigencia]]</f>
        <v>#DIV/0!</v>
      </c>
      <c r="Q14" s="31" t="e">
        <f>+Tabla1[[#This Row],[Meta Ejecutada Vigencia4]]/Tabla1[[#This Row],[Meta Programada Cuatrienio3]]</f>
        <v>#DIV/0!</v>
      </c>
      <c r="R14" s="53" t="s">
        <v>276</v>
      </c>
      <c r="S14" s="30" t="s">
        <v>277</v>
      </c>
      <c r="T14" s="32">
        <v>22446003612</v>
      </c>
      <c r="U14" s="32">
        <v>22446003612</v>
      </c>
      <c r="V14" s="30"/>
      <c r="W14" s="30"/>
      <c r="X14" s="30"/>
      <c r="Y14" s="30"/>
      <c r="Z14" s="64">
        <v>0</v>
      </c>
      <c r="AA14" s="32"/>
      <c r="AB14" s="32"/>
      <c r="AC14" s="32"/>
      <c r="AD14" s="32"/>
      <c r="AE14" s="64"/>
      <c r="AF14" s="32"/>
      <c r="AG14" s="32"/>
      <c r="AH14" s="32"/>
      <c r="AI14" s="32"/>
      <c r="AJ14" s="64"/>
      <c r="AK14" s="32"/>
      <c r="AL14" s="32"/>
      <c r="AM14" s="64"/>
      <c r="AN14" s="33">
        <f>SUM(Tabla1[[#This Row],[Recursos propios 2025]:[Otros 2025]])</f>
        <v>0</v>
      </c>
      <c r="AO14" s="34">
        <v>0</v>
      </c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3">
        <f>SUM(Tabla1[[#This Row],[Recursos propios 20252]:[Otros 202515]])</f>
        <v>0</v>
      </c>
      <c r="BD14" s="31" t="e">
        <f>+Tabla1[[#This Row],[Total Comprometido 2025]]/Tabla1[[#This Row],[Total 2025]]</f>
        <v>#DIV/0!</v>
      </c>
      <c r="BE14" s="33">
        <v>0</v>
      </c>
      <c r="BF14" s="33">
        <v>0</v>
      </c>
      <c r="BG14" s="32"/>
      <c r="BH14" s="62"/>
      <c r="BI14" s="36"/>
      <c r="BJ14" s="62"/>
    </row>
    <row r="15" spans="1:62" s="37" customFormat="1" ht="81" customHeight="1" x14ac:dyDescent="0.25">
      <c r="A15" s="62">
        <v>11</v>
      </c>
      <c r="B15" s="62"/>
      <c r="C15" s="62" t="s">
        <v>75</v>
      </c>
      <c r="D15" s="62"/>
      <c r="E15" s="62"/>
      <c r="F15" s="62"/>
      <c r="G15" s="62"/>
      <c r="H15" s="62"/>
      <c r="I15" s="62"/>
      <c r="J15" s="63"/>
      <c r="K15" s="62"/>
      <c r="L15" s="62"/>
      <c r="M15" s="63"/>
      <c r="N15" s="63"/>
      <c r="O15" s="30"/>
      <c r="P15" s="31" t="e">
        <f>+Tabla1[[#This Row],[Meta Ejecutada Vigencia4]]/Tabla1[[#This Row],[Meta Programada Vigencia]]</f>
        <v>#DIV/0!</v>
      </c>
      <c r="Q15" s="31" t="e">
        <f>+Tabla1[[#This Row],[Meta Ejecutada Vigencia4]]/Tabla1[[#This Row],[Meta Programada Cuatrienio3]]</f>
        <v>#DIV/0!</v>
      </c>
      <c r="R15" s="53" t="s">
        <v>284</v>
      </c>
      <c r="S15" s="30" t="s">
        <v>285</v>
      </c>
      <c r="T15" s="32">
        <v>14816314413</v>
      </c>
      <c r="U15" s="32">
        <v>14816314413</v>
      </c>
      <c r="V15" s="30"/>
      <c r="W15" s="30"/>
      <c r="X15" s="30"/>
      <c r="Y15" s="30"/>
      <c r="Z15" s="32">
        <v>14816314413</v>
      </c>
      <c r="AA15" s="32"/>
      <c r="AB15" s="32"/>
      <c r="AC15" s="32"/>
      <c r="AD15" s="32"/>
      <c r="AE15" s="64"/>
      <c r="AF15" s="32"/>
      <c r="AG15" s="32"/>
      <c r="AH15" s="32"/>
      <c r="AI15" s="32"/>
      <c r="AJ15" s="64"/>
      <c r="AK15" s="32"/>
      <c r="AL15" s="32"/>
      <c r="AM15" s="64"/>
      <c r="AN15" s="33">
        <f>SUM(Tabla1[[#This Row],[Recursos propios 2025]:[Otros 2025]])</f>
        <v>14816314413</v>
      </c>
      <c r="AO15" s="34">
        <v>0</v>
      </c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3">
        <f>SUM(Tabla1[[#This Row],[Recursos propios 20252]:[Otros 202515]])</f>
        <v>0</v>
      </c>
      <c r="BD15" s="31">
        <f>+Tabla1[[#This Row],[Total Comprometido 2025]]/Tabla1[[#This Row],[Total 2025]]</f>
        <v>0</v>
      </c>
      <c r="BE15" s="35"/>
      <c r="BF15" s="35"/>
      <c r="BG15" s="32"/>
      <c r="BH15" s="62"/>
      <c r="BI15" s="36"/>
      <c r="BJ15" s="62"/>
    </row>
    <row r="16" spans="1:62" s="37" customFormat="1" ht="46.5" customHeight="1" x14ac:dyDescent="0.25">
      <c r="A16" s="62">
        <v>11</v>
      </c>
      <c r="B16" s="62"/>
      <c r="C16" s="62" t="s">
        <v>75</v>
      </c>
      <c r="D16" s="62"/>
      <c r="E16" s="62"/>
      <c r="F16" s="62"/>
      <c r="G16" s="62"/>
      <c r="H16" s="62"/>
      <c r="I16" s="62"/>
      <c r="J16" s="63"/>
      <c r="K16" s="62"/>
      <c r="L16" s="62"/>
      <c r="M16" s="63"/>
      <c r="N16" s="63"/>
      <c r="O16" s="30"/>
      <c r="P16" s="31" t="e">
        <f>+Tabla1[[#This Row],[Meta Ejecutada Vigencia4]]/Tabla1[[#This Row],[Meta Programada Vigencia]]</f>
        <v>#DIV/0!</v>
      </c>
      <c r="Q16" s="31" t="e">
        <f>+Tabla1[[#This Row],[Meta Ejecutada Vigencia4]]/Tabla1[[#This Row],[Meta Programada Cuatrienio3]]</f>
        <v>#DIV/0!</v>
      </c>
      <c r="R16" s="53" t="s">
        <v>286</v>
      </c>
      <c r="S16" s="30" t="s">
        <v>287</v>
      </c>
      <c r="T16" s="32">
        <v>23500000000</v>
      </c>
      <c r="U16" s="32">
        <v>23500000000</v>
      </c>
      <c r="V16" s="30"/>
      <c r="W16" s="30"/>
      <c r="X16" s="30"/>
      <c r="Y16" s="30"/>
      <c r="Z16" s="32">
        <v>23500000000</v>
      </c>
      <c r="AA16" s="32"/>
      <c r="AB16" s="32"/>
      <c r="AC16" s="32"/>
      <c r="AD16" s="32"/>
      <c r="AE16" s="64"/>
      <c r="AF16" s="32"/>
      <c r="AG16" s="32"/>
      <c r="AH16" s="32"/>
      <c r="AI16" s="32"/>
      <c r="AJ16" s="64"/>
      <c r="AK16" s="32"/>
      <c r="AL16" s="32"/>
      <c r="AM16" s="64"/>
      <c r="AN16" s="33">
        <f>SUM(Tabla1[[#This Row],[Recursos propios 2025]:[Otros 2025]])</f>
        <v>23500000000</v>
      </c>
      <c r="AO16" s="34">
        <v>0</v>
      </c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3">
        <f>SUM(Tabla1[[#This Row],[Recursos propios 20252]:[Otros 202515]])</f>
        <v>0</v>
      </c>
      <c r="BD16" s="31">
        <f>+Tabla1[[#This Row],[Total Comprometido 2025]]/Tabla1[[#This Row],[Total 2025]]</f>
        <v>0</v>
      </c>
      <c r="BE16" s="35"/>
      <c r="BF16" s="35"/>
      <c r="BG16" s="32"/>
      <c r="BH16" s="62"/>
      <c r="BI16" s="36"/>
      <c r="BJ16" s="62"/>
    </row>
    <row r="17" spans="1:62" s="39" customFormat="1" ht="144" x14ac:dyDescent="0.25">
      <c r="A17" s="65">
        <v>12</v>
      </c>
      <c r="B17" s="65" t="s">
        <v>74</v>
      </c>
      <c r="C17" s="65" t="s">
        <v>75</v>
      </c>
      <c r="D17" s="65" t="s">
        <v>76</v>
      </c>
      <c r="E17" s="65" t="s">
        <v>77</v>
      </c>
      <c r="F17" s="65" t="s">
        <v>82</v>
      </c>
      <c r="G17" s="65" t="s">
        <v>83</v>
      </c>
      <c r="H17" s="65">
        <v>210200800</v>
      </c>
      <c r="I17" s="65" t="s">
        <v>84</v>
      </c>
      <c r="J17" s="65">
        <v>0</v>
      </c>
      <c r="K17" s="65" t="s">
        <v>81</v>
      </c>
      <c r="L17" s="65" t="s">
        <v>244</v>
      </c>
      <c r="M17" s="65">
        <v>2</v>
      </c>
      <c r="N17" s="65">
        <v>0</v>
      </c>
      <c r="O17" s="23"/>
      <c r="P17" s="24" t="e">
        <f>+Tabla1[[#This Row],[Meta Ejecutada Vigencia4]]/Tabla1[[#This Row],[Meta Programada Vigencia]]</f>
        <v>#DIV/0!</v>
      </c>
      <c r="Q17" s="24">
        <f>+Tabla1[[#This Row],[Meta Ejecutada Vigencia4]]/Tabla1[[#This Row],[Meta Programada Cuatrienio3]]</f>
        <v>0</v>
      </c>
      <c r="R17" s="23"/>
      <c r="S17" s="23"/>
      <c r="T17" s="23"/>
      <c r="U17" s="23"/>
      <c r="V17" s="23"/>
      <c r="W17" s="23"/>
      <c r="X17" s="23"/>
      <c r="Y17" s="30"/>
      <c r="Z17" s="64">
        <v>0</v>
      </c>
      <c r="AA17" s="34"/>
      <c r="AB17" s="34"/>
      <c r="AC17" s="34"/>
      <c r="AD17" s="34"/>
      <c r="AE17" s="64">
        <v>0</v>
      </c>
      <c r="AF17" s="34"/>
      <c r="AG17" s="34"/>
      <c r="AH17" s="34"/>
      <c r="AI17" s="34"/>
      <c r="AJ17" s="64">
        <v>0</v>
      </c>
      <c r="AK17" s="34"/>
      <c r="AL17" s="34"/>
      <c r="AM17" s="64">
        <v>0</v>
      </c>
      <c r="AN17" s="38">
        <f>SUM(Tabla1[[#This Row],[Recursos propios 2025]:[Otros 2025]])</f>
        <v>0</v>
      </c>
      <c r="AO17" s="34">
        <v>0</v>
      </c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8">
        <f>SUM(Tabla1[[#This Row],[Recursos propios 20252]:[Otros 202515]])</f>
        <v>0</v>
      </c>
      <c r="BD17" s="31" t="e">
        <f>+Tabla1[[#This Row],[Total Comprometido 2025]]/Tabla1[[#This Row],[Total 2025]]</f>
        <v>#DIV/0!</v>
      </c>
      <c r="BE17" s="34">
        <v>0</v>
      </c>
      <c r="BF17" s="34">
        <v>0</v>
      </c>
      <c r="BG17" s="34"/>
      <c r="BH17" s="65" t="s">
        <v>245</v>
      </c>
      <c r="BI17" s="36" t="s">
        <v>246</v>
      </c>
      <c r="BJ17" s="65">
        <v>11.16</v>
      </c>
    </row>
    <row r="18" spans="1:62" s="39" customFormat="1" ht="144" x14ac:dyDescent="0.25">
      <c r="A18" s="62">
        <v>13</v>
      </c>
      <c r="B18" s="62" t="s">
        <v>74</v>
      </c>
      <c r="C18" s="62" t="s">
        <v>75</v>
      </c>
      <c r="D18" s="62" t="s">
        <v>85</v>
      </c>
      <c r="E18" s="62" t="s">
        <v>86</v>
      </c>
      <c r="F18" s="62" t="s">
        <v>87</v>
      </c>
      <c r="G18" s="62" t="s">
        <v>88</v>
      </c>
      <c r="H18" s="62">
        <v>210602900</v>
      </c>
      <c r="I18" s="62" t="s">
        <v>290</v>
      </c>
      <c r="J18" s="63">
        <v>0</v>
      </c>
      <c r="K18" s="62" t="s">
        <v>81</v>
      </c>
      <c r="L18" s="62" t="s">
        <v>244</v>
      </c>
      <c r="M18" s="63">
        <v>1</v>
      </c>
      <c r="N18" s="62">
        <v>0</v>
      </c>
      <c r="O18" s="30"/>
      <c r="P18" s="31" t="e">
        <f>+Tabla1[[#This Row],[Meta Ejecutada Vigencia4]]/Tabla1[[#This Row],[Meta Programada Vigencia]]</f>
        <v>#DIV/0!</v>
      </c>
      <c r="Q18" s="24">
        <f>+Tabla1[[#This Row],[Meta Ejecutada Vigencia4]]/Tabla1[[#This Row],[Meta Programada Cuatrienio3]]</f>
        <v>0</v>
      </c>
      <c r="R18" s="53" t="s">
        <v>278</v>
      </c>
      <c r="S18" s="30" t="s">
        <v>279</v>
      </c>
      <c r="T18" s="57">
        <v>2485171685.9299998</v>
      </c>
      <c r="U18" s="32">
        <v>650000000</v>
      </c>
      <c r="V18" s="23"/>
      <c r="W18" s="23"/>
      <c r="X18" s="23"/>
      <c r="Y18" s="30"/>
      <c r="Z18" s="32">
        <v>650000000</v>
      </c>
      <c r="AA18" s="34"/>
      <c r="AB18" s="34"/>
      <c r="AC18" s="34"/>
      <c r="AD18" s="34"/>
      <c r="AE18" s="64">
        <v>0</v>
      </c>
      <c r="AF18" s="34"/>
      <c r="AG18" s="34"/>
      <c r="AH18" s="34"/>
      <c r="AI18" s="34"/>
      <c r="AJ18" s="64">
        <v>0</v>
      </c>
      <c r="AK18" s="34"/>
      <c r="AL18" s="34"/>
      <c r="AM18" s="64"/>
      <c r="AN18" s="38">
        <f>SUM(Tabla1[[#This Row],[Recursos propios 2025]:[Otros 2025]])</f>
        <v>650000000</v>
      </c>
      <c r="AO18" s="34">
        <v>0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8">
        <f>SUM(Tabla1[[#This Row],[Recursos propios 20252]:[Otros 202515]])</f>
        <v>0</v>
      </c>
      <c r="BD18" s="31">
        <f>+Tabla1[[#This Row],[Total Comprometido 2025]]/Tabla1[[#This Row],[Total 2025]]</f>
        <v>0</v>
      </c>
      <c r="BE18" s="33">
        <v>0</v>
      </c>
      <c r="BF18" s="33">
        <v>0</v>
      </c>
      <c r="BG18" s="34"/>
      <c r="BH18" s="62" t="s">
        <v>245</v>
      </c>
      <c r="BI18" s="36" t="s">
        <v>246</v>
      </c>
      <c r="BJ18" s="62">
        <v>16</v>
      </c>
    </row>
    <row r="19" spans="1:62" s="39" customFormat="1" ht="90" x14ac:dyDescent="0.25">
      <c r="A19" s="62">
        <v>47</v>
      </c>
      <c r="B19" s="62" t="s">
        <v>89</v>
      </c>
      <c r="C19" s="62" t="s">
        <v>90</v>
      </c>
      <c r="D19" s="62" t="s">
        <v>91</v>
      </c>
      <c r="E19" s="62" t="s">
        <v>92</v>
      </c>
      <c r="F19" s="62" t="s">
        <v>93</v>
      </c>
      <c r="G19" s="62" t="s">
        <v>94</v>
      </c>
      <c r="H19" s="62">
        <v>400202000</v>
      </c>
      <c r="I19" s="62" t="s">
        <v>95</v>
      </c>
      <c r="J19" s="63">
        <v>243740</v>
      </c>
      <c r="K19" s="62" t="s">
        <v>96</v>
      </c>
      <c r="L19" s="62" t="s">
        <v>244</v>
      </c>
      <c r="M19" s="63">
        <v>300000</v>
      </c>
      <c r="N19" s="62">
        <v>95006</v>
      </c>
      <c r="O19" s="30"/>
      <c r="P19" s="24">
        <f>+Tabla1[[#This Row],[Meta Ejecutada Vigencia4]]/Tabla1[[#This Row],[Meta Programada Vigencia]]</f>
        <v>0</v>
      </c>
      <c r="Q19" s="24">
        <f>+Tabla1[[#This Row],[Meta Ejecutada Vigencia4]]/Tabla1[[#This Row],[Meta Programada Cuatrienio3]]</f>
        <v>0</v>
      </c>
      <c r="R19" s="47">
        <v>2024680010076</v>
      </c>
      <c r="S19" s="40" t="s">
        <v>249</v>
      </c>
      <c r="T19" s="48">
        <v>1040039097</v>
      </c>
      <c r="U19" s="48">
        <v>1040039097</v>
      </c>
      <c r="V19" s="23"/>
      <c r="W19" s="23"/>
      <c r="X19" s="23"/>
      <c r="Y19" s="30"/>
      <c r="Z19" s="64">
        <v>1040039097</v>
      </c>
      <c r="AA19" s="34"/>
      <c r="AB19" s="34"/>
      <c r="AC19" s="34"/>
      <c r="AD19" s="34"/>
      <c r="AE19" s="64">
        <v>0</v>
      </c>
      <c r="AF19" s="34"/>
      <c r="AG19" s="34"/>
      <c r="AH19" s="34"/>
      <c r="AI19" s="34"/>
      <c r="AJ19" s="64">
        <v>0</v>
      </c>
      <c r="AK19" s="34"/>
      <c r="AL19" s="34"/>
      <c r="AM19" s="64">
        <v>0</v>
      </c>
      <c r="AN19" s="38">
        <f>SUM(Tabla1[[#This Row],[Recursos propios 2025]:[Otros 2025]])</f>
        <v>1040039097</v>
      </c>
      <c r="AO19" s="34">
        <v>0</v>
      </c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8">
        <f>SUM(Tabla1[[#This Row],[Recursos propios 20252]:[Otros 202515]])</f>
        <v>0</v>
      </c>
      <c r="BD19" s="31">
        <f>+Tabla1[[#This Row],[Total Comprometido 2025]]/Tabla1[[#This Row],[Total 2025]]</f>
        <v>0</v>
      </c>
      <c r="BE19" s="34"/>
      <c r="BF19" s="34"/>
      <c r="BG19" s="34"/>
      <c r="BH19" s="62" t="s">
        <v>247</v>
      </c>
      <c r="BI19" s="36" t="s">
        <v>246</v>
      </c>
      <c r="BJ19" s="62">
        <v>11.13</v>
      </c>
    </row>
    <row r="20" spans="1:62" s="39" customFormat="1" ht="150" x14ac:dyDescent="0.25">
      <c r="A20" s="62">
        <v>47</v>
      </c>
      <c r="B20" s="62" t="s">
        <v>89</v>
      </c>
      <c r="C20" s="62" t="s">
        <v>90</v>
      </c>
      <c r="D20" s="62" t="s">
        <v>91</v>
      </c>
      <c r="E20" s="62" t="s">
        <v>92</v>
      </c>
      <c r="F20" s="62" t="s">
        <v>93</v>
      </c>
      <c r="G20" s="62" t="s">
        <v>94</v>
      </c>
      <c r="H20" s="62">
        <v>400202000</v>
      </c>
      <c r="I20" s="62" t="s">
        <v>95</v>
      </c>
      <c r="J20" s="44"/>
      <c r="K20" s="22"/>
      <c r="L20" s="22"/>
      <c r="M20" s="44"/>
      <c r="N20" s="22"/>
      <c r="O20" s="23"/>
      <c r="P20" s="24"/>
      <c r="Q20" s="24"/>
      <c r="R20" s="47">
        <v>2024680010050</v>
      </c>
      <c r="S20" s="40" t="s">
        <v>250</v>
      </c>
      <c r="T20" s="48">
        <v>45114109841.129997</v>
      </c>
      <c r="U20" s="48">
        <v>22910408662</v>
      </c>
      <c r="V20" s="23"/>
      <c r="W20" s="23"/>
      <c r="X20" s="23"/>
      <c r="Y20" s="23"/>
      <c r="Z20" s="48">
        <v>22910408662</v>
      </c>
      <c r="AA20" s="45"/>
      <c r="AB20" s="45"/>
      <c r="AC20" s="45"/>
      <c r="AD20" s="45"/>
      <c r="AE20" s="66"/>
      <c r="AF20" s="45"/>
      <c r="AG20" s="45"/>
      <c r="AH20" s="45"/>
      <c r="AI20" s="45"/>
      <c r="AJ20" s="66"/>
      <c r="AK20" s="45"/>
      <c r="AL20" s="45"/>
      <c r="AM20" s="66"/>
      <c r="AN20" s="38">
        <f>SUM(Tabla1[[#This Row],[Recursos propios 2025]:[Otros 2025]])</f>
        <v>22910408662</v>
      </c>
      <c r="AO20" s="45">
        <v>0</v>
      </c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25"/>
      <c r="BD20" s="46"/>
      <c r="BE20" s="45"/>
      <c r="BF20" s="45"/>
      <c r="BG20" s="45"/>
      <c r="BH20" s="65"/>
      <c r="BI20" s="36"/>
      <c r="BJ20" s="65"/>
    </row>
    <row r="21" spans="1:62" s="39" customFormat="1" ht="150" x14ac:dyDescent="0.25">
      <c r="A21" s="62">
        <v>47</v>
      </c>
      <c r="B21" s="62" t="s">
        <v>89</v>
      </c>
      <c r="C21" s="62" t="s">
        <v>90</v>
      </c>
      <c r="D21" s="62" t="s">
        <v>91</v>
      </c>
      <c r="E21" s="62" t="s">
        <v>92</v>
      </c>
      <c r="F21" s="62" t="s">
        <v>93</v>
      </c>
      <c r="G21" s="62" t="s">
        <v>94</v>
      </c>
      <c r="H21" s="62">
        <v>400202000</v>
      </c>
      <c r="I21" s="62" t="s">
        <v>95</v>
      </c>
      <c r="J21" s="44"/>
      <c r="K21" s="22"/>
      <c r="L21" s="22"/>
      <c r="M21" s="44"/>
      <c r="N21" s="22"/>
      <c r="O21" s="23"/>
      <c r="P21" s="24"/>
      <c r="Q21" s="24"/>
      <c r="R21" s="47">
        <v>2024680010050</v>
      </c>
      <c r="S21" s="40" t="s">
        <v>250</v>
      </c>
      <c r="T21" s="48"/>
      <c r="U21" s="48">
        <v>1224198361</v>
      </c>
      <c r="V21" s="23"/>
      <c r="W21" s="23"/>
      <c r="X21" s="23"/>
      <c r="Y21" s="23"/>
      <c r="Z21" s="48">
        <v>1224198361</v>
      </c>
      <c r="AA21" s="45"/>
      <c r="AB21" s="45"/>
      <c r="AC21" s="45"/>
      <c r="AD21" s="45"/>
      <c r="AE21" s="66"/>
      <c r="AF21" s="45"/>
      <c r="AG21" s="45"/>
      <c r="AH21" s="45"/>
      <c r="AI21" s="45"/>
      <c r="AJ21" s="66"/>
      <c r="AK21" s="45"/>
      <c r="AL21" s="45"/>
      <c r="AM21" s="66"/>
      <c r="AN21" s="38">
        <f>SUM(Tabla1[[#This Row],[Recursos propios 2025]:[Otros 2025]])</f>
        <v>1224198361</v>
      </c>
      <c r="AO21" s="45">
        <v>0</v>
      </c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25"/>
      <c r="BD21" s="46"/>
      <c r="BE21" s="45"/>
      <c r="BF21" s="45"/>
      <c r="BG21" s="45"/>
      <c r="BH21" s="65"/>
      <c r="BI21" s="36"/>
      <c r="BJ21" s="65"/>
    </row>
    <row r="22" spans="1:62" s="39" customFormat="1" ht="135" x14ac:dyDescent="0.25">
      <c r="A22" s="62">
        <v>47</v>
      </c>
      <c r="B22" s="62" t="s">
        <v>89</v>
      </c>
      <c r="C22" s="62" t="s">
        <v>90</v>
      </c>
      <c r="D22" s="62" t="s">
        <v>91</v>
      </c>
      <c r="E22" s="62" t="s">
        <v>92</v>
      </c>
      <c r="F22" s="62" t="s">
        <v>93</v>
      </c>
      <c r="G22" s="62" t="s">
        <v>94</v>
      </c>
      <c r="H22" s="62">
        <v>400202000</v>
      </c>
      <c r="I22" s="62" t="s">
        <v>95</v>
      </c>
      <c r="J22" s="44"/>
      <c r="K22" s="22"/>
      <c r="L22" s="22"/>
      <c r="M22" s="44"/>
      <c r="N22" s="22"/>
      <c r="O22" s="23"/>
      <c r="P22" s="24"/>
      <c r="Q22" s="24"/>
      <c r="R22" s="47">
        <v>202500000019302</v>
      </c>
      <c r="S22" s="40" t="s">
        <v>292</v>
      </c>
      <c r="T22" s="48">
        <v>2740728019.29</v>
      </c>
      <c r="U22" s="48">
        <v>2740728019.29</v>
      </c>
      <c r="V22" s="23"/>
      <c r="W22" s="23"/>
      <c r="X22" s="23"/>
      <c r="Y22" s="23"/>
      <c r="Z22" s="48">
        <v>2740728019.29</v>
      </c>
      <c r="AA22" s="45"/>
      <c r="AB22" s="45"/>
      <c r="AC22" s="45"/>
      <c r="AD22" s="45"/>
      <c r="AE22" s="66"/>
      <c r="AF22" s="45"/>
      <c r="AG22" s="45"/>
      <c r="AH22" s="45"/>
      <c r="AI22" s="45"/>
      <c r="AJ22" s="66"/>
      <c r="AK22" s="45"/>
      <c r="AL22" s="45"/>
      <c r="AM22" s="66"/>
      <c r="AN22" s="25">
        <f>SUM(Tabla1[[#This Row],[Recursos propios 2025]:[Otros 2025]])</f>
        <v>2740728019.29</v>
      </c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25">
        <f>SUM(Tabla1[[#This Row],[Recursos propios 20252]:[Otros 202515]])</f>
        <v>0</v>
      </c>
      <c r="BD22" s="46">
        <f>+Tabla1[[#This Row],[Total Comprometido 2025]]/Tabla1[[#This Row],[Total 2025]]</f>
        <v>0</v>
      </c>
      <c r="BE22" s="45"/>
      <c r="BF22" s="45"/>
      <c r="BG22" s="45"/>
      <c r="BH22" s="65"/>
      <c r="BI22" s="36"/>
      <c r="BJ22" s="65"/>
    </row>
    <row r="23" spans="1:62" s="39" customFormat="1" ht="72" x14ac:dyDescent="0.25">
      <c r="A23" s="65">
        <v>48</v>
      </c>
      <c r="B23" s="65" t="s">
        <v>89</v>
      </c>
      <c r="C23" s="65" t="s">
        <v>90</v>
      </c>
      <c r="D23" s="65" t="s">
        <v>91</v>
      </c>
      <c r="E23" s="65" t="s">
        <v>92</v>
      </c>
      <c r="F23" s="65" t="s">
        <v>97</v>
      </c>
      <c r="G23" s="65" t="s">
        <v>98</v>
      </c>
      <c r="H23" s="65">
        <v>400202100</v>
      </c>
      <c r="I23" s="65" t="s">
        <v>99</v>
      </c>
      <c r="J23" s="65">
        <v>57</v>
      </c>
      <c r="K23" s="65" t="s">
        <v>96</v>
      </c>
      <c r="L23" s="65" t="s">
        <v>244</v>
      </c>
      <c r="M23" s="65">
        <v>2</v>
      </c>
      <c r="N23" s="65">
        <v>1</v>
      </c>
      <c r="O23" s="40"/>
      <c r="P23" s="41">
        <f>+Tabla1[[#This Row],[Meta Ejecutada Vigencia4]]/Tabla1[[#This Row],[Meta Programada Vigencia]]</f>
        <v>0</v>
      </c>
      <c r="Q23" s="41">
        <f>+Tabla1[[#This Row],[Meta Ejecutada Vigencia4]]/Tabla1[[#This Row],[Meta Programada Cuatrienio3]]</f>
        <v>0</v>
      </c>
      <c r="R23" s="40"/>
      <c r="S23" s="40"/>
      <c r="T23" s="40"/>
      <c r="U23" s="40"/>
      <c r="V23" s="40"/>
      <c r="W23" s="40"/>
      <c r="X23" s="40"/>
      <c r="Y23" s="30"/>
      <c r="Z23" s="64">
        <v>0</v>
      </c>
      <c r="AA23" s="42"/>
      <c r="AB23" s="42"/>
      <c r="AC23" s="42"/>
      <c r="AD23" s="42"/>
      <c r="AE23" s="64">
        <v>0</v>
      </c>
      <c r="AF23" s="42"/>
      <c r="AG23" s="42"/>
      <c r="AH23" s="42"/>
      <c r="AI23" s="42"/>
      <c r="AJ23" s="64">
        <v>0</v>
      </c>
      <c r="AK23" s="42"/>
      <c r="AL23" s="42"/>
      <c r="AM23" s="64">
        <v>0</v>
      </c>
      <c r="AN23" s="43">
        <f>SUM(Tabla1[[#This Row],[Recursos propios 2025]:[Otros 2025]])</f>
        <v>0</v>
      </c>
      <c r="AO23" s="42">
        <v>0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3">
        <f>SUM(Tabla1[[#This Row],[Recursos propios 20252]:[Otros 202515]])</f>
        <v>0</v>
      </c>
      <c r="BD23" s="31" t="e">
        <f>+Tabla1[[#This Row],[Total Comprometido 2025]]/Tabla1[[#This Row],[Total 2025]]</f>
        <v>#DIV/0!</v>
      </c>
      <c r="BE23" s="35"/>
      <c r="BF23" s="35"/>
      <c r="BG23" s="42"/>
      <c r="BH23" s="65" t="s">
        <v>247</v>
      </c>
      <c r="BI23" s="36" t="s">
        <v>246</v>
      </c>
      <c r="BJ23" s="65">
        <v>11.13</v>
      </c>
    </row>
    <row r="24" spans="1:62" s="39" customFormat="1" ht="135" x14ac:dyDescent="0.25">
      <c r="A24" s="62">
        <v>49</v>
      </c>
      <c r="B24" s="62" t="s">
        <v>89</v>
      </c>
      <c r="C24" s="62" t="s">
        <v>90</v>
      </c>
      <c r="D24" s="62" t="s">
        <v>91</v>
      </c>
      <c r="E24" s="62" t="s">
        <v>92</v>
      </c>
      <c r="F24" s="62" t="s">
        <v>100</v>
      </c>
      <c r="G24" s="62" t="s">
        <v>101</v>
      </c>
      <c r="H24" s="62">
        <v>400202200</v>
      </c>
      <c r="I24" s="62" t="s">
        <v>102</v>
      </c>
      <c r="J24" s="63">
        <v>80</v>
      </c>
      <c r="K24" s="62" t="s">
        <v>96</v>
      </c>
      <c r="L24" s="62" t="s">
        <v>244</v>
      </c>
      <c r="M24" s="63">
        <v>100</v>
      </c>
      <c r="N24" s="62">
        <v>40</v>
      </c>
      <c r="O24" s="23"/>
      <c r="P24" s="24">
        <f>+Tabla1[[#This Row],[Meta Ejecutada Vigencia4]]/Tabla1[[#This Row],[Meta Programada Vigencia]]</f>
        <v>0</v>
      </c>
      <c r="Q24" s="24">
        <f>+Tabla1[[#This Row],[Meta Ejecutada Vigencia4]]/Tabla1[[#This Row],[Meta Programada Cuatrienio3]]</f>
        <v>0</v>
      </c>
      <c r="R24" s="47">
        <v>2024680010045</v>
      </c>
      <c r="S24" s="40" t="s">
        <v>262</v>
      </c>
      <c r="T24" s="23"/>
      <c r="U24" s="48">
        <v>3000000000</v>
      </c>
      <c r="V24" s="23"/>
      <c r="W24" s="23"/>
      <c r="X24" s="23"/>
      <c r="Y24" s="23"/>
      <c r="Z24" s="48">
        <v>3000000000</v>
      </c>
      <c r="AA24" s="34"/>
      <c r="AB24" s="34"/>
      <c r="AC24" s="34"/>
      <c r="AD24" s="34"/>
      <c r="AE24" s="64">
        <v>0</v>
      </c>
      <c r="AF24" s="34"/>
      <c r="AG24" s="34"/>
      <c r="AH24" s="34"/>
      <c r="AI24" s="34"/>
      <c r="AJ24" s="64">
        <v>0</v>
      </c>
      <c r="AK24" s="34"/>
      <c r="AL24" s="34"/>
      <c r="AM24" s="64">
        <v>0</v>
      </c>
      <c r="AN24" s="38">
        <f>SUM(Tabla1[[#This Row],[Recursos propios 2025]:[Otros 2025]])</f>
        <v>3000000000</v>
      </c>
      <c r="AO24" s="34">
        <v>0</v>
      </c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8">
        <f>SUM(Tabla1[[#This Row],[Recursos propios 20252]:[Otros 202515]])</f>
        <v>0</v>
      </c>
      <c r="BD24" s="31">
        <f>+Tabla1[[#This Row],[Total Comprometido 2025]]/Tabla1[[#This Row],[Total 2025]]</f>
        <v>0</v>
      </c>
      <c r="BE24" s="34"/>
      <c r="BF24" s="34"/>
      <c r="BG24" s="34"/>
      <c r="BH24" s="62" t="s">
        <v>247</v>
      </c>
      <c r="BI24" s="36" t="s">
        <v>246</v>
      </c>
      <c r="BJ24" s="62">
        <v>11.13</v>
      </c>
    </row>
    <row r="25" spans="1:62" s="39" customFormat="1" ht="90" x14ac:dyDescent="0.25">
      <c r="A25" s="65">
        <v>50</v>
      </c>
      <c r="B25" s="65" t="s">
        <v>89</v>
      </c>
      <c r="C25" s="65" t="s">
        <v>90</v>
      </c>
      <c r="D25" s="65" t="s">
        <v>91</v>
      </c>
      <c r="E25" s="65" t="s">
        <v>92</v>
      </c>
      <c r="F25" s="65" t="s">
        <v>103</v>
      </c>
      <c r="G25" s="65" t="s">
        <v>104</v>
      </c>
      <c r="H25" s="65">
        <v>400202600</v>
      </c>
      <c r="I25" s="65" t="s">
        <v>105</v>
      </c>
      <c r="J25" s="65">
        <v>1605851</v>
      </c>
      <c r="K25" s="65" t="s">
        <v>96</v>
      </c>
      <c r="L25" s="65" t="s">
        <v>243</v>
      </c>
      <c r="M25" s="65">
        <v>1605851</v>
      </c>
      <c r="N25" s="65">
        <v>1605851</v>
      </c>
      <c r="O25" s="40"/>
      <c r="P25" s="41">
        <f>+Tabla1[[#This Row],[Meta Ejecutada Vigencia4]]/Tabla1[[#This Row],[Meta Programada Vigencia]]</f>
        <v>0</v>
      </c>
      <c r="Q25" s="41">
        <f>+Tabla1[[#This Row],[Meta Ejecutada Vigencia4]]/Tabla1[[#This Row],[Meta Programada Cuatrienio3]]</f>
        <v>0</v>
      </c>
      <c r="R25" s="53">
        <v>2024680010046</v>
      </c>
      <c r="S25" s="40" t="s">
        <v>261</v>
      </c>
      <c r="T25" s="40"/>
      <c r="U25" s="54">
        <v>10000000000</v>
      </c>
      <c r="V25" s="40"/>
      <c r="W25" s="40"/>
      <c r="X25" s="40"/>
      <c r="Y25" s="40"/>
      <c r="Z25" s="54">
        <v>10000000000</v>
      </c>
      <c r="AA25" s="42"/>
      <c r="AB25" s="42"/>
      <c r="AC25" s="42"/>
      <c r="AD25" s="42"/>
      <c r="AE25" s="64">
        <v>0</v>
      </c>
      <c r="AF25" s="42"/>
      <c r="AG25" s="42"/>
      <c r="AH25" s="42"/>
      <c r="AI25" s="42"/>
      <c r="AJ25" s="64">
        <v>0</v>
      </c>
      <c r="AK25" s="42"/>
      <c r="AL25" s="42"/>
      <c r="AM25" s="64">
        <v>0</v>
      </c>
      <c r="AN25" s="43">
        <f>SUM(Tabla1[[#This Row],[Recursos propios 2025]:[Otros 2025]])</f>
        <v>10000000000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3">
        <f>SUM(Tabla1[[#This Row],[Recursos propios 20252]:[Otros 202515]])</f>
        <v>0</v>
      </c>
      <c r="BD25" s="31">
        <f>+Tabla1[[#This Row],[Total Comprometido 2025]]/Tabla1[[#This Row],[Total 2025]]</f>
        <v>0</v>
      </c>
      <c r="BE25" s="42"/>
      <c r="BF25" s="42"/>
      <c r="BG25" s="42"/>
      <c r="BH25" s="65" t="s">
        <v>247</v>
      </c>
      <c r="BI25" s="36" t="s">
        <v>246</v>
      </c>
      <c r="BJ25" s="65">
        <v>11.13</v>
      </c>
    </row>
    <row r="26" spans="1:62" s="39" customFormat="1" ht="162" customHeight="1" x14ac:dyDescent="0.25">
      <c r="A26" s="62">
        <v>51</v>
      </c>
      <c r="B26" s="62" t="s">
        <v>89</v>
      </c>
      <c r="C26" s="62" t="s">
        <v>75</v>
      </c>
      <c r="D26" s="62" t="s">
        <v>76</v>
      </c>
      <c r="E26" s="62" t="s">
        <v>106</v>
      </c>
      <c r="F26" s="62" t="s">
        <v>107</v>
      </c>
      <c r="G26" s="62" t="s">
        <v>108</v>
      </c>
      <c r="H26" s="62">
        <v>210206200</v>
      </c>
      <c r="I26" s="62" t="s">
        <v>109</v>
      </c>
      <c r="J26" s="63">
        <v>0</v>
      </c>
      <c r="K26" s="62" t="s">
        <v>81</v>
      </c>
      <c r="L26" s="62" t="s">
        <v>244</v>
      </c>
      <c r="M26" s="63">
        <v>50000</v>
      </c>
      <c r="N26" s="62">
        <v>15000</v>
      </c>
      <c r="O26" s="23"/>
      <c r="P26" s="24">
        <f>+Tabla1[[#This Row],[Meta Ejecutada Vigencia4]]/Tabla1[[#This Row],[Meta Programada Vigencia]]</f>
        <v>0</v>
      </c>
      <c r="Q26" s="24">
        <f>+Tabla1[[#This Row],[Meta Ejecutada Vigencia4]]/Tabla1[[#This Row],[Meta Programada Cuatrienio3]]</f>
        <v>0</v>
      </c>
      <c r="R26" s="53">
        <v>2024680010113</v>
      </c>
      <c r="S26" s="30" t="s">
        <v>280</v>
      </c>
      <c r="T26" s="57">
        <v>3000000000</v>
      </c>
      <c r="U26" s="57">
        <v>3000000000</v>
      </c>
      <c r="V26" s="23"/>
      <c r="W26" s="23"/>
      <c r="X26" s="23"/>
      <c r="Y26" s="23"/>
      <c r="Z26" s="57">
        <v>3000000000</v>
      </c>
      <c r="AA26" s="34"/>
      <c r="AB26" s="34"/>
      <c r="AC26" s="34"/>
      <c r="AD26" s="34"/>
      <c r="AE26" s="64">
        <v>0</v>
      </c>
      <c r="AF26" s="34"/>
      <c r="AG26" s="34"/>
      <c r="AH26" s="34"/>
      <c r="AI26" s="34"/>
      <c r="AJ26" s="64">
        <v>0</v>
      </c>
      <c r="AK26" s="34"/>
      <c r="AL26" s="34"/>
      <c r="AM26" s="64"/>
      <c r="AN26" s="38">
        <f>SUM(Tabla1[[#This Row],[Recursos propios 2025]:[Otros 2025]])</f>
        <v>3000000000</v>
      </c>
      <c r="AO26" s="34">
        <v>0</v>
      </c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8">
        <f>SUM(Tabla1[[#This Row],[Recursos propios 20252]:[Otros 202515]])</f>
        <v>0</v>
      </c>
      <c r="BD26" s="31">
        <f>+Tabla1[[#This Row],[Total Comprometido 2025]]/Tabla1[[#This Row],[Total 2025]]</f>
        <v>0</v>
      </c>
      <c r="BE26" s="34"/>
      <c r="BF26" s="34"/>
      <c r="BG26" s="34"/>
      <c r="BH26" s="62" t="s">
        <v>247</v>
      </c>
      <c r="BI26" s="36" t="s">
        <v>246</v>
      </c>
      <c r="BJ26" s="62">
        <v>7.11</v>
      </c>
    </row>
    <row r="27" spans="1:62" s="39" customFormat="1" ht="126" x14ac:dyDescent="0.25">
      <c r="A27" s="62">
        <v>57</v>
      </c>
      <c r="B27" s="62" t="s">
        <v>89</v>
      </c>
      <c r="C27" s="62" t="s">
        <v>90</v>
      </c>
      <c r="D27" s="62" t="s">
        <v>110</v>
      </c>
      <c r="E27" s="62" t="s">
        <v>111</v>
      </c>
      <c r="F27" s="62" t="s">
        <v>112</v>
      </c>
      <c r="G27" s="62" t="s">
        <v>113</v>
      </c>
      <c r="H27" s="62">
        <v>400301500</v>
      </c>
      <c r="I27" s="62" t="s">
        <v>114</v>
      </c>
      <c r="J27" s="63">
        <v>0</v>
      </c>
      <c r="K27" s="62" t="s">
        <v>81</v>
      </c>
      <c r="L27" s="62" t="s">
        <v>244</v>
      </c>
      <c r="M27" s="63">
        <v>1</v>
      </c>
      <c r="N27" s="62">
        <v>0</v>
      </c>
      <c r="O27" s="40"/>
      <c r="P27" s="41" t="e">
        <f>+Tabla1[[#This Row],[Meta Ejecutada Vigencia4]]/Tabla1[[#This Row],[Meta Programada Vigencia]]</f>
        <v>#DIV/0!</v>
      </c>
      <c r="Q27" s="41">
        <f>+Tabla1[[#This Row],[Meta Ejecutada Vigencia4]]/Tabla1[[#This Row],[Meta Programada Cuatrienio3]]</f>
        <v>0</v>
      </c>
      <c r="R27" s="53">
        <v>2024680010249</v>
      </c>
      <c r="S27" s="40" t="s">
        <v>254</v>
      </c>
      <c r="T27" s="40"/>
      <c r="U27" s="54">
        <v>12183386530</v>
      </c>
      <c r="V27" s="40"/>
      <c r="W27" s="40"/>
      <c r="X27" s="40"/>
      <c r="Y27" s="40"/>
      <c r="Z27" s="54">
        <f>12183386530-2740728019.29</f>
        <v>9442658510.7099991</v>
      </c>
      <c r="AA27" s="42"/>
      <c r="AB27" s="42"/>
      <c r="AC27" s="42"/>
      <c r="AD27" s="42"/>
      <c r="AE27" s="64">
        <v>0</v>
      </c>
      <c r="AF27" s="42"/>
      <c r="AG27" s="42"/>
      <c r="AH27" s="42"/>
      <c r="AI27" s="42"/>
      <c r="AJ27" s="64">
        <v>0</v>
      </c>
      <c r="AK27" s="42"/>
      <c r="AL27" s="42"/>
      <c r="AM27" s="64">
        <v>0</v>
      </c>
      <c r="AN27" s="43">
        <f>SUM(Tabla1[[#This Row],[Recursos propios 2025]:[Otros 2025]])</f>
        <v>9442658510.7099991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3">
        <f>SUM(Tabla1[[#This Row],[Recursos propios 20252]:[Otros 202515]])</f>
        <v>0</v>
      </c>
      <c r="BD27" s="31">
        <f>+Tabla1[[#This Row],[Total Comprometido 2025]]/Tabla1[[#This Row],[Total 2025]]</f>
        <v>0</v>
      </c>
      <c r="BE27" s="42"/>
      <c r="BF27" s="42"/>
      <c r="BG27" s="42"/>
      <c r="BH27" s="62" t="s">
        <v>247</v>
      </c>
      <c r="BI27" s="36" t="s">
        <v>246</v>
      </c>
      <c r="BJ27" s="62">
        <v>6.11</v>
      </c>
    </row>
    <row r="28" spans="1:62" s="39" customFormat="1" ht="126" x14ac:dyDescent="0.25">
      <c r="A28" s="65">
        <v>58</v>
      </c>
      <c r="B28" s="65" t="s">
        <v>89</v>
      </c>
      <c r="C28" s="65" t="s">
        <v>90</v>
      </c>
      <c r="D28" s="65" t="s">
        <v>110</v>
      </c>
      <c r="E28" s="65" t="s">
        <v>111</v>
      </c>
      <c r="F28" s="65" t="s">
        <v>115</v>
      </c>
      <c r="G28" s="65" t="s">
        <v>116</v>
      </c>
      <c r="H28" s="65">
        <v>400301700</v>
      </c>
      <c r="I28" s="65" t="s">
        <v>117</v>
      </c>
      <c r="J28" s="65">
        <v>2</v>
      </c>
      <c r="K28" s="65" t="s">
        <v>81</v>
      </c>
      <c r="L28" s="65" t="s">
        <v>244</v>
      </c>
      <c r="M28" s="65">
        <v>2</v>
      </c>
      <c r="N28" s="65">
        <v>1</v>
      </c>
      <c r="O28" s="23"/>
      <c r="P28" s="24">
        <f>+Tabla1[[#This Row],[Meta Ejecutada Vigencia4]]/Tabla1[[#This Row],[Meta Programada Vigencia]]</f>
        <v>0</v>
      </c>
      <c r="Q28" s="24">
        <f>+Tabla1[[#This Row],[Meta Ejecutada Vigencia4]]/Tabla1[[#This Row],[Meta Programada Cuatrienio3]]</f>
        <v>0</v>
      </c>
      <c r="R28" s="47">
        <v>2022680010102</v>
      </c>
      <c r="S28" s="40" t="s">
        <v>264</v>
      </c>
      <c r="T28" s="23"/>
      <c r="U28" s="49">
        <v>1237783964</v>
      </c>
      <c r="V28" s="23"/>
      <c r="W28" s="23"/>
      <c r="X28" s="23"/>
      <c r="Y28" s="23"/>
      <c r="Z28" s="49">
        <v>1237783964</v>
      </c>
      <c r="AA28" s="34"/>
      <c r="AB28" s="34"/>
      <c r="AC28" s="34"/>
      <c r="AD28" s="34"/>
      <c r="AE28" s="64">
        <v>0</v>
      </c>
      <c r="AF28" s="34"/>
      <c r="AG28" s="34"/>
      <c r="AH28" s="34"/>
      <c r="AI28" s="34"/>
      <c r="AJ28" s="64">
        <v>0</v>
      </c>
      <c r="AK28" s="34"/>
      <c r="AL28" s="34"/>
      <c r="AM28" s="64">
        <v>0</v>
      </c>
      <c r="AN28" s="38">
        <f>SUM(Tabla1[[#This Row],[Recursos propios 2025]:[Otros 2025]])</f>
        <v>1237783964</v>
      </c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8">
        <f>SUM(Tabla1[[#This Row],[Recursos propios 20252]:[Otros 202515]])</f>
        <v>0</v>
      </c>
      <c r="BD28" s="31">
        <f>+Tabla1[[#This Row],[Total Comprometido 2025]]/Tabla1[[#This Row],[Total 2025]]</f>
        <v>0</v>
      </c>
      <c r="BE28" s="34"/>
      <c r="BF28" s="34"/>
      <c r="BG28" s="34"/>
      <c r="BH28" s="65" t="s">
        <v>247</v>
      </c>
      <c r="BI28" s="36" t="s">
        <v>246</v>
      </c>
      <c r="BJ28" s="65">
        <v>6.11</v>
      </c>
    </row>
    <row r="29" spans="1:62" s="39" customFormat="1" ht="126" x14ac:dyDescent="0.25">
      <c r="A29" s="62">
        <v>59</v>
      </c>
      <c r="B29" s="62" t="s">
        <v>89</v>
      </c>
      <c r="C29" s="62" t="s">
        <v>90</v>
      </c>
      <c r="D29" s="62" t="s">
        <v>110</v>
      </c>
      <c r="E29" s="62" t="s">
        <v>111</v>
      </c>
      <c r="F29" s="62" t="s">
        <v>118</v>
      </c>
      <c r="G29" s="62" t="s">
        <v>119</v>
      </c>
      <c r="H29" s="62">
        <v>400302000</v>
      </c>
      <c r="I29" s="62" t="s">
        <v>120</v>
      </c>
      <c r="J29" s="63">
        <v>0</v>
      </c>
      <c r="K29" s="62" t="s">
        <v>81</v>
      </c>
      <c r="L29" s="62" t="s">
        <v>244</v>
      </c>
      <c r="M29" s="63">
        <v>4</v>
      </c>
      <c r="N29" s="62">
        <v>2</v>
      </c>
      <c r="O29" s="40"/>
      <c r="P29" s="41">
        <f>+Tabla1[[#This Row],[Meta Ejecutada Vigencia4]]/Tabla1[[#This Row],[Meta Programada Vigencia]]</f>
        <v>0</v>
      </c>
      <c r="Q29" s="41">
        <f>+Tabla1[[#This Row],[Meta Ejecutada Vigencia4]]/Tabla1[[#This Row],[Meta Programada Cuatrienio3]]</f>
        <v>0</v>
      </c>
      <c r="R29" s="40"/>
      <c r="S29" s="40"/>
      <c r="T29" s="40"/>
      <c r="U29" s="40"/>
      <c r="V29" s="40"/>
      <c r="W29" s="40"/>
      <c r="X29" s="40"/>
      <c r="Y29" s="40"/>
      <c r="Z29" s="64">
        <v>0</v>
      </c>
      <c r="AA29" s="42"/>
      <c r="AB29" s="42"/>
      <c r="AC29" s="42"/>
      <c r="AD29" s="42"/>
      <c r="AE29" s="64">
        <v>0</v>
      </c>
      <c r="AF29" s="42"/>
      <c r="AG29" s="42"/>
      <c r="AH29" s="42"/>
      <c r="AI29" s="42"/>
      <c r="AJ29" s="64">
        <v>0</v>
      </c>
      <c r="AK29" s="42"/>
      <c r="AL29" s="42"/>
      <c r="AM29" s="64">
        <v>0</v>
      </c>
      <c r="AN29" s="43">
        <f>SUM(Tabla1[[#This Row],[Recursos propios 2025]:[Otros 2025]])</f>
        <v>0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3">
        <f>SUM(Tabla1[[#This Row],[Recursos propios 20252]:[Otros 202515]])</f>
        <v>0</v>
      </c>
      <c r="BD29" s="31" t="e">
        <f>+Tabla1[[#This Row],[Total Comprometido 2025]]/Tabla1[[#This Row],[Total 2025]]</f>
        <v>#DIV/0!</v>
      </c>
      <c r="BE29" s="42"/>
      <c r="BF29" s="42"/>
      <c r="BG29" s="42"/>
      <c r="BH29" s="62" t="s">
        <v>247</v>
      </c>
      <c r="BI29" s="36" t="s">
        <v>246</v>
      </c>
      <c r="BJ29" s="62">
        <v>611</v>
      </c>
    </row>
    <row r="30" spans="1:62" s="39" customFormat="1" ht="126" x14ac:dyDescent="0.25">
      <c r="A30" s="65">
        <v>60</v>
      </c>
      <c r="B30" s="65" t="s">
        <v>89</v>
      </c>
      <c r="C30" s="65" t="s">
        <v>90</v>
      </c>
      <c r="D30" s="65" t="s">
        <v>110</v>
      </c>
      <c r="E30" s="65" t="s">
        <v>111</v>
      </c>
      <c r="F30" s="65" t="s">
        <v>121</v>
      </c>
      <c r="G30" s="65" t="s">
        <v>122</v>
      </c>
      <c r="H30" s="65">
        <v>400304402</v>
      </c>
      <c r="I30" s="65" t="s">
        <v>123</v>
      </c>
      <c r="J30" s="65">
        <v>72</v>
      </c>
      <c r="K30" s="65" t="s">
        <v>81</v>
      </c>
      <c r="L30" s="65" t="s">
        <v>244</v>
      </c>
      <c r="M30" s="65">
        <v>80</v>
      </c>
      <c r="N30" s="65">
        <v>40</v>
      </c>
      <c r="O30" s="23"/>
      <c r="P30" s="24">
        <f>+Tabla1[[#This Row],[Meta Ejecutada Vigencia4]]/Tabla1[[#This Row],[Meta Programada Vigencia]]</f>
        <v>0</v>
      </c>
      <c r="Q30" s="24">
        <f>+Tabla1[[#This Row],[Meta Ejecutada Vigencia4]]/Tabla1[[#This Row],[Meta Programada Cuatrienio3]]</f>
        <v>0</v>
      </c>
      <c r="R30" s="47">
        <v>2024680010215</v>
      </c>
      <c r="S30" s="40" t="s">
        <v>259</v>
      </c>
      <c r="T30" s="23"/>
      <c r="U30" s="49">
        <v>2316613470</v>
      </c>
      <c r="V30" s="23"/>
      <c r="W30" s="23"/>
      <c r="X30" s="23"/>
      <c r="Y30" s="23"/>
      <c r="Z30" s="48">
        <v>2316613470</v>
      </c>
      <c r="AA30" s="34"/>
      <c r="AB30" s="34"/>
      <c r="AC30" s="34"/>
      <c r="AD30" s="34"/>
      <c r="AE30" s="64">
        <v>0</v>
      </c>
      <c r="AF30" s="34"/>
      <c r="AG30" s="34"/>
      <c r="AH30" s="34"/>
      <c r="AI30" s="34"/>
      <c r="AJ30" s="64">
        <v>0</v>
      </c>
      <c r="AK30" s="34"/>
      <c r="AL30" s="34"/>
      <c r="AM30" s="64">
        <v>0</v>
      </c>
      <c r="AN30" s="38">
        <f>SUM(Tabla1[[#This Row],[Recursos propios 2025]:[Otros 2025]])</f>
        <v>2316613470</v>
      </c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8">
        <f>SUM(Tabla1[[#This Row],[Recursos propios 20252]:[Otros 202515]])</f>
        <v>0</v>
      </c>
      <c r="BD30" s="31">
        <f>+Tabla1[[#This Row],[Total Comprometido 2025]]/Tabla1[[#This Row],[Total 2025]]</f>
        <v>0</v>
      </c>
      <c r="BE30" s="34"/>
      <c r="BF30" s="34"/>
      <c r="BG30" s="34"/>
      <c r="BH30" s="65" t="s">
        <v>247</v>
      </c>
      <c r="BI30" s="36" t="s">
        <v>246</v>
      </c>
      <c r="BJ30" s="65">
        <v>6.11</v>
      </c>
    </row>
    <row r="31" spans="1:62" s="39" customFormat="1" ht="234" x14ac:dyDescent="0.25">
      <c r="A31" s="65">
        <v>62</v>
      </c>
      <c r="B31" s="65" t="s">
        <v>89</v>
      </c>
      <c r="C31" s="65" t="s">
        <v>90</v>
      </c>
      <c r="D31" s="65" t="s">
        <v>91</v>
      </c>
      <c r="E31" s="65" t="s">
        <v>92</v>
      </c>
      <c r="F31" s="65" t="s">
        <v>93</v>
      </c>
      <c r="G31" s="65" t="s">
        <v>124</v>
      </c>
      <c r="H31" s="65">
        <v>400202000</v>
      </c>
      <c r="I31" s="65" t="s">
        <v>95</v>
      </c>
      <c r="J31" s="65">
        <v>0</v>
      </c>
      <c r="K31" s="65" t="s">
        <v>96</v>
      </c>
      <c r="L31" s="65" t="s">
        <v>244</v>
      </c>
      <c r="M31" s="65">
        <v>1000</v>
      </c>
      <c r="N31" s="65">
        <v>0</v>
      </c>
      <c r="O31" s="23"/>
      <c r="P31" s="24" t="e">
        <f>+Tabla1[[#This Row],[Meta Ejecutada Vigencia4]]/Tabla1[[#This Row],[Meta Programada Vigencia]]</f>
        <v>#DIV/0!</v>
      </c>
      <c r="Q31" s="24">
        <f>+Tabla1[[#This Row],[Meta Ejecutada Vigencia4]]/Tabla1[[#This Row],[Meta Programada Cuatrienio3]]</f>
        <v>0</v>
      </c>
      <c r="R31" s="23"/>
      <c r="S31" s="23"/>
      <c r="T31" s="23"/>
      <c r="U31" s="23"/>
      <c r="V31" s="23"/>
      <c r="W31" s="23"/>
      <c r="X31" s="23"/>
      <c r="Y31" s="23"/>
      <c r="Z31" s="64">
        <v>0</v>
      </c>
      <c r="AA31" s="34"/>
      <c r="AB31" s="34"/>
      <c r="AC31" s="34"/>
      <c r="AD31" s="34"/>
      <c r="AE31" s="64">
        <v>0</v>
      </c>
      <c r="AF31" s="34"/>
      <c r="AG31" s="34"/>
      <c r="AH31" s="34"/>
      <c r="AI31" s="34"/>
      <c r="AJ31" s="64">
        <v>0</v>
      </c>
      <c r="AK31" s="34"/>
      <c r="AL31" s="34"/>
      <c r="AM31" s="64">
        <v>0</v>
      </c>
      <c r="AN31" s="38">
        <f>SUM(Tabla1[[#This Row],[Recursos propios 2025]:[Otros 2025]])</f>
        <v>0</v>
      </c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8">
        <f>SUM(Tabla1[[#This Row],[Recursos propios 20252]:[Otros 202515]])</f>
        <v>0</v>
      </c>
      <c r="BD31" s="31" t="e">
        <f>+Tabla1[[#This Row],[Total Comprometido 2025]]/Tabla1[[#This Row],[Total 2025]]</f>
        <v>#DIV/0!</v>
      </c>
      <c r="BE31" s="34"/>
      <c r="BF31" s="34"/>
      <c r="BG31" s="34"/>
      <c r="BH31" s="65" t="s">
        <v>247</v>
      </c>
      <c r="BI31" s="36" t="s">
        <v>246</v>
      </c>
      <c r="BJ31" s="65">
        <v>11.13</v>
      </c>
    </row>
    <row r="32" spans="1:62" s="39" customFormat="1" ht="72" x14ac:dyDescent="0.25">
      <c r="A32" s="65">
        <v>93</v>
      </c>
      <c r="B32" s="65" t="s">
        <v>125</v>
      </c>
      <c r="C32" s="65" t="s">
        <v>126</v>
      </c>
      <c r="D32" s="65" t="s">
        <v>127</v>
      </c>
      <c r="E32" s="65" t="s">
        <v>128</v>
      </c>
      <c r="F32" s="65" t="s">
        <v>129</v>
      </c>
      <c r="G32" s="65" t="s">
        <v>130</v>
      </c>
      <c r="H32" s="65">
        <v>170907800</v>
      </c>
      <c r="I32" s="65" t="s">
        <v>131</v>
      </c>
      <c r="J32" s="65">
        <v>3</v>
      </c>
      <c r="K32" s="65" t="s">
        <v>81</v>
      </c>
      <c r="L32" s="65" t="s">
        <v>243</v>
      </c>
      <c r="M32" s="65">
        <v>1</v>
      </c>
      <c r="N32" s="65">
        <v>0.5</v>
      </c>
      <c r="O32" s="40"/>
      <c r="P32" s="41">
        <f>+Tabla1[[#This Row],[Meta Ejecutada Vigencia4]]/Tabla1[[#This Row],[Meta Programada Vigencia]]</f>
        <v>0</v>
      </c>
      <c r="Q32" s="24">
        <f>+Tabla1[[#This Row],[Meta Ejecutada Vigencia4]]/Tabla1[[#This Row],[Meta Programada Cuatrienio3]]</f>
        <v>0</v>
      </c>
      <c r="R32" s="40"/>
      <c r="S32" s="40"/>
      <c r="T32" s="40"/>
      <c r="U32" s="40"/>
      <c r="V32" s="40"/>
      <c r="W32" s="40"/>
      <c r="X32" s="40"/>
      <c r="Y32" s="40"/>
      <c r="Z32" s="64">
        <v>0</v>
      </c>
      <c r="AA32" s="42"/>
      <c r="AB32" s="42"/>
      <c r="AC32" s="42"/>
      <c r="AD32" s="42"/>
      <c r="AE32" s="64">
        <v>0</v>
      </c>
      <c r="AF32" s="42"/>
      <c r="AG32" s="42"/>
      <c r="AH32" s="42"/>
      <c r="AI32" s="42"/>
      <c r="AJ32" s="64">
        <v>0</v>
      </c>
      <c r="AK32" s="42"/>
      <c r="AL32" s="42"/>
      <c r="AM32" s="64">
        <v>0</v>
      </c>
      <c r="AN32" s="43">
        <f>SUM(Tabla1[[#This Row],[Recursos propios 2025]:[Otros 2025]])</f>
        <v>0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3">
        <f>SUM(Tabla1[[#This Row],[Recursos propios 20252]:[Otros 202515]])</f>
        <v>0</v>
      </c>
      <c r="BD32" s="31" t="e">
        <f>+Tabla1[[#This Row],[Total Comprometido 2025]]/Tabla1[[#This Row],[Total 2025]]</f>
        <v>#DIV/0!</v>
      </c>
      <c r="BE32" s="42"/>
      <c r="BF32" s="42"/>
      <c r="BG32" s="42"/>
      <c r="BH32" s="65" t="s">
        <v>247</v>
      </c>
      <c r="BI32" s="36" t="s">
        <v>246</v>
      </c>
      <c r="BJ32" s="65">
        <v>2.12</v>
      </c>
    </row>
    <row r="33" spans="1:62" s="39" customFormat="1" ht="90" x14ac:dyDescent="0.25">
      <c r="A33" s="65">
        <v>95</v>
      </c>
      <c r="B33" s="65" t="s">
        <v>125</v>
      </c>
      <c r="C33" s="65" t="s">
        <v>132</v>
      </c>
      <c r="D33" s="65" t="s">
        <v>133</v>
      </c>
      <c r="E33" s="65" t="s">
        <v>134</v>
      </c>
      <c r="F33" s="65" t="s">
        <v>135</v>
      </c>
      <c r="G33" s="65" t="s">
        <v>136</v>
      </c>
      <c r="H33" s="65">
        <v>240100800</v>
      </c>
      <c r="I33" s="65" t="s">
        <v>137</v>
      </c>
      <c r="J33" s="65">
        <v>0</v>
      </c>
      <c r="K33" s="65" t="s">
        <v>138</v>
      </c>
      <c r="L33" s="65" t="s">
        <v>244</v>
      </c>
      <c r="M33" s="65">
        <v>1</v>
      </c>
      <c r="N33" s="65">
        <v>0</v>
      </c>
      <c r="O33" s="23"/>
      <c r="P33" s="24" t="e">
        <f>+Tabla1[[#This Row],[Meta Ejecutada Vigencia4]]/Tabla1[[#This Row],[Meta Programada Vigencia]]</f>
        <v>#DIV/0!</v>
      </c>
      <c r="Q33" s="24">
        <f>+Tabla1[[#This Row],[Meta Ejecutada Vigencia4]]/Tabla1[[#This Row],[Meta Programada Cuatrienio3]]</f>
        <v>0</v>
      </c>
      <c r="R33" s="23"/>
      <c r="S33" s="23"/>
      <c r="T33" s="23"/>
      <c r="U33" s="23"/>
      <c r="V33" s="23"/>
      <c r="W33" s="23"/>
      <c r="X33" s="23"/>
      <c r="Y33" s="23"/>
      <c r="Z33" s="64">
        <v>0</v>
      </c>
      <c r="AA33" s="34"/>
      <c r="AB33" s="34"/>
      <c r="AC33" s="34"/>
      <c r="AD33" s="34"/>
      <c r="AE33" s="64">
        <v>0</v>
      </c>
      <c r="AF33" s="34"/>
      <c r="AG33" s="34"/>
      <c r="AH33" s="34"/>
      <c r="AI33" s="34"/>
      <c r="AJ33" s="64">
        <v>0</v>
      </c>
      <c r="AK33" s="34"/>
      <c r="AL33" s="34"/>
      <c r="AM33" s="64">
        <v>0</v>
      </c>
      <c r="AN33" s="38">
        <f>SUM(Tabla1[[#This Row],[Recursos propios 2025]:[Otros 2025]])</f>
        <v>0</v>
      </c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8">
        <f>SUM(Tabla1[[#This Row],[Recursos propios 20252]:[Otros 202515]])</f>
        <v>0</v>
      </c>
      <c r="BD33" s="31" t="e">
        <f>+Tabla1[[#This Row],[Total Comprometido 2025]]/Tabla1[[#This Row],[Total 2025]]</f>
        <v>#DIV/0!</v>
      </c>
      <c r="BE33" s="34"/>
      <c r="BF33" s="34"/>
      <c r="BG33" s="34"/>
      <c r="BH33" s="65" t="s">
        <v>247</v>
      </c>
      <c r="BI33" s="36" t="s">
        <v>246</v>
      </c>
      <c r="BJ33" s="65">
        <v>11</v>
      </c>
    </row>
    <row r="34" spans="1:62" s="39" customFormat="1" ht="105" x14ac:dyDescent="0.25">
      <c r="A34" s="62">
        <v>96</v>
      </c>
      <c r="B34" s="62" t="s">
        <v>125</v>
      </c>
      <c r="C34" s="62" t="s">
        <v>132</v>
      </c>
      <c r="D34" s="62" t="s">
        <v>139</v>
      </c>
      <c r="E34" s="62" t="s">
        <v>140</v>
      </c>
      <c r="F34" s="62" t="s">
        <v>141</v>
      </c>
      <c r="G34" s="62" t="s">
        <v>142</v>
      </c>
      <c r="H34" s="62">
        <v>240212000</v>
      </c>
      <c r="I34" s="62" t="s">
        <v>143</v>
      </c>
      <c r="J34" s="63">
        <v>4</v>
      </c>
      <c r="K34" s="62" t="s">
        <v>81</v>
      </c>
      <c r="L34" s="62" t="s">
        <v>244</v>
      </c>
      <c r="M34" s="63">
        <v>10</v>
      </c>
      <c r="N34" s="62">
        <v>10</v>
      </c>
      <c r="O34" s="40"/>
      <c r="P34" s="41">
        <f>+Tabla1[[#This Row],[Meta Ejecutada Vigencia4]]/Tabla1[[#This Row],[Meta Programada Vigencia]]</f>
        <v>0</v>
      </c>
      <c r="Q34" s="24">
        <f>+Tabla1[[#This Row],[Meta Ejecutada Vigencia4]]/Tabla1[[#This Row],[Meta Programada Cuatrienio3]]</f>
        <v>0</v>
      </c>
      <c r="R34" s="53">
        <v>2024680010248</v>
      </c>
      <c r="S34" s="40" t="s">
        <v>257</v>
      </c>
      <c r="T34" s="40"/>
      <c r="U34" s="54">
        <v>500000000</v>
      </c>
      <c r="V34" s="40"/>
      <c r="W34" s="40"/>
      <c r="X34" s="40"/>
      <c r="Y34" s="40"/>
      <c r="Z34" s="54">
        <v>350000000</v>
      </c>
      <c r="AA34" s="42"/>
      <c r="AB34" s="42"/>
      <c r="AC34" s="42"/>
      <c r="AD34" s="42"/>
      <c r="AE34" s="64">
        <v>150000000</v>
      </c>
      <c r="AF34" s="42"/>
      <c r="AG34" s="42"/>
      <c r="AH34" s="42"/>
      <c r="AI34" s="42"/>
      <c r="AJ34" s="64">
        <v>0</v>
      </c>
      <c r="AK34" s="42"/>
      <c r="AL34" s="42"/>
      <c r="AM34" s="64">
        <v>0</v>
      </c>
      <c r="AN34" s="43">
        <f>SUM(Tabla1[[#This Row],[Recursos propios 2025]:[Otros 2025]])</f>
        <v>500000000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3">
        <f>SUM(Tabla1[[#This Row],[Recursos propios 20252]:[Otros 202515]])</f>
        <v>0</v>
      </c>
      <c r="BD34" s="31">
        <f>+Tabla1[[#This Row],[Total Comprometido 2025]]/Tabla1[[#This Row],[Total 2025]]</f>
        <v>0</v>
      </c>
      <c r="BE34" s="42"/>
      <c r="BF34" s="42"/>
      <c r="BG34" s="42"/>
      <c r="BH34" s="62" t="s">
        <v>247</v>
      </c>
      <c r="BI34" s="36" t="s">
        <v>246</v>
      </c>
      <c r="BJ34" s="62">
        <v>11</v>
      </c>
    </row>
    <row r="35" spans="1:62" s="39" customFormat="1" ht="120" x14ac:dyDescent="0.25">
      <c r="A35" s="65">
        <v>97</v>
      </c>
      <c r="B35" s="65" t="s">
        <v>125</v>
      </c>
      <c r="C35" s="65" t="s">
        <v>132</v>
      </c>
      <c r="D35" s="65" t="s">
        <v>139</v>
      </c>
      <c r="E35" s="65" t="s">
        <v>140</v>
      </c>
      <c r="F35" s="65" t="s">
        <v>144</v>
      </c>
      <c r="G35" s="65" t="s">
        <v>145</v>
      </c>
      <c r="H35" s="65">
        <v>240211900</v>
      </c>
      <c r="I35" s="65" t="s">
        <v>146</v>
      </c>
      <c r="J35" s="65">
        <v>0</v>
      </c>
      <c r="K35" s="65" t="s">
        <v>81</v>
      </c>
      <c r="L35" s="65" t="s">
        <v>244</v>
      </c>
      <c r="M35" s="65">
        <v>1</v>
      </c>
      <c r="N35" s="65">
        <v>0</v>
      </c>
      <c r="O35" s="23"/>
      <c r="P35" s="24" t="e">
        <f>+Tabla1[[#This Row],[Meta Ejecutada Vigencia4]]/Tabla1[[#This Row],[Meta Programada Vigencia]]</f>
        <v>#DIV/0!</v>
      </c>
      <c r="Q35" s="24">
        <f>+Tabla1[[#This Row],[Meta Ejecutada Vigencia4]]/Tabla1[[#This Row],[Meta Programada Cuatrienio3]]</f>
        <v>0</v>
      </c>
      <c r="R35" s="47">
        <v>2023680010060</v>
      </c>
      <c r="S35" s="40" t="s">
        <v>255</v>
      </c>
      <c r="T35" s="23"/>
      <c r="U35" s="48">
        <v>4716067533</v>
      </c>
      <c r="V35" s="23"/>
      <c r="W35" s="23"/>
      <c r="X35" s="23"/>
      <c r="Y35" s="23"/>
      <c r="Z35" s="48">
        <v>4716067533</v>
      </c>
      <c r="AA35" s="34"/>
      <c r="AB35" s="34"/>
      <c r="AC35" s="34"/>
      <c r="AD35" s="34"/>
      <c r="AE35" s="64">
        <v>0</v>
      </c>
      <c r="AF35" s="34"/>
      <c r="AG35" s="34"/>
      <c r="AH35" s="34"/>
      <c r="AI35" s="34"/>
      <c r="AJ35" s="64">
        <v>0</v>
      </c>
      <c r="AK35" s="34"/>
      <c r="AL35" s="34"/>
      <c r="AM35" s="64">
        <v>0</v>
      </c>
      <c r="AN35" s="38">
        <f>SUM(Tabla1[[#This Row],[Recursos propios 2025]:[Otros 2025]])</f>
        <v>4716067533</v>
      </c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8">
        <f>SUM(Tabla1[[#This Row],[Recursos propios 20252]:[Otros 202515]])</f>
        <v>0</v>
      </c>
      <c r="BD35" s="31">
        <f>+Tabla1[[#This Row],[Total Comprometido 2025]]/Tabla1[[#This Row],[Total 2025]]</f>
        <v>0</v>
      </c>
      <c r="BE35" s="34"/>
      <c r="BF35" s="34"/>
      <c r="BG35" s="34"/>
      <c r="BH35" s="65" t="s">
        <v>247</v>
      </c>
      <c r="BI35" s="36" t="s">
        <v>246</v>
      </c>
      <c r="BJ35" s="65">
        <v>11</v>
      </c>
    </row>
    <row r="36" spans="1:62" s="39" customFormat="1" ht="105" x14ac:dyDescent="0.25">
      <c r="A36" s="62">
        <v>98</v>
      </c>
      <c r="B36" s="62" t="s">
        <v>125</v>
      </c>
      <c r="C36" s="62" t="s">
        <v>132</v>
      </c>
      <c r="D36" s="62" t="s">
        <v>133</v>
      </c>
      <c r="E36" s="62" t="s">
        <v>147</v>
      </c>
      <c r="F36" s="62" t="s">
        <v>148</v>
      </c>
      <c r="G36" s="62" t="s">
        <v>149</v>
      </c>
      <c r="H36" s="62">
        <v>240103900</v>
      </c>
      <c r="I36" s="62" t="s">
        <v>150</v>
      </c>
      <c r="J36" s="63">
        <v>0</v>
      </c>
      <c r="K36" s="62" t="s">
        <v>81</v>
      </c>
      <c r="L36" s="62" t="s">
        <v>244</v>
      </c>
      <c r="M36" s="63">
        <v>2</v>
      </c>
      <c r="N36" s="62">
        <v>2</v>
      </c>
      <c r="O36" s="40"/>
      <c r="P36" s="24">
        <f>+Tabla1[[#This Row],[Meta Ejecutada Vigencia4]]/Tabla1[[#This Row],[Meta Programada Vigencia]]</f>
        <v>0</v>
      </c>
      <c r="Q36" s="41">
        <f>+Tabla1[[#This Row],[Meta Ejecutada Vigencia4]]/Tabla1[[#This Row],[Meta Programada Cuatrienio3]]</f>
        <v>0</v>
      </c>
      <c r="R36" s="53">
        <v>2024680010248</v>
      </c>
      <c r="S36" s="40" t="s">
        <v>257</v>
      </c>
      <c r="T36" s="40"/>
      <c r="U36" s="54">
        <v>3000000000</v>
      </c>
      <c r="V36" s="40"/>
      <c r="W36" s="40"/>
      <c r="X36" s="40"/>
      <c r="Y36" s="40"/>
      <c r="Z36" s="54">
        <v>3000000000</v>
      </c>
      <c r="AA36" s="42"/>
      <c r="AB36" s="42"/>
      <c r="AC36" s="42"/>
      <c r="AD36" s="42"/>
      <c r="AE36" s="64">
        <v>0</v>
      </c>
      <c r="AF36" s="42"/>
      <c r="AG36" s="42"/>
      <c r="AH36" s="42"/>
      <c r="AI36" s="42"/>
      <c r="AJ36" s="64">
        <v>0</v>
      </c>
      <c r="AK36" s="42"/>
      <c r="AL36" s="42"/>
      <c r="AM36" s="64">
        <v>0</v>
      </c>
      <c r="AN36" s="43">
        <f>SUM(Tabla1[[#This Row],[Recursos propios 2025]:[Otros 2025]])</f>
        <v>3000000000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3">
        <f>SUM(Tabla1[[#This Row],[Recursos propios 20252]:[Otros 202515]])</f>
        <v>0</v>
      </c>
      <c r="BD36" s="31">
        <f>+Tabla1[[#This Row],[Total Comprometido 2025]]/Tabla1[[#This Row],[Total 2025]]</f>
        <v>0</v>
      </c>
      <c r="BE36" s="42"/>
      <c r="BF36" s="42"/>
      <c r="BG36" s="42"/>
      <c r="BH36" s="62" t="s">
        <v>247</v>
      </c>
      <c r="BI36" s="36" t="s">
        <v>246</v>
      </c>
      <c r="BJ36" s="62">
        <v>11</v>
      </c>
    </row>
    <row r="37" spans="1:62" ht="105" x14ac:dyDescent="0.25">
      <c r="A37" s="65">
        <v>99</v>
      </c>
      <c r="B37" s="65" t="s">
        <v>125</v>
      </c>
      <c r="C37" s="65" t="s">
        <v>132</v>
      </c>
      <c r="D37" s="65" t="s">
        <v>139</v>
      </c>
      <c r="E37" s="65" t="s">
        <v>140</v>
      </c>
      <c r="F37" s="65" t="s">
        <v>151</v>
      </c>
      <c r="G37" s="65" t="s">
        <v>152</v>
      </c>
      <c r="H37" s="65">
        <v>240208300</v>
      </c>
      <c r="I37" s="65" t="s">
        <v>153</v>
      </c>
      <c r="J37" s="65">
        <v>0</v>
      </c>
      <c r="K37" s="65" t="s">
        <v>81</v>
      </c>
      <c r="L37" s="65" t="s">
        <v>244</v>
      </c>
      <c r="M37" s="65">
        <v>5</v>
      </c>
      <c r="N37" s="65">
        <v>2</v>
      </c>
      <c r="O37" s="23"/>
      <c r="P37" s="24">
        <f>+Tabla1[[#This Row],[Meta Ejecutada Vigencia4]]/Tabla1[[#This Row],[Meta Programada Vigencia]]</f>
        <v>0</v>
      </c>
      <c r="Q37" s="24">
        <f>+Tabla1[[#This Row],[Meta Ejecutada Vigencia4]]/Tabla1[[#This Row],[Meta Programada Cuatrienio3]]</f>
        <v>0</v>
      </c>
      <c r="R37" s="47">
        <v>2024680010248</v>
      </c>
      <c r="S37" s="40" t="s">
        <v>257</v>
      </c>
      <c r="T37" s="23"/>
      <c r="U37" s="48">
        <v>4000000000</v>
      </c>
      <c r="V37" s="23"/>
      <c r="W37" s="23"/>
      <c r="X37" s="23"/>
      <c r="Y37" s="23"/>
      <c r="Z37" s="48">
        <v>4000000000</v>
      </c>
      <c r="AA37" s="23"/>
      <c r="AB37" s="23"/>
      <c r="AC37" s="23"/>
      <c r="AD37" s="23"/>
      <c r="AE37" s="64">
        <v>0</v>
      </c>
      <c r="AF37" s="23"/>
      <c r="AG37" s="23"/>
      <c r="AH37" s="23"/>
      <c r="AI37" s="23"/>
      <c r="AJ37" s="64">
        <v>0</v>
      </c>
      <c r="AK37" s="23"/>
      <c r="AL37" s="23"/>
      <c r="AM37" s="64">
        <v>0</v>
      </c>
      <c r="AN37" s="25">
        <f>SUM(Tabla1[[#This Row],[Recursos propios 2025]:[Otros 2025]])</f>
        <v>4000000000</v>
      </c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5">
        <f>SUM(Tabla1[[#This Row],[Recursos propios 20252]:[Otros 202515]])</f>
        <v>0</v>
      </c>
      <c r="BD37" s="25">
        <f>+Tabla1[[#This Row],[Total Comprometido 2025]]/Tabla1[[#This Row],[Total 2025]]</f>
        <v>0</v>
      </c>
      <c r="BE37" s="23"/>
      <c r="BF37" s="23"/>
      <c r="BG37" s="23"/>
      <c r="BH37" s="65" t="s">
        <v>247</v>
      </c>
      <c r="BI37" s="36" t="s">
        <v>246</v>
      </c>
      <c r="BJ37" s="65">
        <v>11</v>
      </c>
    </row>
    <row r="38" spans="1:62" ht="72" x14ac:dyDescent="0.25">
      <c r="A38" s="62">
        <v>100</v>
      </c>
      <c r="B38" s="62" t="s">
        <v>125</v>
      </c>
      <c r="C38" s="62" t="s">
        <v>132</v>
      </c>
      <c r="D38" s="62" t="s">
        <v>139</v>
      </c>
      <c r="E38" s="62" t="s">
        <v>140</v>
      </c>
      <c r="F38" s="62" t="s">
        <v>154</v>
      </c>
      <c r="G38" s="62" t="s">
        <v>155</v>
      </c>
      <c r="H38" s="62">
        <v>240204400</v>
      </c>
      <c r="I38" s="62" t="s">
        <v>156</v>
      </c>
      <c r="J38" s="63">
        <v>3</v>
      </c>
      <c r="K38" s="62" t="s">
        <v>81</v>
      </c>
      <c r="L38" s="62" t="s">
        <v>244</v>
      </c>
      <c r="M38" s="63">
        <v>1</v>
      </c>
      <c r="N38" s="62">
        <v>0</v>
      </c>
      <c r="O38" s="23"/>
      <c r="P38" s="24" t="e">
        <f>+Tabla1[[#This Row],[Meta Ejecutada Vigencia4]]/Tabla1[[#This Row],[Meta Programada Vigencia]]</f>
        <v>#DIV/0!</v>
      </c>
      <c r="Q38" s="24">
        <f>+Tabla1[[#This Row],[Meta Ejecutada Vigencia4]]/Tabla1[[#This Row],[Meta Programada Cuatrienio3]]</f>
        <v>0</v>
      </c>
      <c r="R38" s="23"/>
      <c r="S38" s="23"/>
      <c r="T38" s="23"/>
      <c r="U38" s="23"/>
      <c r="V38" s="23"/>
      <c r="W38" s="23"/>
      <c r="X38" s="23"/>
      <c r="Y38" s="23"/>
      <c r="Z38" s="64">
        <v>0</v>
      </c>
      <c r="AA38" s="23"/>
      <c r="AB38" s="23"/>
      <c r="AC38" s="23"/>
      <c r="AD38" s="23"/>
      <c r="AE38" s="64">
        <v>0</v>
      </c>
      <c r="AF38" s="23"/>
      <c r="AG38" s="23"/>
      <c r="AH38" s="23"/>
      <c r="AI38" s="23"/>
      <c r="AJ38" s="64">
        <v>0</v>
      </c>
      <c r="AK38" s="23"/>
      <c r="AL38" s="23"/>
      <c r="AM38" s="64">
        <v>0</v>
      </c>
      <c r="AN38" s="25">
        <f>SUM(Tabla1[[#This Row],[Recursos propios 2025]:[Otros 2025]])</f>
        <v>0</v>
      </c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5">
        <f>SUM(Tabla1[[#This Row],[Recursos propios 20252]:[Otros 202515]])</f>
        <v>0</v>
      </c>
      <c r="BD38" s="25" t="e">
        <f>+Tabla1[[#This Row],[Total Comprometido 2025]]/Tabla1[[#This Row],[Total 2025]]</f>
        <v>#DIV/0!</v>
      </c>
      <c r="BE38" s="23"/>
      <c r="BF38" s="23"/>
      <c r="BG38" s="23"/>
      <c r="BH38" s="62" t="s">
        <v>247</v>
      </c>
      <c r="BI38" s="36" t="s">
        <v>246</v>
      </c>
      <c r="BJ38" s="62">
        <v>11</v>
      </c>
    </row>
    <row r="39" spans="1:62" ht="105" x14ac:dyDescent="0.25">
      <c r="A39" s="65">
        <v>101</v>
      </c>
      <c r="B39" s="65" t="s">
        <v>125</v>
      </c>
      <c r="C39" s="65" t="s">
        <v>132</v>
      </c>
      <c r="D39" s="65" t="s">
        <v>139</v>
      </c>
      <c r="E39" s="65" t="s">
        <v>140</v>
      </c>
      <c r="F39" s="65" t="s">
        <v>157</v>
      </c>
      <c r="G39" s="65" t="s">
        <v>158</v>
      </c>
      <c r="H39" s="65">
        <v>240211800</v>
      </c>
      <c r="I39" s="65" t="s">
        <v>159</v>
      </c>
      <c r="J39" s="65">
        <v>0</v>
      </c>
      <c r="K39" s="65" t="s">
        <v>81</v>
      </c>
      <c r="L39" s="65" t="s">
        <v>244</v>
      </c>
      <c r="M39" s="65">
        <v>4</v>
      </c>
      <c r="N39" s="65">
        <v>2</v>
      </c>
      <c r="O39" s="23"/>
      <c r="P39" s="24">
        <f>+Tabla1[[#This Row],[Meta Ejecutada Vigencia4]]/Tabla1[[#This Row],[Meta Programada Vigencia]]</f>
        <v>0</v>
      </c>
      <c r="Q39" s="24">
        <f>+Tabla1[[#This Row],[Meta Ejecutada Vigencia4]]/Tabla1[[#This Row],[Meta Programada Cuatrienio3]]</f>
        <v>0</v>
      </c>
      <c r="R39" s="47">
        <v>2024680010248</v>
      </c>
      <c r="S39" s="40" t="s">
        <v>257</v>
      </c>
      <c r="T39" s="23"/>
      <c r="U39" s="48">
        <v>1500000000</v>
      </c>
      <c r="V39" s="23"/>
      <c r="W39" s="23"/>
      <c r="X39" s="23"/>
      <c r="Y39" s="23"/>
      <c r="Z39" s="48">
        <v>1500000000</v>
      </c>
      <c r="AA39" s="23"/>
      <c r="AB39" s="23"/>
      <c r="AC39" s="23"/>
      <c r="AD39" s="23"/>
      <c r="AE39" s="64">
        <v>0</v>
      </c>
      <c r="AF39" s="23"/>
      <c r="AG39" s="23"/>
      <c r="AH39" s="23"/>
      <c r="AI39" s="23"/>
      <c r="AJ39" s="64">
        <v>0</v>
      </c>
      <c r="AK39" s="23"/>
      <c r="AL39" s="23"/>
      <c r="AM39" s="64">
        <v>0</v>
      </c>
      <c r="AN39" s="25">
        <f>SUM(Tabla1[[#This Row],[Recursos propios 2025]:[Otros 2025]])</f>
        <v>1500000000</v>
      </c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5">
        <f>SUM(Tabla1[[#This Row],[Recursos propios 20252]:[Otros 202515]])</f>
        <v>0</v>
      </c>
      <c r="BD39" s="25">
        <f>+Tabla1[[#This Row],[Total Comprometido 2025]]/Tabla1[[#This Row],[Total 2025]]</f>
        <v>0</v>
      </c>
      <c r="BE39" s="23"/>
      <c r="BF39" s="23"/>
      <c r="BG39" s="23"/>
      <c r="BH39" s="65" t="s">
        <v>247</v>
      </c>
      <c r="BI39" s="36" t="s">
        <v>246</v>
      </c>
      <c r="BJ39" s="65">
        <v>11</v>
      </c>
    </row>
    <row r="40" spans="1:62" ht="105" x14ac:dyDescent="0.25">
      <c r="A40" s="62">
        <v>102</v>
      </c>
      <c r="B40" s="62" t="s">
        <v>125</v>
      </c>
      <c r="C40" s="62" t="s">
        <v>132</v>
      </c>
      <c r="D40" s="62" t="s">
        <v>139</v>
      </c>
      <c r="E40" s="62" t="s">
        <v>140</v>
      </c>
      <c r="F40" s="62" t="s">
        <v>160</v>
      </c>
      <c r="G40" s="62" t="s">
        <v>161</v>
      </c>
      <c r="H40" s="62">
        <v>240211300</v>
      </c>
      <c r="I40" s="62" t="s">
        <v>162</v>
      </c>
      <c r="J40" s="63">
        <v>0</v>
      </c>
      <c r="K40" s="62" t="s">
        <v>163</v>
      </c>
      <c r="L40" s="62" t="s">
        <v>244</v>
      </c>
      <c r="M40" s="63">
        <v>1</v>
      </c>
      <c r="N40" s="62">
        <v>0.5</v>
      </c>
      <c r="O40" s="23"/>
      <c r="P40" s="24">
        <f>+Tabla1[[#This Row],[Meta Ejecutada Vigencia4]]/Tabla1[[#This Row],[Meta Programada Vigencia]]</f>
        <v>0</v>
      </c>
      <c r="Q40" s="24">
        <f>+Tabla1[[#This Row],[Meta Ejecutada Vigencia4]]/Tabla1[[#This Row],[Meta Programada Cuatrienio3]]</f>
        <v>0</v>
      </c>
      <c r="R40" s="47">
        <v>2022680010100</v>
      </c>
      <c r="S40" s="40" t="s">
        <v>256</v>
      </c>
      <c r="T40" s="23"/>
      <c r="U40" s="48">
        <v>3591809429</v>
      </c>
      <c r="V40" s="23"/>
      <c r="W40" s="23"/>
      <c r="X40" s="23"/>
      <c r="Y40" s="23"/>
      <c r="Z40" s="48">
        <v>3591809429</v>
      </c>
      <c r="AA40" s="23"/>
      <c r="AB40" s="23"/>
      <c r="AC40" s="23"/>
      <c r="AD40" s="23"/>
      <c r="AE40" s="64">
        <v>0</v>
      </c>
      <c r="AF40" s="23"/>
      <c r="AG40" s="23"/>
      <c r="AH40" s="23"/>
      <c r="AI40" s="23"/>
      <c r="AJ40" s="64">
        <v>0</v>
      </c>
      <c r="AK40" s="23"/>
      <c r="AL40" s="23"/>
      <c r="AM40" s="64">
        <v>0</v>
      </c>
      <c r="AN40" s="25">
        <f>SUM(Tabla1[[#This Row],[Recursos propios 2025]:[Otros 2025]])</f>
        <v>3591809429</v>
      </c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5">
        <f>SUM(Tabla1[[#This Row],[Recursos propios 20252]:[Otros 202515]])</f>
        <v>0</v>
      </c>
      <c r="BD40" s="25">
        <f>+Tabla1[[#This Row],[Total Comprometido 2025]]/Tabla1[[#This Row],[Total 2025]]</f>
        <v>0</v>
      </c>
      <c r="BE40" s="23"/>
      <c r="BF40" s="23"/>
      <c r="BG40" s="23"/>
      <c r="BH40" s="62" t="s">
        <v>247</v>
      </c>
      <c r="BI40" s="36" t="s">
        <v>246</v>
      </c>
      <c r="BJ40" s="62">
        <v>11</v>
      </c>
    </row>
    <row r="41" spans="1:62" ht="105" x14ac:dyDescent="0.25">
      <c r="A41" s="65">
        <v>103</v>
      </c>
      <c r="B41" s="65" t="s">
        <v>125</v>
      </c>
      <c r="C41" s="65" t="s">
        <v>132</v>
      </c>
      <c r="D41" s="65" t="s">
        <v>139</v>
      </c>
      <c r="E41" s="65" t="s">
        <v>140</v>
      </c>
      <c r="F41" s="65" t="s">
        <v>164</v>
      </c>
      <c r="G41" s="65" t="s">
        <v>165</v>
      </c>
      <c r="H41" s="65">
        <v>240211400</v>
      </c>
      <c r="I41" s="65" t="s">
        <v>166</v>
      </c>
      <c r="J41" s="65">
        <v>14</v>
      </c>
      <c r="K41" s="65" t="s">
        <v>138</v>
      </c>
      <c r="L41" s="65" t="s">
        <v>244</v>
      </c>
      <c r="M41" s="65">
        <v>20</v>
      </c>
      <c r="N41" s="65">
        <v>7.37</v>
      </c>
      <c r="O41" s="23"/>
      <c r="P41" s="24">
        <f>+Tabla1[[#This Row],[Meta Ejecutada Vigencia4]]/Tabla1[[#This Row],[Meta Programada Vigencia]]</f>
        <v>0</v>
      </c>
      <c r="Q41" s="24">
        <f>+Tabla1[[#This Row],[Meta Ejecutada Vigencia4]]/Tabla1[[#This Row],[Meta Programada Cuatrienio3]]</f>
        <v>0</v>
      </c>
      <c r="R41" s="47">
        <v>2024680010051</v>
      </c>
      <c r="S41" s="40" t="s">
        <v>263</v>
      </c>
      <c r="T41" s="58">
        <v>26606590298.330002</v>
      </c>
      <c r="U41" s="48">
        <v>21906587548.330002</v>
      </c>
      <c r="V41" s="23"/>
      <c r="W41" s="23"/>
      <c r="X41" s="23"/>
      <c r="Y41" s="23"/>
      <c r="Z41" s="48">
        <v>8547294004</v>
      </c>
      <c r="AA41" s="23"/>
      <c r="AB41" s="23"/>
      <c r="AC41" s="23"/>
      <c r="AD41" s="23"/>
      <c r="AE41" s="64">
        <v>12354998254.33</v>
      </c>
      <c r="AF41" s="23"/>
      <c r="AG41" s="23"/>
      <c r="AH41" s="23"/>
      <c r="AI41" s="23"/>
      <c r="AJ41" s="64">
        <v>0</v>
      </c>
      <c r="AK41" s="23"/>
      <c r="AL41" s="23"/>
      <c r="AM41" s="64">
        <v>0</v>
      </c>
      <c r="AN41" s="25">
        <f>SUM(Tabla1[[#This Row],[Recursos propios 2025]:[Otros 2025]])</f>
        <v>20902292258.330002</v>
      </c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5">
        <f>SUM(Tabla1[[#This Row],[Recursos propios 20252]:[Otros 202515]])</f>
        <v>0</v>
      </c>
      <c r="BD41" s="25">
        <f>+Tabla1[[#This Row],[Total Comprometido 2025]]/Tabla1[[#This Row],[Total 2025]]</f>
        <v>0</v>
      </c>
      <c r="BE41" s="23"/>
      <c r="BF41" s="23"/>
      <c r="BG41" s="23"/>
      <c r="BH41" s="65" t="s">
        <v>247</v>
      </c>
      <c r="BI41" s="36" t="s">
        <v>246</v>
      </c>
      <c r="BJ41" s="65">
        <v>11</v>
      </c>
    </row>
    <row r="42" spans="1:62" ht="165" x14ac:dyDescent="0.25">
      <c r="A42" s="65">
        <v>103</v>
      </c>
      <c r="B42" s="65" t="s">
        <v>125</v>
      </c>
      <c r="C42" s="65" t="s">
        <v>132</v>
      </c>
      <c r="D42" s="65" t="s">
        <v>139</v>
      </c>
      <c r="E42" s="65" t="s">
        <v>140</v>
      </c>
      <c r="F42" s="65" t="s">
        <v>164</v>
      </c>
      <c r="G42" s="65" t="s">
        <v>165</v>
      </c>
      <c r="H42" s="65">
        <v>240211400</v>
      </c>
      <c r="I42" s="65" t="s">
        <v>166</v>
      </c>
      <c r="J42" s="22"/>
      <c r="K42" s="22"/>
      <c r="L42" s="22"/>
      <c r="M42" s="22"/>
      <c r="N42" s="22"/>
      <c r="O42" s="23"/>
      <c r="P42" s="24"/>
      <c r="Q42" s="24"/>
      <c r="R42" s="47">
        <v>202500000016144</v>
      </c>
      <c r="S42" s="40" t="s">
        <v>291</v>
      </c>
      <c r="T42" s="48">
        <v>1004295290</v>
      </c>
      <c r="U42" s="48">
        <v>1004295290</v>
      </c>
      <c r="V42" s="23"/>
      <c r="W42" s="23"/>
      <c r="X42" s="23"/>
      <c r="Y42" s="23"/>
      <c r="Z42" s="70">
        <v>1004295290</v>
      </c>
      <c r="AA42" s="23"/>
      <c r="AB42" s="23"/>
      <c r="AC42" s="23"/>
      <c r="AD42" s="23"/>
      <c r="AE42" s="66"/>
      <c r="AF42" s="23"/>
      <c r="AG42" s="23"/>
      <c r="AH42" s="23"/>
      <c r="AI42" s="23"/>
      <c r="AJ42" s="66"/>
      <c r="AK42" s="23"/>
      <c r="AL42" s="23"/>
      <c r="AM42" s="66"/>
      <c r="AN42" s="25">
        <f>SUM(Tabla1[[#This Row],[Recursos propios 2025]:[Otros 2025]])</f>
        <v>1004295290</v>
      </c>
      <c r="AO42" s="34">
        <v>1004295290</v>
      </c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5">
        <f>SUM(Tabla1[[#This Row],[Recursos propios 20252]:[Otros 202515]])</f>
        <v>1004295290</v>
      </c>
      <c r="BD42" s="25">
        <f>+Tabla1[[#This Row],[Total Comprometido 2025]]/Tabla1[[#This Row],[Total 2025]]</f>
        <v>1</v>
      </c>
      <c r="BE42" s="23"/>
      <c r="BF42" s="23"/>
      <c r="BG42" s="23"/>
      <c r="BH42" s="65"/>
      <c r="BI42" s="36"/>
      <c r="BJ42" s="65"/>
    </row>
    <row r="43" spans="1:62" ht="90" x14ac:dyDescent="0.25">
      <c r="A43" s="62">
        <v>104</v>
      </c>
      <c r="B43" s="62" t="s">
        <v>125</v>
      </c>
      <c r="C43" s="62" t="s">
        <v>132</v>
      </c>
      <c r="D43" s="62" t="s">
        <v>139</v>
      </c>
      <c r="E43" s="62" t="s">
        <v>140</v>
      </c>
      <c r="F43" s="62" t="s">
        <v>167</v>
      </c>
      <c r="G43" s="62" t="s">
        <v>168</v>
      </c>
      <c r="H43" s="62">
        <v>240211500</v>
      </c>
      <c r="I43" s="62" t="s">
        <v>169</v>
      </c>
      <c r="J43" s="63">
        <v>0</v>
      </c>
      <c r="K43" s="62" t="s">
        <v>138</v>
      </c>
      <c r="L43" s="62" t="s">
        <v>244</v>
      </c>
      <c r="M43" s="63">
        <v>80</v>
      </c>
      <c r="N43" s="62">
        <v>25</v>
      </c>
      <c r="O43" s="23"/>
      <c r="P43" s="24">
        <f>+Tabla1[[#This Row],[Meta Ejecutada Vigencia4]]/Tabla1[[#This Row],[Meta Programada Vigencia]]</f>
        <v>0</v>
      </c>
      <c r="Q43" s="24">
        <f>+Tabla1[[#This Row],[Meta Ejecutada Vigencia4]]/Tabla1[[#This Row],[Meta Programada Cuatrienio3]]</f>
        <v>0</v>
      </c>
      <c r="R43" s="23"/>
      <c r="S43" s="23"/>
      <c r="T43" s="23"/>
      <c r="U43" s="23"/>
      <c r="V43" s="23"/>
      <c r="W43" s="23"/>
      <c r="X43" s="23"/>
      <c r="Y43" s="23"/>
      <c r="Z43" s="64">
        <v>0</v>
      </c>
      <c r="AA43" s="23"/>
      <c r="AB43" s="23"/>
      <c r="AC43" s="23"/>
      <c r="AD43" s="23"/>
      <c r="AE43" s="64">
        <v>0</v>
      </c>
      <c r="AF43" s="23"/>
      <c r="AG43" s="23"/>
      <c r="AH43" s="23"/>
      <c r="AI43" s="23"/>
      <c r="AJ43" s="64">
        <v>0</v>
      </c>
      <c r="AK43" s="23"/>
      <c r="AL43" s="23"/>
      <c r="AM43" s="64">
        <v>0</v>
      </c>
      <c r="AN43" s="25">
        <f>SUM(Tabla1[[#This Row],[Recursos propios 2025]:[Otros 2025]])</f>
        <v>0</v>
      </c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5">
        <f>SUM(Tabla1[[#This Row],[Recursos propios 20252]:[Otros 202515]])</f>
        <v>0</v>
      </c>
      <c r="BD43" s="25" t="e">
        <f>+Tabla1[[#This Row],[Total Comprometido 2025]]/Tabla1[[#This Row],[Total 2025]]</f>
        <v>#DIV/0!</v>
      </c>
      <c r="BE43" s="23"/>
      <c r="BF43" s="23"/>
      <c r="BG43" s="23"/>
      <c r="BH43" s="62" t="s">
        <v>247</v>
      </c>
      <c r="BI43" s="36" t="s">
        <v>246</v>
      </c>
      <c r="BJ43" s="62">
        <v>11</v>
      </c>
    </row>
    <row r="44" spans="1:62" ht="105" x14ac:dyDescent="0.25">
      <c r="A44" s="65">
        <v>105</v>
      </c>
      <c r="B44" s="65" t="s">
        <v>125</v>
      </c>
      <c r="C44" s="65" t="s">
        <v>132</v>
      </c>
      <c r="D44" s="65" t="s">
        <v>139</v>
      </c>
      <c r="E44" s="65" t="s">
        <v>140</v>
      </c>
      <c r="F44" s="65" t="s">
        <v>170</v>
      </c>
      <c r="G44" s="65" t="s">
        <v>171</v>
      </c>
      <c r="H44" s="65">
        <v>240204200</v>
      </c>
      <c r="I44" s="65" t="s">
        <v>172</v>
      </c>
      <c r="J44" s="65">
        <v>4660</v>
      </c>
      <c r="K44" s="65" t="s">
        <v>173</v>
      </c>
      <c r="L44" s="65" t="s">
        <v>244</v>
      </c>
      <c r="M44" s="65">
        <v>5000</v>
      </c>
      <c r="N44" s="65">
        <v>3000</v>
      </c>
      <c r="O44" s="23"/>
      <c r="P44" s="24">
        <f>+Tabla1[[#This Row],[Meta Ejecutada Vigencia4]]/Tabla1[[#This Row],[Meta Programada Vigencia]]</f>
        <v>0</v>
      </c>
      <c r="Q44" s="24">
        <f>+Tabla1[[#This Row],[Meta Ejecutada Vigencia4]]/Tabla1[[#This Row],[Meta Programada Cuatrienio3]]</f>
        <v>0</v>
      </c>
      <c r="R44" s="47">
        <v>2024680010253</v>
      </c>
      <c r="S44" s="40" t="s">
        <v>258</v>
      </c>
      <c r="T44" s="23"/>
      <c r="U44" s="48">
        <v>6500000000</v>
      </c>
      <c r="V44" s="23"/>
      <c r="W44" s="23"/>
      <c r="X44" s="23"/>
      <c r="Y44" s="23"/>
      <c r="Z44" s="48">
        <v>6100000000</v>
      </c>
      <c r="AA44" s="23"/>
      <c r="AB44" s="23"/>
      <c r="AC44" s="23"/>
      <c r="AD44" s="23"/>
      <c r="AE44" s="64">
        <v>400000000</v>
      </c>
      <c r="AF44" s="23"/>
      <c r="AG44" s="23"/>
      <c r="AH44" s="23"/>
      <c r="AI44" s="23"/>
      <c r="AJ44" s="64">
        <v>0</v>
      </c>
      <c r="AK44" s="23"/>
      <c r="AL44" s="23"/>
      <c r="AM44" s="64">
        <v>0</v>
      </c>
      <c r="AN44" s="25">
        <f>SUM(Tabla1[[#This Row],[Recursos propios 2025]:[Otros 2025]])</f>
        <v>6500000000</v>
      </c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5">
        <f>SUM(Tabla1[[#This Row],[Recursos propios 20252]:[Otros 202515]])</f>
        <v>0</v>
      </c>
      <c r="BD44" s="25">
        <f>+Tabla1[[#This Row],[Total Comprometido 2025]]/Tabla1[[#This Row],[Total 2025]]</f>
        <v>0</v>
      </c>
      <c r="BE44" s="23"/>
      <c r="BF44" s="23"/>
      <c r="BG44" s="23"/>
      <c r="BH44" s="65" t="s">
        <v>247</v>
      </c>
      <c r="BI44" s="36" t="s">
        <v>246</v>
      </c>
      <c r="BJ44" s="65">
        <v>11</v>
      </c>
    </row>
    <row r="45" spans="1:62" ht="162" x14ac:dyDescent="0.25">
      <c r="A45" s="62">
        <v>106</v>
      </c>
      <c r="B45" s="62" t="s">
        <v>125</v>
      </c>
      <c r="C45" s="62" t="s">
        <v>132</v>
      </c>
      <c r="D45" s="62" t="s">
        <v>139</v>
      </c>
      <c r="E45" s="62" t="s">
        <v>140</v>
      </c>
      <c r="F45" s="62" t="s">
        <v>174</v>
      </c>
      <c r="G45" s="62" t="s">
        <v>175</v>
      </c>
      <c r="H45" s="62">
        <v>240211200</v>
      </c>
      <c r="I45" s="62" t="s">
        <v>176</v>
      </c>
      <c r="J45" s="63">
        <v>110</v>
      </c>
      <c r="K45" s="62" t="s">
        <v>138</v>
      </c>
      <c r="L45" s="62" t="s">
        <v>243</v>
      </c>
      <c r="M45" s="63">
        <v>110</v>
      </c>
      <c r="N45" s="62">
        <v>110</v>
      </c>
      <c r="O45" s="62">
        <v>23</v>
      </c>
      <c r="P45" s="24">
        <f>+Tabla1[[#This Row],[Meta Ejecutada Vigencia4]]/Tabla1[[#This Row],[Meta Programada Vigencia]]</f>
        <v>0.20909090909090908</v>
      </c>
      <c r="Q45" s="24">
        <f>+Tabla1[[#This Row],[Meta Ejecutada Vigencia4]]/Tabla1[[#This Row],[Meta Programada Cuatrienio3]]</f>
        <v>0.20909090909090908</v>
      </c>
      <c r="R45" s="47">
        <v>2024680010043</v>
      </c>
      <c r="S45" s="40" t="s">
        <v>265</v>
      </c>
      <c r="T45" s="58">
        <v>4620379446</v>
      </c>
      <c r="U45" s="48">
        <v>3000000000</v>
      </c>
      <c r="V45" s="67" t="s">
        <v>288</v>
      </c>
      <c r="W45" s="67" t="s">
        <v>270</v>
      </c>
      <c r="X45" s="67"/>
      <c r="Y45" s="68" t="s">
        <v>289</v>
      </c>
      <c r="Z45" s="64">
        <v>3000000000</v>
      </c>
      <c r="AA45" s="23"/>
      <c r="AB45" s="23"/>
      <c r="AC45" s="23"/>
      <c r="AD45" s="23"/>
      <c r="AE45" s="64">
        <v>0</v>
      </c>
      <c r="AF45" s="23"/>
      <c r="AG45" s="23"/>
      <c r="AH45" s="23"/>
      <c r="AI45" s="23"/>
      <c r="AJ45" s="64">
        <v>0</v>
      </c>
      <c r="AK45" s="23"/>
      <c r="AL45" s="23"/>
      <c r="AM45" s="64">
        <v>0</v>
      </c>
      <c r="AN45" s="25">
        <f>SUM(Tabla1[[#This Row],[Recursos propios 2025]:[Otros 2025]])</f>
        <v>3000000000</v>
      </c>
      <c r="AO45" s="58">
        <v>181922373</v>
      </c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5">
        <f>SUM(Tabla1[[#This Row],[Recursos propios 20252]:[Otros 202515]])</f>
        <v>181922373</v>
      </c>
      <c r="BD45" s="25">
        <f>+Tabla1[[#This Row],[Total Comprometido 2025]]/Tabla1[[#This Row],[Total 2025]]</f>
        <v>6.0640790999999999E-2</v>
      </c>
      <c r="BE45" s="23">
        <v>0</v>
      </c>
      <c r="BF45" s="23">
        <v>0</v>
      </c>
      <c r="BG45" s="23"/>
      <c r="BH45" s="62" t="s">
        <v>247</v>
      </c>
      <c r="BI45" s="36" t="s">
        <v>246</v>
      </c>
      <c r="BJ45" s="62">
        <v>11</v>
      </c>
    </row>
    <row r="46" spans="1:62" ht="72" x14ac:dyDescent="0.25">
      <c r="A46" s="65">
        <v>107</v>
      </c>
      <c r="B46" s="65" t="s">
        <v>125</v>
      </c>
      <c r="C46" s="65" t="s">
        <v>132</v>
      </c>
      <c r="D46" s="65" t="s">
        <v>139</v>
      </c>
      <c r="E46" s="65" t="s">
        <v>140</v>
      </c>
      <c r="F46" s="65" t="s">
        <v>177</v>
      </c>
      <c r="G46" s="65" t="s">
        <v>178</v>
      </c>
      <c r="H46" s="65">
        <v>240207000</v>
      </c>
      <c r="I46" s="65" t="s">
        <v>179</v>
      </c>
      <c r="J46" s="65">
        <v>0</v>
      </c>
      <c r="K46" s="65" t="s">
        <v>81</v>
      </c>
      <c r="L46" s="65" t="s">
        <v>244</v>
      </c>
      <c r="M46" s="65">
        <v>1</v>
      </c>
      <c r="N46" s="65">
        <v>0.35</v>
      </c>
      <c r="O46" s="23"/>
      <c r="P46" s="24">
        <f>+Tabla1[[#This Row],[Meta Ejecutada Vigencia4]]/Tabla1[[#This Row],[Meta Programada Vigencia]]</f>
        <v>0</v>
      </c>
      <c r="Q46" s="24">
        <f>+Tabla1[[#This Row],[Meta Ejecutada Vigencia4]]/Tabla1[[#This Row],[Meta Programada Cuatrienio3]]</f>
        <v>0</v>
      </c>
      <c r="R46" s="23"/>
      <c r="S46" s="23"/>
      <c r="T46" s="23"/>
      <c r="U46" s="23"/>
      <c r="V46" s="23"/>
      <c r="W46" s="23"/>
      <c r="X46" s="23"/>
      <c r="Y46" s="23"/>
      <c r="Z46" s="64">
        <v>0</v>
      </c>
      <c r="AA46" s="23"/>
      <c r="AB46" s="23"/>
      <c r="AC46" s="23"/>
      <c r="AD46" s="23"/>
      <c r="AE46" s="64">
        <v>0</v>
      </c>
      <c r="AF46" s="23"/>
      <c r="AG46" s="23"/>
      <c r="AH46" s="23"/>
      <c r="AI46" s="23"/>
      <c r="AJ46" s="64">
        <v>0</v>
      </c>
      <c r="AK46" s="23"/>
      <c r="AL46" s="23"/>
      <c r="AM46" s="64">
        <v>0</v>
      </c>
      <c r="AN46" s="25">
        <f>SUM(Tabla1[[#This Row],[Recursos propios 2025]:[Otros 2025]])</f>
        <v>0</v>
      </c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5">
        <f>SUM(Tabla1[[#This Row],[Recursos propios 20252]:[Otros 202515]])</f>
        <v>0</v>
      </c>
      <c r="BD46" s="25" t="e">
        <f>+Tabla1[[#This Row],[Total Comprometido 2025]]/Tabla1[[#This Row],[Total 2025]]</f>
        <v>#DIV/0!</v>
      </c>
      <c r="BE46" s="23"/>
      <c r="BF46" s="23"/>
      <c r="BG46" s="23"/>
      <c r="BH46" s="65" t="s">
        <v>247</v>
      </c>
      <c r="BI46" s="36" t="s">
        <v>246</v>
      </c>
      <c r="BJ46" s="65">
        <v>11</v>
      </c>
    </row>
    <row r="47" spans="1:62" ht="72" x14ac:dyDescent="0.25">
      <c r="A47" s="62">
        <v>108</v>
      </c>
      <c r="B47" s="62" t="s">
        <v>125</v>
      </c>
      <c r="C47" s="62" t="s">
        <v>132</v>
      </c>
      <c r="D47" s="62" t="s">
        <v>139</v>
      </c>
      <c r="E47" s="62" t="s">
        <v>140</v>
      </c>
      <c r="F47" s="62" t="s">
        <v>180</v>
      </c>
      <c r="G47" s="62" t="s">
        <v>181</v>
      </c>
      <c r="H47" s="62">
        <v>240206200</v>
      </c>
      <c r="I47" s="62" t="s">
        <v>182</v>
      </c>
      <c r="J47" s="63">
        <v>0</v>
      </c>
      <c r="K47" s="62" t="s">
        <v>81</v>
      </c>
      <c r="L47" s="62" t="s">
        <v>244</v>
      </c>
      <c r="M47" s="63">
        <v>1</v>
      </c>
      <c r="N47" s="62">
        <v>0.35</v>
      </c>
      <c r="O47" s="23"/>
      <c r="P47" s="24">
        <f>+Tabla1[[#This Row],[Meta Ejecutada Vigencia4]]/Tabla1[[#This Row],[Meta Programada Vigencia]]</f>
        <v>0</v>
      </c>
      <c r="Q47" s="24">
        <f>+Tabla1[[#This Row],[Meta Ejecutada Vigencia4]]/Tabla1[[#This Row],[Meta Programada Cuatrienio3]]</f>
        <v>0</v>
      </c>
      <c r="R47" s="23"/>
      <c r="S47" s="23"/>
      <c r="T47" s="23"/>
      <c r="U47" s="23"/>
      <c r="V47" s="23"/>
      <c r="W47" s="23"/>
      <c r="X47" s="23"/>
      <c r="Y47" s="23"/>
      <c r="Z47" s="64">
        <v>0</v>
      </c>
      <c r="AA47" s="23"/>
      <c r="AB47" s="23"/>
      <c r="AC47" s="23"/>
      <c r="AD47" s="23"/>
      <c r="AE47" s="64">
        <v>0</v>
      </c>
      <c r="AF47" s="23"/>
      <c r="AG47" s="23"/>
      <c r="AH47" s="23"/>
      <c r="AI47" s="23"/>
      <c r="AJ47" s="64">
        <v>0</v>
      </c>
      <c r="AK47" s="23"/>
      <c r="AL47" s="23"/>
      <c r="AM47" s="64">
        <v>0</v>
      </c>
      <c r="AN47" s="25">
        <f>SUM(Tabla1[[#This Row],[Recursos propios 2025]:[Otros 2025]])</f>
        <v>0</v>
      </c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5">
        <f>SUM(Tabla1[[#This Row],[Recursos propios 20252]:[Otros 202515]])</f>
        <v>0</v>
      </c>
      <c r="BD47" s="25" t="e">
        <f>+Tabla1[[#This Row],[Total Comprometido 2025]]/Tabla1[[#This Row],[Total 2025]]</f>
        <v>#DIV/0!</v>
      </c>
      <c r="BE47" s="23"/>
      <c r="BF47" s="23"/>
      <c r="BG47" s="23"/>
      <c r="BH47" s="62" t="s">
        <v>247</v>
      </c>
      <c r="BI47" s="36" t="s">
        <v>246</v>
      </c>
      <c r="BJ47" s="62">
        <v>11</v>
      </c>
    </row>
    <row r="48" spans="1:62" ht="162" x14ac:dyDescent="0.25">
      <c r="A48" s="65">
        <v>109</v>
      </c>
      <c r="B48" s="65" t="s">
        <v>125</v>
      </c>
      <c r="C48" s="65" t="s">
        <v>132</v>
      </c>
      <c r="D48" s="65" t="s">
        <v>139</v>
      </c>
      <c r="E48" s="65" t="s">
        <v>140</v>
      </c>
      <c r="F48" s="65" t="s">
        <v>183</v>
      </c>
      <c r="G48" s="65" t="s">
        <v>184</v>
      </c>
      <c r="H48" s="65">
        <v>240209400</v>
      </c>
      <c r="I48" s="65" t="s">
        <v>185</v>
      </c>
      <c r="J48" s="65">
        <v>0</v>
      </c>
      <c r="K48" s="65" t="s">
        <v>173</v>
      </c>
      <c r="L48" s="65" t="s">
        <v>244</v>
      </c>
      <c r="M48" s="65">
        <v>10000</v>
      </c>
      <c r="N48" s="65">
        <v>3300</v>
      </c>
      <c r="O48" s="23"/>
      <c r="P48" s="24">
        <f>+Tabla1[[#This Row],[Meta Ejecutada Vigencia4]]/Tabla1[[#This Row],[Meta Programada Vigencia]]</f>
        <v>0</v>
      </c>
      <c r="Q48" s="24">
        <f>+Tabla1[[#This Row],[Meta Ejecutada Vigencia4]]/Tabla1[[#This Row],[Meta Programada Cuatrienio3]]</f>
        <v>0</v>
      </c>
      <c r="R48" s="23"/>
      <c r="S48" s="23"/>
      <c r="T48" s="23"/>
      <c r="U48" s="23"/>
      <c r="V48" s="23"/>
      <c r="W48" s="23"/>
      <c r="X48" s="23"/>
      <c r="Y48" s="23"/>
      <c r="Z48" s="64">
        <v>0</v>
      </c>
      <c r="AA48" s="23"/>
      <c r="AB48" s="23"/>
      <c r="AC48" s="23"/>
      <c r="AD48" s="23"/>
      <c r="AE48" s="64">
        <v>0</v>
      </c>
      <c r="AF48" s="23"/>
      <c r="AG48" s="23"/>
      <c r="AH48" s="23"/>
      <c r="AI48" s="23"/>
      <c r="AJ48" s="64">
        <v>0</v>
      </c>
      <c r="AK48" s="23"/>
      <c r="AL48" s="23"/>
      <c r="AM48" s="64">
        <v>0</v>
      </c>
      <c r="AN48" s="25">
        <f>SUM(Tabla1[[#This Row],[Recursos propios 2025]:[Otros 2025]])</f>
        <v>0</v>
      </c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5">
        <f>SUM(Tabla1[[#This Row],[Recursos propios 20252]:[Otros 202515]])</f>
        <v>0</v>
      </c>
      <c r="BD48" s="25" t="e">
        <f>+Tabla1[[#This Row],[Total Comprometido 2025]]/Tabla1[[#This Row],[Total 2025]]</f>
        <v>#DIV/0!</v>
      </c>
      <c r="BE48" s="23"/>
      <c r="BF48" s="23"/>
      <c r="BG48" s="23"/>
      <c r="BH48" s="65" t="s">
        <v>247</v>
      </c>
      <c r="BI48" s="36" t="s">
        <v>246</v>
      </c>
      <c r="BJ48" s="65">
        <v>11.13</v>
      </c>
    </row>
    <row r="49" spans="1:62" ht="165" x14ac:dyDescent="0.25">
      <c r="A49" s="26">
        <v>125</v>
      </c>
      <c r="B49" s="65" t="s">
        <v>125</v>
      </c>
      <c r="C49" s="65" t="s">
        <v>75</v>
      </c>
      <c r="D49" s="65" t="s">
        <v>186</v>
      </c>
      <c r="E49" s="65" t="s">
        <v>187</v>
      </c>
      <c r="F49" s="65" t="s">
        <v>188</v>
      </c>
      <c r="G49" s="65" t="s">
        <v>189</v>
      </c>
      <c r="H49" s="65">
        <v>210101600</v>
      </c>
      <c r="I49" s="65" t="s">
        <v>190</v>
      </c>
      <c r="J49" s="65">
        <v>0</v>
      </c>
      <c r="K49" s="65" t="s">
        <v>81</v>
      </c>
      <c r="L49" s="65" t="s">
        <v>244</v>
      </c>
      <c r="M49" s="65">
        <v>200</v>
      </c>
      <c r="N49" s="65">
        <v>200</v>
      </c>
      <c r="O49" s="27"/>
      <c r="P49" s="28">
        <f>+Tabla1[[#This Row],[Meta Ejecutada Vigencia4]]/Tabla1[[#This Row],[Meta Programada Vigencia]]</f>
        <v>0</v>
      </c>
      <c r="Q49" s="28">
        <f>+Tabla1[[#This Row],[Meta Ejecutada Vigencia4]]/Tabla1[[#This Row],[Meta Programada Cuatrienio3]]</f>
        <v>0</v>
      </c>
      <c r="R49" s="51">
        <v>2024680010210</v>
      </c>
      <c r="S49" s="52" t="s">
        <v>253</v>
      </c>
      <c r="T49" s="69">
        <v>923225475</v>
      </c>
      <c r="U49" s="69">
        <v>923225475</v>
      </c>
      <c r="V49" s="27"/>
      <c r="W49" s="27"/>
      <c r="X49" s="27"/>
      <c r="Y49" s="27"/>
      <c r="Z49" s="64">
        <v>500000000</v>
      </c>
      <c r="AA49" s="27"/>
      <c r="AB49" s="27"/>
      <c r="AC49" s="27"/>
      <c r="AD49" s="27"/>
      <c r="AE49" s="64">
        <v>0</v>
      </c>
      <c r="AF49" s="27"/>
      <c r="AG49" s="27"/>
      <c r="AH49" s="27"/>
      <c r="AI49" s="27"/>
      <c r="AJ49" s="64">
        <v>0</v>
      </c>
      <c r="AK49" s="27"/>
      <c r="AL49" s="27"/>
      <c r="AM49" s="64">
        <v>0</v>
      </c>
      <c r="AN49" s="29">
        <f>SUM(Tabla1[[#This Row],[Recursos propios 2025]:[Otros 2025]])</f>
        <v>500000000</v>
      </c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9">
        <f>SUM(Tabla1[[#This Row],[Recursos propios 20252]:[Otros 202515]])</f>
        <v>0</v>
      </c>
      <c r="BD49" s="29">
        <f>+Tabla1[[#This Row],[Total Comprometido 2025]]/Tabla1[[#This Row],[Total 2025]]</f>
        <v>0</v>
      </c>
      <c r="BE49" s="27"/>
      <c r="BF49" s="27"/>
      <c r="BG49" s="27"/>
      <c r="BH49" s="65" t="s">
        <v>247</v>
      </c>
      <c r="BI49" s="36" t="s">
        <v>246</v>
      </c>
      <c r="BJ49" s="65">
        <v>10</v>
      </c>
    </row>
    <row r="50" spans="1:62" ht="216" x14ac:dyDescent="0.25">
      <c r="A50" s="22">
        <v>128</v>
      </c>
      <c r="B50" s="62" t="s">
        <v>125</v>
      </c>
      <c r="C50" s="62" t="s">
        <v>90</v>
      </c>
      <c r="D50" s="62" t="s">
        <v>110</v>
      </c>
      <c r="E50" s="62" t="s">
        <v>191</v>
      </c>
      <c r="F50" s="62" t="s">
        <v>192</v>
      </c>
      <c r="G50" s="62" t="s">
        <v>193</v>
      </c>
      <c r="H50" s="62">
        <v>400304700</v>
      </c>
      <c r="I50" s="62" t="s">
        <v>194</v>
      </c>
      <c r="J50" s="63">
        <v>289645</v>
      </c>
      <c r="K50" s="62" t="s">
        <v>81</v>
      </c>
      <c r="L50" s="62" t="s">
        <v>243</v>
      </c>
      <c r="M50" s="63">
        <v>289645</v>
      </c>
      <c r="N50" s="62">
        <v>289645</v>
      </c>
      <c r="O50" s="62">
        <v>289645</v>
      </c>
      <c r="P50" s="24">
        <f>+Tabla1[[#This Row],[Meta Ejecutada Vigencia4]]/Tabla1[[#This Row],[Meta Programada Vigencia]]</f>
        <v>1</v>
      </c>
      <c r="Q50" s="24">
        <f>+Tabla1[[#This Row],[Meta Ejecutada Vigencia4]]/Tabla1[[#This Row],[Meta Programada Cuatrienio3]]</f>
        <v>1</v>
      </c>
      <c r="R50" s="47">
        <v>2024680010048</v>
      </c>
      <c r="S50" s="40" t="s">
        <v>252</v>
      </c>
      <c r="T50" s="58">
        <v>37914658856.470001</v>
      </c>
      <c r="U50" s="48">
        <v>11341999592</v>
      </c>
      <c r="V50" s="60" t="s">
        <v>281</v>
      </c>
      <c r="W50" s="61" t="s">
        <v>270</v>
      </c>
      <c r="X50" s="61">
        <v>289645</v>
      </c>
      <c r="Y50" s="60" t="s">
        <v>283</v>
      </c>
      <c r="Z50" s="64"/>
      <c r="AA50" s="23"/>
      <c r="AB50" s="23"/>
      <c r="AC50" s="23"/>
      <c r="AD50" s="23"/>
      <c r="AE50" s="64"/>
      <c r="AF50" s="23"/>
      <c r="AG50" s="23"/>
      <c r="AH50" s="23"/>
      <c r="AI50" s="48">
        <v>11341999592</v>
      </c>
      <c r="AJ50" s="64">
        <v>0</v>
      </c>
      <c r="AK50" s="23"/>
      <c r="AL50" s="23"/>
      <c r="AM50" s="64">
        <v>0</v>
      </c>
      <c r="AN50" s="25">
        <f>SUM(Tabla1[[#This Row],[Recursos propios 2025]:[Otros 2025]])</f>
        <v>11341999592</v>
      </c>
      <c r="AO50" s="23"/>
      <c r="AP50" s="23"/>
      <c r="AQ50" s="23"/>
      <c r="AR50" s="23"/>
      <c r="AS50" s="23"/>
      <c r="AT50" s="23"/>
      <c r="AU50" s="23"/>
      <c r="AV50" s="23"/>
      <c r="AW50" s="23"/>
      <c r="AX50" s="58">
        <v>1717188703</v>
      </c>
      <c r="AY50" s="23"/>
      <c r="AZ50" s="23"/>
      <c r="BA50" s="23"/>
      <c r="BB50" s="23"/>
      <c r="BC50" s="25">
        <f>SUM(Tabla1[[#This Row],[Recursos propios 20252]:[Otros 202515]])</f>
        <v>1717188703</v>
      </c>
      <c r="BD50" s="25">
        <f>+Tabla1[[#This Row],[Total Comprometido 2025]]/Tabla1[[#This Row],[Total 2025]]</f>
        <v>0.15140087857269957</v>
      </c>
      <c r="BE50" s="58">
        <v>1717188703</v>
      </c>
      <c r="BF50" s="49">
        <v>1640452978</v>
      </c>
      <c r="BG50" s="23"/>
      <c r="BH50" s="62" t="s">
        <v>247</v>
      </c>
      <c r="BI50" s="36" t="s">
        <v>246</v>
      </c>
      <c r="BJ50" s="62" t="s">
        <v>248</v>
      </c>
    </row>
    <row r="51" spans="1:62" ht="180" x14ac:dyDescent="0.25">
      <c r="A51" s="26">
        <v>129</v>
      </c>
      <c r="B51" s="65" t="s">
        <v>125</v>
      </c>
      <c r="C51" s="65" t="s">
        <v>90</v>
      </c>
      <c r="D51" s="65" t="s">
        <v>110</v>
      </c>
      <c r="E51" s="65" t="s">
        <v>191</v>
      </c>
      <c r="F51" s="65" t="s">
        <v>195</v>
      </c>
      <c r="G51" s="65" t="s">
        <v>196</v>
      </c>
      <c r="H51" s="65">
        <v>400304800</v>
      </c>
      <c r="I51" s="65" t="s">
        <v>197</v>
      </c>
      <c r="J51" s="65">
        <v>24000</v>
      </c>
      <c r="K51" s="65" t="s">
        <v>198</v>
      </c>
      <c r="L51" s="65" t="s">
        <v>244</v>
      </c>
      <c r="M51" s="65">
        <v>18000</v>
      </c>
      <c r="N51" s="65">
        <v>2400</v>
      </c>
      <c r="O51" s="27"/>
      <c r="P51" s="28">
        <f>+Tabla1[[#This Row],[Meta Ejecutada Vigencia4]]/Tabla1[[#This Row],[Meta Programada Vigencia]]</f>
        <v>0</v>
      </c>
      <c r="Q51" s="28">
        <f>+Tabla1[[#This Row],[Meta Ejecutada Vigencia4]]/Tabla1[[#This Row],[Meta Programada Cuatrienio3]]</f>
        <v>0</v>
      </c>
      <c r="R51" s="51">
        <v>2024680010053</v>
      </c>
      <c r="S51" s="52" t="s">
        <v>266</v>
      </c>
      <c r="T51" s="27"/>
      <c r="U51" s="50">
        <v>200000000</v>
      </c>
      <c r="V51" s="27"/>
      <c r="W51" s="27"/>
      <c r="X51" s="27"/>
      <c r="Y51" s="27"/>
      <c r="Z51" s="50">
        <v>200000000</v>
      </c>
      <c r="AA51" s="27"/>
      <c r="AB51" s="27"/>
      <c r="AC51" s="27"/>
      <c r="AD51" s="27"/>
      <c r="AE51" s="64">
        <v>0</v>
      </c>
      <c r="AF51" s="27"/>
      <c r="AG51" s="27"/>
      <c r="AH51" s="27"/>
      <c r="AI51" s="27"/>
      <c r="AJ51" s="64">
        <v>0</v>
      </c>
      <c r="AK51" s="27"/>
      <c r="AL51" s="27"/>
      <c r="AM51" s="64">
        <v>0</v>
      </c>
      <c r="AN51" s="29">
        <f>SUM(Tabla1[[#This Row],[Recursos propios 2025]:[Otros 2025]])</f>
        <v>200000000</v>
      </c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9">
        <f>SUM(Tabla1[[#This Row],[Recursos propios 20252]:[Otros 202515]])</f>
        <v>0</v>
      </c>
      <c r="BD51" s="29">
        <f>+Tabla1[[#This Row],[Total Comprometido 2025]]/Tabla1[[#This Row],[Total 2025]]</f>
        <v>0</v>
      </c>
      <c r="BE51" s="27"/>
      <c r="BF51" s="27"/>
      <c r="BG51" s="27"/>
      <c r="BH51" s="65" t="s">
        <v>247</v>
      </c>
      <c r="BI51" s="36" t="s">
        <v>246</v>
      </c>
      <c r="BJ51" s="65" t="s">
        <v>248</v>
      </c>
    </row>
    <row r="52" spans="1:62" ht="72" x14ac:dyDescent="0.25">
      <c r="A52" s="22">
        <v>135</v>
      </c>
      <c r="B52" s="65" t="s">
        <v>199</v>
      </c>
      <c r="C52" s="65" t="s">
        <v>200</v>
      </c>
      <c r="D52" s="65" t="s">
        <v>201</v>
      </c>
      <c r="E52" s="65" t="s">
        <v>202</v>
      </c>
      <c r="F52" s="65" t="s">
        <v>203</v>
      </c>
      <c r="G52" s="65" t="s">
        <v>204</v>
      </c>
      <c r="H52" s="65">
        <v>430201500</v>
      </c>
      <c r="I52" s="65" t="s">
        <v>205</v>
      </c>
      <c r="J52" s="65">
        <v>0</v>
      </c>
      <c r="K52" s="65" t="s">
        <v>81</v>
      </c>
      <c r="L52" s="65" t="s">
        <v>244</v>
      </c>
      <c r="M52" s="65">
        <v>1</v>
      </c>
      <c r="N52" s="65">
        <v>0</v>
      </c>
      <c r="O52" s="23"/>
      <c r="P52" s="24" t="e">
        <f>+Tabla1[[#This Row],[Meta Ejecutada Vigencia4]]/Tabla1[[#This Row],[Meta Programada Vigencia]]</f>
        <v>#DIV/0!</v>
      </c>
      <c r="Q52" s="24">
        <f>+Tabla1[[#This Row],[Meta Ejecutada Vigencia4]]/Tabla1[[#This Row],[Meta Programada Cuatrienio3]]</f>
        <v>0</v>
      </c>
      <c r="R52" s="23"/>
      <c r="S52" s="23"/>
      <c r="T52" s="23"/>
      <c r="U52" s="23"/>
      <c r="V52" s="23"/>
      <c r="W52" s="23"/>
      <c r="X52" s="23"/>
      <c r="Y52" s="23"/>
      <c r="Z52" s="64">
        <v>0</v>
      </c>
      <c r="AA52" s="23"/>
      <c r="AB52" s="23"/>
      <c r="AC52" s="23"/>
      <c r="AD52" s="23"/>
      <c r="AE52" s="64">
        <v>0</v>
      </c>
      <c r="AF52" s="23"/>
      <c r="AG52" s="23"/>
      <c r="AH52" s="23"/>
      <c r="AI52" s="23"/>
      <c r="AJ52" s="64">
        <v>0</v>
      </c>
      <c r="AK52" s="23"/>
      <c r="AL52" s="23"/>
      <c r="AM52" s="64">
        <v>0</v>
      </c>
      <c r="AN52" s="25">
        <f>SUM(Tabla1[[#This Row],[Recursos propios 2025]:[Otros 2025]])</f>
        <v>0</v>
      </c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5">
        <f>SUM(Tabla1[[#This Row],[Recursos propios 20252]:[Otros 202515]])</f>
        <v>0</v>
      </c>
      <c r="BD52" s="25" t="e">
        <f>+Tabla1[[#This Row],[Total Comprometido 2025]]/Tabla1[[#This Row],[Total 2025]]</f>
        <v>#DIV/0!</v>
      </c>
      <c r="BE52" s="23"/>
      <c r="BF52" s="23"/>
      <c r="BG52" s="23"/>
      <c r="BH52" s="65" t="s">
        <v>247</v>
      </c>
      <c r="BI52" s="36" t="s">
        <v>246</v>
      </c>
      <c r="BJ52" s="65">
        <v>3</v>
      </c>
    </row>
    <row r="53" spans="1:62" ht="162" x14ac:dyDescent="0.25">
      <c r="A53" s="26">
        <v>136</v>
      </c>
      <c r="B53" s="62" t="s">
        <v>199</v>
      </c>
      <c r="C53" s="62" t="s">
        <v>200</v>
      </c>
      <c r="D53" s="62" t="s">
        <v>206</v>
      </c>
      <c r="E53" s="62" t="s">
        <v>207</v>
      </c>
      <c r="F53" s="62" t="s">
        <v>208</v>
      </c>
      <c r="G53" s="62" t="s">
        <v>209</v>
      </c>
      <c r="H53" s="62">
        <v>430101100</v>
      </c>
      <c r="I53" s="62" t="s">
        <v>210</v>
      </c>
      <c r="J53" s="63">
        <v>0</v>
      </c>
      <c r="K53" s="62" t="s">
        <v>81</v>
      </c>
      <c r="L53" s="62" t="s">
        <v>244</v>
      </c>
      <c r="M53" s="63">
        <v>4</v>
      </c>
      <c r="N53" s="62">
        <v>1.5</v>
      </c>
      <c r="O53" s="27"/>
      <c r="P53" s="28">
        <f>+Tabla1[[#This Row],[Meta Ejecutada Vigencia4]]/Tabla1[[#This Row],[Meta Programada Vigencia]]</f>
        <v>0</v>
      </c>
      <c r="Q53" s="28">
        <f>+Tabla1[[#This Row],[Meta Ejecutada Vigencia4]]/Tabla1[[#This Row],[Meta Programada Cuatrienio3]]</f>
        <v>0</v>
      </c>
      <c r="R53" s="27"/>
      <c r="S53" s="27"/>
      <c r="T53" s="27"/>
      <c r="U53" s="27"/>
      <c r="V53" s="27"/>
      <c r="W53" s="27"/>
      <c r="X53" s="27"/>
      <c r="Y53" s="27"/>
      <c r="Z53" s="64">
        <v>0</v>
      </c>
      <c r="AA53" s="27"/>
      <c r="AB53" s="27"/>
      <c r="AC53" s="27"/>
      <c r="AD53" s="27"/>
      <c r="AE53" s="64">
        <v>0</v>
      </c>
      <c r="AF53" s="27"/>
      <c r="AG53" s="27"/>
      <c r="AH53" s="27"/>
      <c r="AI53" s="27"/>
      <c r="AJ53" s="64">
        <v>0</v>
      </c>
      <c r="AK53" s="27"/>
      <c r="AL53" s="27"/>
      <c r="AM53" s="64">
        <v>0</v>
      </c>
      <c r="AN53" s="29">
        <f>SUM(Tabla1[[#This Row],[Recursos propios 2025]:[Otros 2025]])</f>
        <v>0</v>
      </c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9">
        <f>SUM(Tabla1[[#This Row],[Recursos propios 20252]:[Otros 202515]])</f>
        <v>0</v>
      </c>
      <c r="BD53" s="29" t="e">
        <f>+Tabla1[[#This Row],[Total Comprometido 2025]]/Tabla1[[#This Row],[Total 2025]]</f>
        <v>#DIV/0!</v>
      </c>
      <c r="BE53" s="27"/>
      <c r="BF53" s="27"/>
      <c r="BG53" s="27"/>
      <c r="BH53" s="62" t="s">
        <v>247</v>
      </c>
      <c r="BI53" s="36" t="s">
        <v>246</v>
      </c>
      <c r="BJ53" s="62">
        <v>3</v>
      </c>
    </row>
    <row r="54" spans="1:62" ht="216" x14ac:dyDescent="0.25">
      <c r="A54" s="26">
        <v>145</v>
      </c>
      <c r="B54" s="65" t="s">
        <v>199</v>
      </c>
      <c r="C54" s="65" t="s">
        <v>211</v>
      </c>
      <c r="D54" s="65" t="s">
        <v>212</v>
      </c>
      <c r="E54" s="65" t="s">
        <v>213</v>
      </c>
      <c r="F54" s="65" t="s">
        <v>214</v>
      </c>
      <c r="G54" s="65" t="s">
        <v>215</v>
      </c>
      <c r="H54" s="65">
        <v>330207300</v>
      </c>
      <c r="I54" s="65" t="s">
        <v>216</v>
      </c>
      <c r="J54" s="65">
        <v>0</v>
      </c>
      <c r="K54" s="65" t="s">
        <v>81</v>
      </c>
      <c r="L54" s="65" t="s">
        <v>244</v>
      </c>
      <c r="M54" s="65">
        <v>2</v>
      </c>
      <c r="N54" s="65">
        <v>1</v>
      </c>
      <c r="O54" s="27"/>
      <c r="P54" s="28">
        <f>+Tabla1[[#This Row],[Meta Ejecutada Vigencia4]]/Tabla1[[#This Row],[Meta Programada Vigencia]]</f>
        <v>0</v>
      </c>
      <c r="Q54" s="28">
        <f>+Tabla1[[#This Row],[Meta Ejecutada Vigencia4]]/Tabla1[[#This Row],[Meta Programada Cuatrienio3]]</f>
        <v>0</v>
      </c>
      <c r="R54" s="27"/>
      <c r="S54" s="27"/>
      <c r="T54" s="27"/>
      <c r="U54" s="27"/>
      <c r="V54" s="27"/>
      <c r="W54" s="27"/>
      <c r="X54" s="27"/>
      <c r="Y54" s="27"/>
      <c r="Z54" s="64">
        <v>0</v>
      </c>
      <c r="AA54" s="27"/>
      <c r="AB54" s="27"/>
      <c r="AC54" s="27"/>
      <c r="AD54" s="27"/>
      <c r="AE54" s="64">
        <v>0</v>
      </c>
      <c r="AF54" s="27"/>
      <c r="AG54" s="27"/>
      <c r="AH54" s="27"/>
      <c r="AI54" s="27"/>
      <c r="AJ54" s="64">
        <v>0</v>
      </c>
      <c r="AK54" s="27"/>
      <c r="AL54" s="27"/>
      <c r="AM54" s="64">
        <v>0</v>
      </c>
      <c r="AN54" s="29">
        <f>SUM(Tabla1[[#This Row],[Recursos propios 2025]:[Otros 2025]])</f>
        <v>0</v>
      </c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9">
        <f>SUM(Tabla1[[#This Row],[Recursos propios 20252]:[Otros 202515]])</f>
        <v>0</v>
      </c>
      <c r="BD54" s="29" t="e">
        <f>+Tabla1[[#This Row],[Total Comprometido 2025]]/Tabla1[[#This Row],[Total 2025]]</f>
        <v>#DIV/0!</v>
      </c>
      <c r="BE54" s="27"/>
      <c r="BF54" s="27"/>
      <c r="BG54" s="27"/>
      <c r="BH54" s="65" t="s">
        <v>247</v>
      </c>
      <c r="BI54" s="36" t="s">
        <v>246</v>
      </c>
      <c r="BJ54" s="65">
        <v>11</v>
      </c>
    </row>
    <row r="55" spans="1:62" ht="108" x14ac:dyDescent="0.25">
      <c r="A55" s="22">
        <v>235</v>
      </c>
      <c r="B55" s="65" t="s">
        <v>217</v>
      </c>
      <c r="C55" s="65" t="s">
        <v>218</v>
      </c>
      <c r="D55" s="65" t="s">
        <v>219</v>
      </c>
      <c r="E55" s="65" t="s">
        <v>220</v>
      </c>
      <c r="F55" s="65" t="s">
        <v>221</v>
      </c>
      <c r="G55" s="65" t="s">
        <v>222</v>
      </c>
      <c r="H55" s="65">
        <v>450200700</v>
      </c>
      <c r="I55" s="65" t="s">
        <v>223</v>
      </c>
      <c r="J55" s="65" t="s">
        <v>224</v>
      </c>
      <c r="K55" s="65" t="s">
        <v>81</v>
      </c>
      <c r="L55" s="65" t="s">
        <v>244</v>
      </c>
      <c r="M55" s="65">
        <v>3</v>
      </c>
      <c r="N55" s="65">
        <v>1</v>
      </c>
      <c r="O55" s="23"/>
      <c r="P55" s="24">
        <f>+Tabla1[[#This Row],[Meta Ejecutada Vigencia4]]/Tabla1[[#This Row],[Meta Programada Vigencia]]</f>
        <v>0</v>
      </c>
      <c r="Q55" s="24">
        <f>+Tabla1[[#This Row],[Meta Ejecutada Vigencia4]]/Tabla1[[#This Row],[Meta Programada Cuatrienio3]]</f>
        <v>0</v>
      </c>
      <c r="R55" s="23"/>
      <c r="S55" s="23"/>
      <c r="T55" s="23"/>
      <c r="U55" s="23"/>
      <c r="V55" s="23"/>
      <c r="W55" s="23"/>
      <c r="X55" s="23"/>
      <c r="Y55" s="23"/>
      <c r="Z55" s="64">
        <v>0</v>
      </c>
      <c r="AA55" s="23"/>
      <c r="AB55" s="23"/>
      <c r="AC55" s="23"/>
      <c r="AD55" s="23"/>
      <c r="AE55" s="64">
        <v>0</v>
      </c>
      <c r="AF55" s="23"/>
      <c r="AG55" s="23"/>
      <c r="AH55" s="23"/>
      <c r="AI55" s="23"/>
      <c r="AJ55" s="64">
        <v>0</v>
      </c>
      <c r="AK55" s="23"/>
      <c r="AL55" s="23"/>
      <c r="AM55" s="64">
        <v>0</v>
      </c>
      <c r="AN55" s="25">
        <f>SUM(Tabla1[[#This Row],[Recursos propios 2025]:[Otros 2025]])</f>
        <v>0</v>
      </c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5">
        <f>SUM(Tabla1[[#This Row],[Recursos propios 20252]:[Otros 202515]])</f>
        <v>0</v>
      </c>
      <c r="BD55" s="25" t="e">
        <f>+Tabla1[[#This Row],[Total Comprometido 2025]]/Tabla1[[#This Row],[Total 2025]]</f>
        <v>#DIV/0!</v>
      </c>
      <c r="BE55" s="23"/>
      <c r="BF55" s="23"/>
      <c r="BG55" s="23"/>
      <c r="BH55" s="65" t="s">
        <v>247</v>
      </c>
      <c r="BI55" s="36" t="s">
        <v>246</v>
      </c>
      <c r="BJ55" s="65">
        <v>10.11</v>
      </c>
    </row>
    <row r="56" spans="1:62" ht="108" x14ac:dyDescent="0.25">
      <c r="A56" s="26">
        <v>236</v>
      </c>
      <c r="B56" s="62" t="s">
        <v>217</v>
      </c>
      <c r="C56" s="62" t="s">
        <v>218</v>
      </c>
      <c r="D56" s="62" t="s">
        <v>219</v>
      </c>
      <c r="E56" s="62" t="s">
        <v>220</v>
      </c>
      <c r="F56" s="62" t="s">
        <v>225</v>
      </c>
      <c r="G56" s="62" t="s">
        <v>226</v>
      </c>
      <c r="H56" s="62">
        <v>450200300</v>
      </c>
      <c r="I56" s="62" t="s">
        <v>227</v>
      </c>
      <c r="J56" s="63">
        <v>13</v>
      </c>
      <c r="K56" s="62" t="s">
        <v>81</v>
      </c>
      <c r="L56" s="62" t="s">
        <v>244</v>
      </c>
      <c r="M56" s="63">
        <v>10</v>
      </c>
      <c r="N56" s="62">
        <v>5.8</v>
      </c>
      <c r="O56" s="27"/>
      <c r="P56" s="28">
        <f>+Tabla1[[#This Row],[Meta Ejecutada Vigencia4]]/Tabla1[[#This Row],[Meta Programada Vigencia]]</f>
        <v>0</v>
      </c>
      <c r="Q56" s="28">
        <f>+Tabla1[[#This Row],[Meta Ejecutada Vigencia4]]/Tabla1[[#This Row],[Meta Programada Cuatrienio3]]</f>
        <v>0</v>
      </c>
      <c r="R56" s="27"/>
      <c r="S56" s="27"/>
      <c r="T56" s="27"/>
      <c r="U56" s="27"/>
      <c r="V56" s="27"/>
      <c r="W56" s="27"/>
      <c r="X56" s="27"/>
      <c r="Y56" s="27"/>
      <c r="Z56" s="64">
        <v>0</v>
      </c>
      <c r="AA56" s="27"/>
      <c r="AB56" s="27"/>
      <c r="AC56" s="27"/>
      <c r="AD56" s="27"/>
      <c r="AE56" s="64">
        <v>0</v>
      </c>
      <c r="AF56" s="27"/>
      <c r="AG56" s="27"/>
      <c r="AH56" s="27"/>
      <c r="AI56" s="27"/>
      <c r="AJ56" s="64">
        <v>0</v>
      </c>
      <c r="AK56" s="27"/>
      <c r="AL56" s="27"/>
      <c r="AM56" s="64">
        <v>0</v>
      </c>
      <c r="AN56" s="29">
        <f>SUM(Tabla1[[#This Row],[Recursos propios 2025]:[Otros 2025]])</f>
        <v>0</v>
      </c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9">
        <f>SUM(Tabla1[[#This Row],[Recursos propios 20252]:[Otros 202515]])</f>
        <v>0</v>
      </c>
      <c r="BD56" s="29" t="e">
        <f>+Tabla1[[#This Row],[Total Comprometido 2025]]/Tabla1[[#This Row],[Total 2025]]</f>
        <v>#DIV/0!</v>
      </c>
      <c r="BE56" s="27"/>
      <c r="BF56" s="27"/>
      <c r="BG56" s="27"/>
      <c r="BH56" s="62" t="s">
        <v>247</v>
      </c>
      <c r="BI56" s="36" t="s">
        <v>246</v>
      </c>
      <c r="BJ56" s="62">
        <v>10</v>
      </c>
    </row>
    <row r="57" spans="1:62" ht="270" x14ac:dyDescent="0.25">
      <c r="A57" s="22">
        <v>251</v>
      </c>
      <c r="B57" s="65" t="s">
        <v>217</v>
      </c>
      <c r="C57" s="65" t="s">
        <v>218</v>
      </c>
      <c r="D57" s="65" t="s">
        <v>228</v>
      </c>
      <c r="E57" s="65" t="s">
        <v>229</v>
      </c>
      <c r="F57" s="65" t="s">
        <v>230</v>
      </c>
      <c r="G57" s="65" t="s">
        <v>231</v>
      </c>
      <c r="H57" s="65">
        <v>459903100</v>
      </c>
      <c r="I57" s="65" t="s">
        <v>232</v>
      </c>
      <c r="J57" s="65">
        <v>9</v>
      </c>
      <c r="K57" s="65" t="s">
        <v>81</v>
      </c>
      <c r="L57" s="65" t="s">
        <v>243</v>
      </c>
      <c r="M57" s="65">
        <v>9</v>
      </c>
      <c r="N57" s="65">
        <v>9</v>
      </c>
      <c r="O57" s="23">
        <v>9</v>
      </c>
      <c r="P57" s="24">
        <f>+Tabla1[[#This Row],[Meta Ejecutada Vigencia4]]/Tabla1[[#This Row],[Meta Programada Vigencia]]</f>
        <v>1</v>
      </c>
      <c r="Q57" s="24">
        <f>+Tabla1[[#This Row],[Meta Ejecutada Vigencia4]]/Tabla1[[#This Row],[Meta Programada Cuatrienio3]]</f>
        <v>1</v>
      </c>
      <c r="R57" s="47">
        <v>2024680010049</v>
      </c>
      <c r="S57" s="40" t="s">
        <v>251</v>
      </c>
      <c r="T57" s="58">
        <v>25285976257.360001</v>
      </c>
      <c r="U57" s="48">
        <v>8458271430</v>
      </c>
      <c r="V57" s="40" t="s">
        <v>281</v>
      </c>
      <c r="W57" s="40" t="s">
        <v>270</v>
      </c>
      <c r="X57" s="40">
        <v>605047</v>
      </c>
      <c r="Y57" s="40" t="s">
        <v>282</v>
      </c>
      <c r="Z57" s="64">
        <v>8458271430</v>
      </c>
      <c r="AA57" s="23"/>
      <c r="AB57" s="23"/>
      <c r="AC57" s="23"/>
      <c r="AD57" s="23"/>
      <c r="AE57" s="64"/>
      <c r="AF57" s="23"/>
      <c r="AG57" s="23"/>
      <c r="AH57" s="23"/>
      <c r="AI57" s="23"/>
      <c r="AJ57" s="64"/>
      <c r="AK57" s="23"/>
      <c r="AL57" s="23"/>
      <c r="AM57" s="64"/>
      <c r="AN57" s="25">
        <f>SUM(Tabla1[[#This Row],[Recursos propios 2025]:[Otros 2025]])</f>
        <v>8458271430</v>
      </c>
      <c r="AO57" s="49">
        <v>6740480000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5">
        <f>SUM(Tabla1[[#This Row],[Recursos propios 20252]:[Otros 202515]])</f>
        <v>6740480000</v>
      </c>
      <c r="BD57" s="25">
        <f>+Tabla1[[#This Row],[Total Comprometido 2025]]/Tabla1[[#This Row],[Total 2025]]</f>
        <v>0.79690987168994176</v>
      </c>
      <c r="BE57" s="59">
        <v>744993333.25999999</v>
      </c>
      <c r="BF57" s="59">
        <v>707743333.25999999</v>
      </c>
      <c r="BG57" s="23"/>
      <c r="BH57" s="65" t="s">
        <v>247</v>
      </c>
      <c r="BI57" s="36" t="s">
        <v>246</v>
      </c>
      <c r="BJ57" s="65">
        <v>16</v>
      </c>
    </row>
    <row r="58" spans="1:62" ht="252" x14ac:dyDescent="0.25">
      <c r="A58" s="22">
        <v>252</v>
      </c>
      <c r="B58" s="62" t="s">
        <v>217</v>
      </c>
      <c r="C58" s="62" t="s">
        <v>218</v>
      </c>
      <c r="D58" s="62" t="s">
        <v>228</v>
      </c>
      <c r="E58" s="62" t="s">
        <v>229</v>
      </c>
      <c r="F58" s="62" t="s">
        <v>233</v>
      </c>
      <c r="G58" s="62" t="s">
        <v>234</v>
      </c>
      <c r="H58" s="62">
        <v>459901100</v>
      </c>
      <c r="I58" s="62" t="s">
        <v>235</v>
      </c>
      <c r="J58" s="63">
        <v>0</v>
      </c>
      <c r="K58" s="62" t="s">
        <v>81</v>
      </c>
      <c r="L58" s="62" t="s">
        <v>244</v>
      </c>
      <c r="M58" s="63">
        <v>5</v>
      </c>
      <c r="N58" s="62">
        <v>1.5</v>
      </c>
      <c r="O58" s="23"/>
      <c r="P58" s="24">
        <f>+Tabla1[[#This Row],[Meta Ejecutada Vigencia4]]/Tabla1[[#This Row],[Meta Programada Vigencia]]</f>
        <v>0</v>
      </c>
      <c r="Q58" s="24">
        <f>+Tabla1[[#This Row],[Meta Ejecutada Vigencia4]]/Tabla1[[#This Row],[Meta Programada Cuatrienio3]]</f>
        <v>0</v>
      </c>
      <c r="R58" s="47">
        <v>202500000018145</v>
      </c>
      <c r="S58" s="40" t="s">
        <v>293</v>
      </c>
      <c r="T58" s="58">
        <v>41728570</v>
      </c>
      <c r="U58" s="58">
        <v>41728570</v>
      </c>
      <c r="V58" s="23"/>
      <c r="W58" s="23"/>
      <c r="X58" s="23"/>
      <c r="Y58" s="23"/>
      <c r="Z58" s="64">
        <v>41728570</v>
      </c>
      <c r="AA58" s="23"/>
      <c r="AB58" s="23"/>
      <c r="AC58" s="23"/>
      <c r="AD58" s="23"/>
      <c r="AE58" s="64">
        <v>0</v>
      </c>
      <c r="AF58" s="23"/>
      <c r="AG58" s="23"/>
      <c r="AH58" s="23"/>
      <c r="AI58" s="23"/>
      <c r="AJ58" s="64">
        <v>0</v>
      </c>
      <c r="AK58" s="23"/>
      <c r="AL58" s="23"/>
      <c r="AM58" s="64">
        <v>0</v>
      </c>
      <c r="AN58" s="25">
        <f>SUM(Tabla1[[#This Row],[Recursos propios 2025]:[Otros 2025]])</f>
        <v>41728570</v>
      </c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5">
        <f>SUM(Tabla1[[#This Row],[Recursos propios 20252]:[Otros 202515]])</f>
        <v>0</v>
      </c>
      <c r="BD58" s="25">
        <f>+Tabla1[[#This Row],[Total Comprometido 2025]]/Tabla1[[#This Row],[Total 2025]]</f>
        <v>0</v>
      </c>
      <c r="BE58" s="23"/>
      <c r="BF58" s="23"/>
      <c r="BG58" s="23"/>
      <c r="BH58" s="62" t="s">
        <v>247</v>
      </c>
      <c r="BI58" s="36" t="s">
        <v>246</v>
      </c>
      <c r="BJ58" s="62">
        <v>16</v>
      </c>
    </row>
    <row r="59" spans="1:62" ht="270" x14ac:dyDescent="0.25">
      <c r="A59" s="26">
        <v>253</v>
      </c>
      <c r="B59" s="65" t="s">
        <v>217</v>
      </c>
      <c r="C59" s="65" t="s">
        <v>218</v>
      </c>
      <c r="D59" s="65" t="s">
        <v>228</v>
      </c>
      <c r="E59" s="65" t="s">
        <v>229</v>
      </c>
      <c r="F59" s="65" t="s">
        <v>236</v>
      </c>
      <c r="G59" s="65" t="s">
        <v>237</v>
      </c>
      <c r="H59" s="65">
        <v>459900600</v>
      </c>
      <c r="I59" s="65" t="s">
        <v>238</v>
      </c>
      <c r="J59" s="65">
        <v>0</v>
      </c>
      <c r="K59" s="65" t="s">
        <v>81</v>
      </c>
      <c r="L59" s="65" t="s">
        <v>244</v>
      </c>
      <c r="M59" s="65">
        <v>4</v>
      </c>
      <c r="N59" s="65">
        <v>1.5</v>
      </c>
      <c r="O59" s="27"/>
      <c r="P59" s="28">
        <f>+Tabla1[[#This Row],[Meta Ejecutada Vigencia4]]/Tabla1[[#This Row],[Meta Programada Vigencia]]</f>
        <v>0</v>
      </c>
      <c r="Q59" s="28">
        <f>+Tabla1[[#This Row],[Meta Ejecutada Vigencia4]]/Tabla1[[#This Row],[Meta Programada Cuatrienio3]]</f>
        <v>0</v>
      </c>
      <c r="R59" s="51">
        <v>2024680010084</v>
      </c>
      <c r="S59" s="52" t="s">
        <v>260</v>
      </c>
      <c r="T59" s="27"/>
      <c r="U59" s="50">
        <v>1800000000</v>
      </c>
      <c r="V59" s="27"/>
      <c r="W59" s="27"/>
      <c r="X59" s="27"/>
      <c r="Y59" s="27"/>
      <c r="Z59" s="50">
        <v>1800000000</v>
      </c>
      <c r="AA59" s="27"/>
      <c r="AB59" s="27"/>
      <c r="AC59" s="27"/>
      <c r="AD59" s="27"/>
      <c r="AE59" s="64">
        <v>0</v>
      </c>
      <c r="AF59" s="27"/>
      <c r="AG59" s="27"/>
      <c r="AH59" s="27"/>
      <c r="AI59" s="27"/>
      <c r="AJ59" s="64">
        <v>0</v>
      </c>
      <c r="AK59" s="27"/>
      <c r="AL59" s="27"/>
      <c r="AM59" s="64">
        <v>0</v>
      </c>
      <c r="AN59" s="29">
        <f>SUM(Tabla1[[#This Row],[Recursos propios 2025]:[Otros 2025]])</f>
        <v>1800000000</v>
      </c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9">
        <f>SUM(Tabla1[[#This Row],[Recursos propios 20252]:[Otros 202515]])</f>
        <v>0</v>
      </c>
      <c r="BD59" s="29">
        <f>+Tabla1[[#This Row],[Total Comprometido 2025]]/Tabla1[[#This Row],[Total 2025]]</f>
        <v>0</v>
      </c>
      <c r="BE59" s="27"/>
      <c r="BF59" s="27"/>
      <c r="BG59" s="27"/>
      <c r="BH59" s="65" t="s">
        <v>247</v>
      </c>
      <c r="BI59" s="36" t="s">
        <v>246</v>
      </c>
      <c r="BJ59" s="65">
        <v>16</v>
      </c>
    </row>
    <row r="60" spans="1:62" ht="216" x14ac:dyDescent="0.25">
      <c r="A60" s="26">
        <v>303</v>
      </c>
      <c r="B60" s="65" t="s">
        <v>74</v>
      </c>
      <c r="C60" s="65" t="s">
        <v>75</v>
      </c>
      <c r="D60" s="65" t="s">
        <v>76</v>
      </c>
      <c r="E60" s="65" t="s">
        <v>77</v>
      </c>
      <c r="F60" s="65" t="s">
        <v>239</v>
      </c>
      <c r="G60" s="65" t="s">
        <v>240</v>
      </c>
      <c r="H60" s="65">
        <v>210201000</v>
      </c>
      <c r="I60" s="65" t="s">
        <v>241</v>
      </c>
      <c r="J60" s="65">
        <v>4100</v>
      </c>
      <c r="K60" s="65" t="s">
        <v>242</v>
      </c>
      <c r="L60" s="65" t="s">
        <v>244</v>
      </c>
      <c r="M60" s="65">
        <v>4100</v>
      </c>
      <c r="N60" s="65">
        <v>1100</v>
      </c>
      <c r="O60" s="27"/>
      <c r="P60" s="28">
        <f>+Tabla1[[#This Row],[Meta Ejecutada Vigencia4]]/Tabla1[[#This Row],[Meta Programada Vigencia]]</f>
        <v>0</v>
      </c>
      <c r="Q60" s="28">
        <f>+Tabla1[[#This Row],[Meta Ejecutada Vigencia4]]/Tabla1[[#This Row],[Meta Programada Cuatrienio3]]</f>
        <v>0</v>
      </c>
      <c r="R60" s="27"/>
      <c r="S60" s="27"/>
      <c r="T60" s="27"/>
      <c r="U60" s="27"/>
      <c r="V60" s="27"/>
      <c r="W60" s="27"/>
      <c r="X60" s="27"/>
      <c r="Y60" s="27"/>
      <c r="Z60" s="64">
        <v>0</v>
      </c>
      <c r="AA60" s="27"/>
      <c r="AB60" s="27"/>
      <c r="AC60" s="27"/>
      <c r="AD60" s="27"/>
      <c r="AE60" s="64">
        <v>0</v>
      </c>
      <c r="AF60" s="27"/>
      <c r="AG60" s="27"/>
      <c r="AH60" s="27"/>
      <c r="AI60" s="27"/>
      <c r="AJ60" s="64">
        <v>0</v>
      </c>
      <c r="AK60" s="27"/>
      <c r="AL60" s="27"/>
      <c r="AM60" s="64"/>
      <c r="AN60" s="29">
        <f>SUM(Tabla1[[#This Row],[Recursos propios 2025]:[Otros 2025]])</f>
        <v>0</v>
      </c>
      <c r="AO60" s="27">
        <v>0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9">
        <f>SUM(Tabla1[[#This Row],[Recursos propios 20252]:[Otros 202515]])</f>
        <v>0</v>
      </c>
      <c r="BD60" s="29" t="e">
        <f>+Tabla1[[#This Row],[Total Comprometido 2025]]/Tabla1[[#This Row],[Total 2025]]</f>
        <v>#DIV/0!</v>
      </c>
      <c r="BE60" s="27"/>
      <c r="BF60" s="27"/>
      <c r="BG60" s="27"/>
      <c r="BH60" s="65" t="s">
        <v>245</v>
      </c>
      <c r="BI60" s="36" t="s">
        <v>246</v>
      </c>
      <c r="BJ60" s="65">
        <v>16</v>
      </c>
    </row>
    <row r="63" spans="1:62" ht="18" x14ac:dyDescent="0.25">
      <c r="AN63" s="55">
        <f>SUM(AN11:AN62)</f>
        <v>206710317589.33002</v>
      </c>
      <c r="BC63" s="55">
        <f>SUM(BC11:BC62)</f>
        <v>17911571876.200001</v>
      </c>
      <c r="BE63" s="55">
        <f>SUM(BE11:BE62)</f>
        <v>7088105177.8000002</v>
      </c>
      <c r="BF63" s="55">
        <f>SUM(BF11:BF62)</f>
        <v>6824428047.8000002</v>
      </c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ignoredErrors>
    <ignoredError sqref="D17:F19 D43:F48 F21:G21 D11 R11:R14 R18 D23:F32 F11 D35:F36 D33:D34 F33:F34 D37 F37 D49:D60 F49:F60 D38:F41 F20:G20 R15:R16 D42:F42" numberStoredAsText="1"/>
    <ignoredError sqref="P12:Q15 P43:Q60 P23:Q41 P17:Q21" evalError="1"/>
    <ignoredError sqref="Z27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Andrés F Ariza C</cp:lastModifiedBy>
  <dcterms:created xsi:type="dcterms:W3CDTF">2024-06-03T22:05:35Z</dcterms:created>
  <dcterms:modified xsi:type="dcterms:W3CDTF">2025-04-08T15:25:18Z</dcterms:modified>
</cp:coreProperties>
</file>