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https://d.docs.live.net/b1b9efc56eb2804f/Documentos/LILIANA RAMIREZ/ALCALDIA 2025/1.OBLIGACIÓN 1 HERRAMIENTAS/PLAN DESARROLLO/MARZO 2025/PLANES DEPENDNECIA/"/>
    </mc:Choice>
  </mc:AlternateContent>
  <xr:revisionPtr revIDLastSave="1" documentId="13_ncr:1_{E743BE85-2031-45FC-A27E-B5FB281D4165}" xr6:coauthVersionLast="47" xr6:coauthVersionMax="47" xr10:uidLastSave="{02B574F4-D7E0-4796-9561-DF6ADBD1C60A}"/>
  <bookViews>
    <workbookView xWindow="-108" yWindow="-108" windowWidth="23256" windowHeight="12456" tabRatio="563" xr2:uid="{00000000-000D-0000-FFFF-FFFF00000000}"/>
  </bookViews>
  <sheets>
    <sheet name="Plan de Accion" sheetId="1" r:id="rId1"/>
    <sheet name="Anexo PA" sheetId="2" r:id="rId2"/>
  </sheets>
  <externalReferences>
    <externalReference r:id="rId3"/>
  </externalReferences>
  <definedNames>
    <definedName name="_xlnm._FilterDatabase" localSheetId="1" hidden="1">'Anexo PA'!$A$2:$U$326</definedName>
    <definedName name="_xlnm._FilterDatabase" localSheetId="0" hidden="1">'Plan de Accion'!$A$10:$BJ$10</definedName>
    <definedName name="PA">'Plan de Accion'!$A$9:$BJ$29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BC59" i="1" l="1"/>
  <c r="AN59" i="1"/>
  <c r="Q326" i="2"/>
  <c r="Q325" i="2"/>
  <c r="Q324" i="2"/>
  <c r="Q323" i="2"/>
  <c r="Q322" i="2"/>
  <c r="Q321" i="2"/>
  <c r="Q320" i="2"/>
  <c r="Q319" i="2"/>
  <c r="Q318" i="2"/>
  <c r="Q317" i="2"/>
  <c r="Q316" i="2"/>
  <c r="Q315" i="2"/>
  <c r="Q314" i="2"/>
  <c r="Q311" i="2"/>
  <c r="Q308" i="2"/>
  <c r="Q298" i="2"/>
  <c r="Q297" i="2"/>
  <c r="Q295" i="2"/>
  <c r="Q294" i="2"/>
  <c r="Q293" i="2"/>
  <c r="Q292" i="2"/>
  <c r="Q288" i="2"/>
  <c r="Q287" i="2"/>
  <c r="Q286" i="2"/>
  <c r="Q285" i="2"/>
  <c r="Q284" i="2"/>
  <c r="Q283" i="2"/>
  <c r="Q282" i="2"/>
  <c r="Q281" i="2"/>
  <c r="Q280" i="2"/>
  <c r="Q279" i="2"/>
  <c r="Q278" i="2"/>
  <c r="Q277" i="2"/>
  <c r="Q276" i="2"/>
  <c r="Q273" i="2"/>
  <c r="Q272" i="2"/>
  <c r="Q271" i="2"/>
  <c r="Q270" i="2"/>
  <c r="Q269" i="2"/>
  <c r="Q268" i="2"/>
  <c r="Q267" i="2"/>
  <c r="Q266" i="2"/>
  <c r="Q265" i="2"/>
  <c r="Q264" i="2"/>
  <c r="Q263" i="2"/>
  <c r="Q262" i="2"/>
  <c r="Q261" i="2"/>
  <c r="K329" i="2" l="1"/>
  <c r="K331" i="2" s="1"/>
  <c r="J329" i="2"/>
  <c r="J331" i="2" s="1"/>
  <c r="I329" i="2"/>
  <c r="BF58" i="1" l="1"/>
  <c r="BB58" i="1"/>
  <c r="AO58" i="1"/>
  <c r="AM58" i="1"/>
  <c r="AN51" i="1"/>
  <c r="AN52" i="1"/>
  <c r="Z29" i="1"/>
  <c r="Z58" i="1" s="1"/>
  <c r="BE58" i="1" l="1"/>
  <c r="BE60" i="1" s="1"/>
  <c r="BF60" i="1"/>
  <c r="BB60" i="1"/>
  <c r="AO60" i="1"/>
  <c r="AM60" i="1"/>
  <c r="Z60" i="1"/>
  <c r="I331" i="2"/>
  <c r="U58" i="1"/>
  <c r="U60" i="1" s="1"/>
  <c r="T58" i="1"/>
  <c r="T60" i="1" s="1"/>
  <c r="P33" i="1" l="1"/>
  <c r="P41" i="1"/>
  <c r="Q49" i="1"/>
  <c r="Q56" i="1"/>
  <c r="P56" i="1"/>
  <c r="AN56" i="1"/>
  <c r="BC56" i="1"/>
  <c r="P55" i="1"/>
  <c r="Q55" i="1"/>
  <c r="AN55" i="1"/>
  <c r="BC55" i="1"/>
  <c r="P54" i="1"/>
  <c r="Q54" i="1"/>
  <c r="AN54" i="1"/>
  <c r="BC54" i="1"/>
  <c r="P50" i="1"/>
  <c r="P53" i="1"/>
  <c r="Q50" i="1"/>
  <c r="Q53" i="1"/>
  <c r="AN50" i="1"/>
  <c r="AN53" i="1"/>
  <c r="BC50" i="1"/>
  <c r="BC53" i="1"/>
  <c r="P44" i="1"/>
  <c r="P45" i="1"/>
  <c r="P46" i="1"/>
  <c r="P47" i="1"/>
  <c r="P48" i="1"/>
  <c r="Q44" i="1"/>
  <c r="Q45" i="1"/>
  <c r="Q46" i="1"/>
  <c r="Q47" i="1"/>
  <c r="Q48" i="1"/>
  <c r="AN44" i="1"/>
  <c r="AN45" i="1"/>
  <c r="AN46" i="1"/>
  <c r="AN47" i="1"/>
  <c r="AN48" i="1"/>
  <c r="AN49" i="1"/>
  <c r="BC44" i="1"/>
  <c r="BC45" i="1"/>
  <c r="BC46" i="1"/>
  <c r="BC47" i="1"/>
  <c r="BC48" i="1"/>
  <c r="BC49" i="1"/>
  <c r="P43" i="1"/>
  <c r="Q43" i="1"/>
  <c r="AN43" i="1"/>
  <c r="BC43" i="1"/>
  <c r="P30" i="1"/>
  <c r="P31" i="1"/>
  <c r="P32" i="1"/>
  <c r="P34" i="1"/>
  <c r="P35" i="1"/>
  <c r="P36" i="1"/>
  <c r="P37" i="1"/>
  <c r="P38" i="1"/>
  <c r="P39" i="1"/>
  <c r="P40" i="1"/>
  <c r="P42" i="1"/>
  <c r="Q30" i="1"/>
  <c r="Q31" i="1"/>
  <c r="Q32" i="1"/>
  <c r="Q33" i="1"/>
  <c r="Q34" i="1"/>
  <c r="Q35" i="1"/>
  <c r="Q36" i="1"/>
  <c r="Q37" i="1"/>
  <c r="Q38" i="1"/>
  <c r="Q39" i="1"/>
  <c r="Q40" i="1"/>
  <c r="Q41" i="1"/>
  <c r="Q42" i="1"/>
  <c r="AN30" i="1"/>
  <c r="AN31" i="1"/>
  <c r="AN32" i="1"/>
  <c r="AN33" i="1"/>
  <c r="AN34" i="1"/>
  <c r="AN35" i="1"/>
  <c r="AN36" i="1"/>
  <c r="AN37" i="1"/>
  <c r="AN38" i="1"/>
  <c r="AN39" i="1"/>
  <c r="AN40" i="1"/>
  <c r="AN41" i="1"/>
  <c r="AN42" i="1"/>
  <c r="BC30" i="1"/>
  <c r="BC31" i="1"/>
  <c r="BC32" i="1"/>
  <c r="BC33" i="1"/>
  <c r="BC34" i="1"/>
  <c r="BC35" i="1"/>
  <c r="BC36" i="1"/>
  <c r="BC37" i="1"/>
  <c r="BC38" i="1"/>
  <c r="BC39" i="1"/>
  <c r="BC40" i="1"/>
  <c r="BC41" i="1"/>
  <c r="BC42" i="1"/>
  <c r="P49" i="1" l="1"/>
  <c r="BD48" i="1"/>
  <c r="BD44" i="1"/>
  <c r="BD56" i="1"/>
  <c r="BD50" i="1"/>
  <c r="BD46" i="1"/>
  <c r="BD42" i="1"/>
  <c r="BD38" i="1"/>
  <c r="BD34" i="1"/>
  <c r="BD30" i="1"/>
  <c r="BD43" i="1"/>
  <c r="BD55" i="1"/>
  <c r="BD39" i="1"/>
  <c r="BD35" i="1"/>
  <c r="BD40" i="1"/>
  <c r="BD36" i="1"/>
  <c r="BD32" i="1"/>
  <c r="BD54" i="1"/>
  <c r="BD37" i="1"/>
  <c r="BD53" i="1"/>
  <c r="BD49" i="1"/>
  <c r="BD45" i="1"/>
  <c r="BD47" i="1"/>
  <c r="BD31" i="1"/>
  <c r="BD41" i="1"/>
  <c r="BD33" i="1"/>
  <c r="P12" i="1"/>
  <c r="P13" i="1"/>
  <c r="P14" i="1"/>
  <c r="P15" i="1"/>
  <c r="P16" i="1"/>
  <c r="P17" i="1"/>
  <c r="P18" i="1"/>
  <c r="P19" i="1"/>
  <c r="P20" i="1"/>
  <c r="P21" i="1"/>
  <c r="P22" i="1"/>
  <c r="P23" i="1"/>
  <c r="P24" i="1"/>
  <c r="P25" i="1"/>
  <c r="P26" i="1"/>
  <c r="P27" i="1"/>
  <c r="P28" i="1"/>
  <c r="P29" i="1"/>
  <c r="P11" i="1"/>
  <c r="BC11" i="1"/>
  <c r="BC12" i="1"/>
  <c r="BC13" i="1"/>
  <c r="BC14" i="1"/>
  <c r="BC15" i="1"/>
  <c r="BC16" i="1"/>
  <c r="BC17" i="1"/>
  <c r="BC18" i="1"/>
  <c r="BC19" i="1"/>
  <c r="BC20" i="1"/>
  <c r="BC21" i="1"/>
  <c r="BC22" i="1"/>
  <c r="BC23" i="1"/>
  <c r="BC24" i="1"/>
  <c r="BC25" i="1"/>
  <c r="BC26" i="1"/>
  <c r="BC27" i="1"/>
  <c r="BC28" i="1"/>
  <c r="BC29" i="1"/>
  <c r="AN11" i="1"/>
  <c r="AN12" i="1"/>
  <c r="AN13" i="1"/>
  <c r="AN14" i="1"/>
  <c r="AN15" i="1"/>
  <c r="AN16" i="1"/>
  <c r="AN17" i="1"/>
  <c r="AN18" i="1"/>
  <c r="AN19" i="1"/>
  <c r="AN20" i="1"/>
  <c r="AN21" i="1"/>
  <c r="AN22" i="1"/>
  <c r="AN23" i="1"/>
  <c r="AN24" i="1"/>
  <c r="AN25" i="1"/>
  <c r="AN26" i="1"/>
  <c r="AN27" i="1"/>
  <c r="AN28" i="1"/>
  <c r="AN29" i="1"/>
  <c r="Q11" i="1"/>
  <c r="Q12" i="1"/>
  <c r="Q13" i="1"/>
  <c r="Q14" i="1"/>
  <c r="Q15" i="1"/>
  <c r="Q16" i="1"/>
  <c r="Q17" i="1"/>
  <c r="Q18" i="1"/>
  <c r="Q19" i="1"/>
  <c r="Q20" i="1"/>
  <c r="Q21" i="1"/>
  <c r="Q22" i="1"/>
  <c r="Q23" i="1"/>
  <c r="Q24" i="1"/>
  <c r="Q25" i="1"/>
  <c r="Q26" i="1"/>
  <c r="Q27" i="1"/>
  <c r="Q28" i="1"/>
  <c r="Q29" i="1"/>
  <c r="BC58" i="1" l="1"/>
  <c r="BC60" i="1" s="1"/>
  <c r="AN58" i="1"/>
  <c r="AN60" i="1" s="1"/>
  <c r="BD27" i="1"/>
  <c r="BD23" i="1"/>
  <c r="BD19" i="1"/>
  <c r="BD15" i="1"/>
  <c r="BD26" i="1"/>
  <c r="BD22" i="1"/>
  <c r="BD18" i="1"/>
  <c r="BD14" i="1"/>
  <c r="BD28" i="1"/>
  <c r="BD29" i="1"/>
  <c r="BD25" i="1"/>
  <c r="BD21" i="1"/>
  <c r="BD17" i="1"/>
  <c r="BD13" i="1"/>
  <c r="BD24" i="1"/>
  <c r="BD20" i="1"/>
  <c r="BD16" i="1"/>
  <c r="BD12" i="1"/>
  <c r="BD11" i="1"/>
</calcChain>
</file>

<file path=xl/sharedStrings.xml><?xml version="1.0" encoding="utf-8"?>
<sst xmlns="http://schemas.openxmlformats.org/spreadsheetml/2006/main" count="5260" uniqueCount="1409">
  <si>
    <t>Responsable</t>
  </si>
  <si>
    <t>Dependencia</t>
  </si>
  <si>
    <t>Actividades Realizadas</t>
  </si>
  <si>
    <t>Número de Beneficiarios</t>
  </si>
  <si>
    <t>Población Beneficiada</t>
  </si>
  <si>
    <t>Comuna o Barrio Beneficiado</t>
  </si>
  <si>
    <t>Valor Vigencia Proyecto</t>
  </si>
  <si>
    <t>Valor del Proyecto</t>
  </si>
  <si>
    <t>Nombre del Proyecto</t>
  </si>
  <si>
    <t>Porcentaje Avance Vigencia</t>
  </si>
  <si>
    <t>Meta Programada Vigencia</t>
  </si>
  <si>
    <t>Tipo de Meta</t>
  </si>
  <si>
    <t>Indicador de Producto</t>
  </si>
  <si>
    <t>Cod. Indicador de Producto</t>
  </si>
  <si>
    <t>Meta de Producto</t>
  </si>
  <si>
    <t>Cod. de Producto</t>
  </si>
  <si>
    <t>Programa</t>
  </si>
  <si>
    <t>Cod. Programa</t>
  </si>
  <si>
    <t>Sector</t>
  </si>
  <si>
    <t>Linea Estratégica</t>
  </si>
  <si>
    <t xml:space="preserve"> Consecutivo PDM</t>
  </si>
  <si>
    <t>ODS</t>
  </si>
  <si>
    <t>RESPONSABLES</t>
  </si>
  <si>
    <t>Recursos Gestionados</t>
  </si>
  <si>
    <t>Ejecución Presupuestal</t>
  </si>
  <si>
    <t>RECURSOS EJECUTADOS</t>
  </si>
  <si>
    <t>RECURSOS PROGRAMADOS</t>
  </si>
  <si>
    <t>PROYECTOS DE INVERSION</t>
  </si>
  <si>
    <t>CUMPLIMIENTO DE LA META</t>
  </si>
  <si>
    <t>PDM 2024-2027</t>
  </si>
  <si>
    <t>VIGENCIA</t>
  </si>
  <si>
    <r>
      <t>Unidad de Medida</t>
    </r>
    <r>
      <rPr>
        <b/>
        <sz val="12"/>
        <color rgb="FF002060"/>
        <rFont val="Arial"/>
        <family val="2"/>
      </rPr>
      <t>2</t>
    </r>
  </si>
  <si>
    <r>
      <t>Meta Ejecutada Vigencia</t>
    </r>
    <r>
      <rPr>
        <b/>
        <sz val="12"/>
        <color rgb="FF002060"/>
        <rFont val="Arial"/>
        <family val="2"/>
      </rPr>
      <t>4</t>
    </r>
  </si>
  <si>
    <t>LÍnea Base</t>
  </si>
  <si>
    <t>PLAN DE ACCION</t>
  </si>
  <si>
    <t>Código:  F-DPM-10100-238,37-060</t>
  </si>
  <si>
    <r>
      <t>Meta Programada Cuatrienio</t>
    </r>
    <r>
      <rPr>
        <b/>
        <sz val="12"/>
        <color rgb="FF002060"/>
        <rFont val="Arial"/>
        <family val="2"/>
      </rPr>
      <t>3</t>
    </r>
  </si>
  <si>
    <t>Porcentaje Avance Cuatrienio</t>
  </si>
  <si>
    <t>Código BPIN</t>
  </si>
  <si>
    <t>Total Recursos Obligados</t>
  </si>
  <si>
    <t>Total Recursos Pagados</t>
  </si>
  <si>
    <t>Versión: 2.0</t>
  </si>
  <si>
    <t>Fecha aprobación: Octubre-10-2024</t>
  </si>
  <si>
    <t>Página: 1 de 1</t>
  </si>
  <si>
    <t>Recursos propios 2025</t>
  </si>
  <si>
    <t>SGP Educación 2025</t>
  </si>
  <si>
    <t>SGP Salud 2025</t>
  </si>
  <si>
    <t>SGP Deporte 2025</t>
  </si>
  <si>
    <t>SGP Cultura 2025</t>
  </si>
  <si>
    <t>SGP Libre inversión 2025</t>
  </si>
  <si>
    <t>SGP Libre destinación 2025</t>
  </si>
  <si>
    <t>SGP Alimentación escolar 2025</t>
  </si>
  <si>
    <t>SGP Municipios río Magdalena 2025</t>
  </si>
  <si>
    <t>SGP APSB 2025</t>
  </si>
  <si>
    <t>Crédito 2025</t>
  </si>
  <si>
    <t>Transferencias de capital - cofinanciación departamento 2025</t>
  </si>
  <si>
    <t>Transferencias de capital - cofinanciación nación 2025</t>
  </si>
  <si>
    <t>Otros 2025</t>
  </si>
  <si>
    <t>Total 2025</t>
  </si>
  <si>
    <t>Recursos propios 20252</t>
  </si>
  <si>
    <t>SGP Educación 20253</t>
  </si>
  <si>
    <t>SGP Salud 20254</t>
  </si>
  <si>
    <t>SGP Deporte 20255</t>
  </si>
  <si>
    <t>SGP Cultura 20256</t>
  </si>
  <si>
    <t>SGP Libre inversión 20257</t>
  </si>
  <si>
    <t>SGP Libre destinación 20258</t>
  </si>
  <si>
    <t>SGP Alimentación escolar 20259</t>
  </si>
  <si>
    <t>SGP Municipios río Magdalena 202510</t>
  </si>
  <si>
    <t>SGP APSB 202511</t>
  </si>
  <si>
    <t>Crédito 202512</t>
  </si>
  <si>
    <t>Transferencias de capital - cofinanciación departamento 202513</t>
  </si>
  <si>
    <t>Transferencias de capital - cofinanciación nación 202514</t>
  </si>
  <si>
    <t>Otros 202515</t>
  </si>
  <si>
    <t>Total Comprometido 2025</t>
  </si>
  <si>
    <t>Territorio seguro que protege</t>
  </si>
  <si>
    <t>Inclusión social y reconciliación</t>
  </si>
  <si>
    <t>4102</t>
  </si>
  <si>
    <t>Desarrollo integral de la primera infancia a la juventud, y fortalecimiento de las capacidades de las familias de niñas, niños y adolescentes (4102)</t>
  </si>
  <si>
    <t>4102038</t>
  </si>
  <si>
    <t>Atender a 30.000 niños, niñas, adolescentes y sus familias con un enfoque de inclusión social.</t>
  </si>
  <si>
    <t>Niños, niñas, adolescentes y jóvenes atendidos en los servicios de restablecimiento en la administración de justicia.
 (410203800)</t>
  </si>
  <si>
    <t>Número</t>
  </si>
  <si>
    <t>Territorio seguro que progresa</t>
  </si>
  <si>
    <t>Agricultura y desarrollo rural</t>
  </si>
  <si>
    <t>1702</t>
  </si>
  <si>
    <t>Inclusión Productiva de pequeños productores rurales (1702)</t>
  </si>
  <si>
    <t>1702014</t>
  </si>
  <si>
    <t>Brindar 40 Servicios de apoyo para el acceso a maquinaria y equipos a Productores del sector rural con herramientas que permitan generar valor agregado a las materias primas producidas.</t>
  </si>
  <si>
    <t>Productores beneficiados con acceso a maquinaria y equipo (170201400)</t>
  </si>
  <si>
    <t>inclusión Productiva de pequeños productores rurales (1702)</t>
  </si>
  <si>
    <t>1702016</t>
  </si>
  <si>
    <t>Brindar 5 Servicios de apoyo para el fomento de la asociatividad de pequeños productores rurales de los tres corregimientos del municipio Bucaramanga</t>
  </si>
  <si>
    <t>asociaciones apoyadas 
 (170201600)</t>
  </si>
  <si>
    <t>1702017</t>
  </si>
  <si>
    <t>Fortalecer 150  productores agropecuarios de Bucaramanga, incrementando la cobertura de familias del sector rural en los mercadillos y su formacion en inclusion financiera.</t>
  </si>
  <si>
    <t xml:space="preserve">Productores agropecuarios apoyados
(170201700)
</t>
  </si>
  <si>
    <t>1702010</t>
  </si>
  <si>
    <t>Brindar el servicio de asistencia técnica a 1023 beneficiarios</t>
  </si>
  <si>
    <t xml:space="preserve">Pequenos productores rurales asistidos tecnicamente
(170201000)
</t>
  </si>
  <si>
    <t>1707</t>
  </si>
  <si>
    <t>Sanidad agropecuaria e inocuidad agroalimentaria (1707)</t>
  </si>
  <si>
    <t>1707042</t>
  </si>
  <si>
    <t>Mantener el Servicio de vacunación para 2400 animales de interés agropecuario en los tres corregimientos garantizando el estatus sanitario-libres de aftosa e inmunización contra brucelosis bovina.</t>
  </si>
  <si>
    <t xml:space="preserve">Número de animales vacunados
 (170704200)
</t>
  </si>
  <si>
    <t>1709</t>
  </si>
  <si>
    <t>Infraestructura productiva y comercialización (1709)</t>
  </si>
  <si>
    <t>1709105</t>
  </si>
  <si>
    <t>Apoyar 1 cadena productiva agrícola, forestal o pecuaria</t>
  </si>
  <si>
    <t xml:space="preserve">Cadenas productivas apoyadas
(170910500)
</t>
  </si>
  <si>
    <t>Territorio seguro que integra</t>
  </si>
  <si>
    <t>Gobierno territorial</t>
  </si>
  <si>
    <t>4502</t>
  </si>
  <si>
    <t>Fortalecimiento del buen gobierno para el respeto y garantía de los derechos humanos (4502)</t>
  </si>
  <si>
    <t>4502015</t>
  </si>
  <si>
    <t>Dotar una (1) oficina para la atención y orientación de familias del municipio de Bucaramanga</t>
  </si>
  <si>
    <t>Oficinas para la atención y orientación ciudadana dotadas 
  (450201500)</t>
  </si>
  <si>
    <t xml:space="preserve">Número </t>
  </si>
  <si>
    <t>4103</t>
  </si>
  <si>
    <t>Inclusión social y productiva para la población en situación de vulnerabilidad (4103)</t>
  </si>
  <si>
    <t>4103052</t>
  </si>
  <si>
    <t>Mantener el beneficio a 180 personas en situación de vulnerabilidad con la oferta de servicio exequial</t>
  </si>
  <si>
    <t>Beneficiarios potenciales para quienes se gestiona la oferta social (410305200)</t>
  </si>
  <si>
    <t>4502038</t>
  </si>
  <si>
    <t>Formular e implementar una (1) estrategia que promueve dinámicas familias seguras.  (Cumplimiento a los ejes 1,2 y 3 de la Política Pública para las familias de Bucaramanga, Acuerdo Municipal 034 de 2019)</t>
  </si>
  <si>
    <t>Estrategias de promoción de la garantía de derechos implementadas 
  (450203800)</t>
  </si>
  <si>
    <t>Atender a 31.057 de personas con los programas nacionales de Transferencias Monetarias (Renta Ciudadana, Renta Joven, Compensación Social del IVA y Colombia Mayor) de familias en pobreza extrema, pobreza moderada y en vulnerabilidad municipio de Bucaramanga."</t>
  </si>
  <si>
    <t>Beneficiarios potenciales para quienes se gestiona la oferta social
 (410305200)</t>
  </si>
  <si>
    <t>4104</t>
  </si>
  <si>
    <t>Atención integral de población en situación permanente de desprotección social y/o familiar (4104)</t>
  </si>
  <si>
    <t>4104026</t>
  </si>
  <si>
    <t>Brindar servicio de gestión de oferta social dirigido a 500 personas a través de la implementación de una (1) estrategia de Red de Apoyo comunitario que promuevan la integración del habitante de calle en la sociedad</t>
  </si>
  <si>
    <t>Personas atendidas con oferta institucional. (410402600)</t>
  </si>
  <si>
    <t>4104027</t>
  </si>
  <si>
    <t>Mantener el servicio de atención a 500 personas en habitanza de calle bajo servicios integrales que promueven su inclusión y mejoramiento de su calidad de vida, garantizando la promoción de los derechos</t>
  </si>
  <si>
    <t>Personas atendidas con servicios integrales 
  (410402700)</t>
  </si>
  <si>
    <t>Beneficiar a 25.000 personas con la oferta social y acceso a servicios que contiene la estrategia de apoyo integral para la implementación de mecanismos de articulación para la garantía de derechos en temas de e inclusión laboral, cohesión social, prevención de la discriminación y la xenofobia, en población migrante, retornada, refugiada y de acogida</t>
  </si>
  <si>
    <t>Beneficiarios potenciales para quienes se gestiona la oferta social
  (410305200)</t>
  </si>
  <si>
    <t>Beneficiar a 4.800 mujeres con estrategias comunitarias preventivas que integren componentes psicosocial, jurídico y vocacional en el marco de la
oferta institucional del Centro Integral de la mujer.</t>
  </si>
  <si>
    <t>Formular e implementar una (1) estrategia dirigida a mujeres de la zona rural y urbana del municipio de Bucaramanga para la atención de casos de mujeres víctimas de violencia, la formación en liderazgo, política y derechos humanos, y para potencias la red de mujeres emprendedoras BGA.</t>
  </si>
  <si>
    <t>Estrategias de
 promoción de la
 garantía de derechos
 implementadas.
 (450203800)</t>
  </si>
  <si>
    <t>Brindar servicio de gestión de oferta social dirigido a 1600 personas a través de la implementación de una (1) estrategia de sistema de apoyo comunitario para la prevención y erradicación del maltrato y/o violencia contra las personas mayores</t>
  </si>
  <si>
    <t>4104014</t>
  </si>
  <si>
    <t>Mantener 4 Centros vida municipales en su infraestructura y dotación de los espacios habilitados para la prestación de servicios que incluya un sistema de apoyo comunitario para la prevención y erradicación del maltrato y/o violencia contra las personas mayores.</t>
  </si>
  <si>
    <t>Centros de día para el adulto mayor dotados (410401400)</t>
  </si>
  <si>
    <t>4104008</t>
  </si>
  <si>
    <t>Atender a 8400 adultos mayores violentados y/o que presentan abandono con atención integral; en salud, recreación y buen uso del tiempo libre mediante espacios culturales, artísticos y recreativos.</t>
  </si>
  <si>
    <t>Adultos mayores atendidos con servicios integrales (410400800)</t>
  </si>
  <si>
    <t>Atender a 940 adultos mayores con servicios integrales en modalidad Centros Vida mediante espacios culturales, artísticos y recreativos.</t>
  </si>
  <si>
    <t>Aumentar a 700 la cobertura de personas mayores vinculadas a los procesos de atención integral modalidad Centro Bienestar</t>
  </si>
  <si>
    <t>4104020</t>
  </si>
  <si>
    <t>Atender integralmente a 2200 personas con discapacidad del sector urbano y rural en extrema vulnerabilidad</t>
  </si>
  <si>
    <t>Personas con discapacidad atendidas con servicios integrales. 
  (410402000)</t>
  </si>
  <si>
    <t>4103067</t>
  </si>
  <si>
    <t>Brindar el servicio de gestión de la oferta social para 4400 personas a través de una estrategia de promoción de derechos de las personas con discapacidad y sus familias dentro de la sociedad</t>
  </si>
  <si>
    <t>Documentos de planeación realizados (410306700)</t>
  </si>
  <si>
    <t>Implementar doce (12) estrategias en alianza con instituciones, entidades, fundaciones y/o empresas para impulsar el desarrollo integral de la población con orientación sexual e identidad de género diversa.</t>
  </si>
  <si>
    <t>Estrategias de promoción de la garantía de derechos implementadas 
   (450203800)</t>
  </si>
  <si>
    <t>Implementar una (1) estrategia de promoción de la garantía de derechos a través de una ruta de Prevención, Detección y Atención Interinstitucional ante casos de discriminación dirigida a la población con orientación sexual e identidad de género diversa.</t>
  </si>
  <si>
    <t>Estrategias de promoción de la garantía de derechos implementadas (450203800)</t>
  </si>
  <si>
    <t>4102006</t>
  </si>
  <si>
    <t>Dotar 5 edificaciones de atención a la primera infancia implementando el sistema municipal de cuidado en Bucaramanga.</t>
  </si>
  <si>
    <t>Edificaciones de atención a la primera infancia dotadas (410200600)</t>
  </si>
  <si>
    <t>4102046</t>
  </si>
  <si>
    <t>Realizar 12 campañas de promoción  y prevención de los derechos de los niños, niñas, adolescentes y jóvenes y  mecanismos de restablecimiento de derechos.</t>
  </si>
  <si>
    <t>Campañas de promoción realizadas (410204600)</t>
  </si>
  <si>
    <t>Beneficiar a mil (1000) madres comunitarias y cuidadoras de la infancia a través de una estrategia de fortalecimiento en componentes, pedagógico, comunitario, gestión de redes y de economía de cuidado (bono rosa).</t>
  </si>
  <si>
    <t>4102052</t>
  </si>
  <si>
    <t>Beneficiar a 70.000 niños, niñas, adolescentes con espacios culturales, artísticos, recreativos y de juego.</t>
  </si>
  <si>
    <t>Niños, niñas, adolescentes y jóvenes beneficiados (410205200)</t>
  </si>
  <si>
    <t>Realizar 4 campañas de promoción en homenaje a la niñez para la visibilización de los derechos de la infancia y la promoción del derecho al juego. niños y niñas</t>
  </si>
  <si>
    <t>Formular e Implementar (1) estrategia que contiene la ruta de atención integral a población vulnerable con difícil acceso a la oferta institucional en los centros de atención.</t>
  </si>
  <si>
    <t>Dotar dos (2) espacios para la atención, orientación y refugio de las mujeres y población OSIGD juntos con sus hijas o hijos víctimas de violencia del municipio de Bucaramanga, para el sistema de cuidado</t>
  </si>
  <si>
    <t>Oficinas para la
 atención orientación ciudadana dotadas (450201500)</t>
  </si>
  <si>
    <t>Territorio seguro que genera valor</t>
  </si>
  <si>
    <t>4599</t>
  </si>
  <si>
    <t>Fortalecimiento a la gestión y dirección de la administración pública territorial (4599)</t>
  </si>
  <si>
    <t>4599031</t>
  </si>
  <si>
    <t>Brindar (1) asistencia técnica a los procesos de la Secretaría de Desarrollo Social que se derivan de los planes, programas y proyectos.</t>
  </si>
  <si>
    <t>Entidades, organismos y dependencias asistidos técnicamente (459903100)</t>
  </si>
  <si>
    <t>Implementar una (1) estrategia que promueva espacios de participacion y fomento de la democracia con representantes comunales</t>
  </si>
  <si>
    <t>4502002</t>
  </si>
  <si>
    <t>Dotar 4 ágoras del sector urbano y rural del municipio de Bucaramanga permitiendo el fortalecimiento de las instituciones democráticas y la participación ciudadana</t>
  </si>
  <si>
    <t>Salones comunales construidos y dotados 
  (450200200)</t>
  </si>
  <si>
    <t>4502001</t>
  </si>
  <si>
    <t>Promover 130 espacios de participación ciudadana a través de la garantia del 100% de los ediles con pago de EPS, ARL, póliza de vida.</t>
  </si>
  <si>
    <t>Espacios de participación promovidos 
  (450200100)</t>
  </si>
  <si>
    <t>Promover  254 espacios de participacion dirigidos a las 234 JAC y 20 espacios a las JAL para el fortalecimiento en competencias jurídicas y de formulación de Proyectos.</t>
  </si>
  <si>
    <t>Promover un (1) espacio de participación a través de la implementación de un laboratorio de innovación política juvenil.</t>
  </si>
  <si>
    <t>Espacios de participación promovidos (450200100)</t>
  </si>
  <si>
    <t>4502034</t>
  </si>
  <si>
    <t>Capacitar 8000 jóvenes entre 14 y 28 años con la implementación de una campaña de futuros adultos (bienestar juvenil, que abarca temas de salud mental, emprendimiento, arte y cultura, prevención de consumo de SPA, fortalecimiento de habilidades blandas, resolución de conflictos, derechos sexuales y reproductivos, orientación vocacional)</t>
  </si>
  <si>
    <t>Personas Capacitadas. (450203400)</t>
  </si>
  <si>
    <t>4103017</t>
  </si>
  <si>
    <t>Beneficiar mensualmente a 3.000 personas con raciones de alimentos para comunidades vulnerables (adultos mayores, personas en condición de discapacidad, niños, niñas y adolescentes)</t>
  </si>
  <si>
    <t>Personas beneficiadas con raciones de alimentos (410301700)</t>
  </si>
  <si>
    <t xml:space="preserve">Beneficiar a 550 cuidadores de personas con discapacidad en temas de exploración y entendimiento de la discapacidad, normatividad y derechos de las personas con discapacidad, procesos de habilitación y rehabilitación, orientación ocupacional y proyecto de vida. </t>
  </si>
  <si>
    <t>Información estadística.</t>
  </si>
  <si>
    <t>0406</t>
  </si>
  <si>
    <t>Generación de la información geográfica del territorio nacional (0406)</t>
  </si>
  <si>
    <t>0406009</t>
  </si>
  <si>
    <t xml:space="preserve">Realizar un documento de actualización en el censo de personas con discapacidad del sector urbano y rural definiendo su condición de extrema vulnerabilidad. </t>
  </si>
  <si>
    <t>Documentos de estudios técnicos realizados
(040600900)</t>
  </si>
  <si>
    <t>1708</t>
  </si>
  <si>
    <t>Ciencia, tecnología e innovación agropecuaria (1708)</t>
  </si>
  <si>
    <t>1708018</t>
  </si>
  <si>
    <t>Mejorar 2 especies animales a nivel genético para un mejor rendimiento productivo.</t>
  </si>
  <si>
    <t>Especies trabajadas a nivel genético (170801800)</t>
  </si>
  <si>
    <t>Trabajo</t>
  </si>
  <si>
    <t>3605</t>
  </si>
  <si>
    <t>Fomento de la investigacion, desarrollo tecnologico e innovacion del sector trabajo (3605)</t>
  </si>
  <si>
    <t>3605012</t>
  </si>
  <si>
    <t>Implementar una estrategia para el desarrollo de habilidades productivas a la población barrista del municipio</t>
  </si>
  <si>
    <t>Estrategias implementadas
(360501200).</t>
  </si>
  <si>
    <t>Acumulativa</t>
  </si>
  <si>
    <t>No Acumulativa</t>
  </si>
  <si>
    <t>2
12</t>
  </si>
  <si>
    <t>5
10</t>
  </si>
  <si>
    <t xml:space="preserve">
10</t>
  </si>
  <si>
    <t>Secretaría de Desarrollo Social</t>
  </si>
  <si>
    <t>Ivan Dario Torres Alfonso</t>
  </si>
  <si>
    <t>Desarrollo de Intervenciones de Tipo Psicosocial Dirigido a la Reducción de Factores de Riesgo en Niños, Niñas y Adolescentes en el Municipio de Bucaramanga</t>
  </si>
  <si>
    <t xml:space="preserve">Municipio de Bucaramanga, sector rural en sus tres corrimientos y urbano en sus 17 comunas </t>
  </si>
  <si>
    <t>Niños, niñas, adolescentes y familias</t>
  </si>
  <si>
    <t>Realizar estrategias orientadas a la creatividad en NNA a través del uso de tecnologías digitales, culturales. recreación y deporte. Brindar el servicio de recreación para la integración de niños, niñas, adolescentes y jóvenes</t>
  </si>
  <si>
    <t>Apoyo a la productividad y competitividad del sector rural del municipio de Bucaramanga</t>
  </si>
  <si>
    <t xml:space="preserve">Municipio de Bucaramanga, sector rural </t>
  </si>
  <si>
    <t>Habitantes del sector rural del Municipio</t>
  </si>
  <si>
    <t xml:space="preserve">Productores agropecuarios </t>
  </si>
  <si>
    <t>Desarrollo de acciones de prevención del contagio y propagación de la fiebre aftosa y brucelosis en el municipio de Bucaramanga</t>
  </si>
  <si>
    <t>Corregimientos 1,2 y 3 del Municipio de Bucaramanga</t>
  </si>
  <si>
    <t>Productores con predios de producción pecuaria</t>
  </si>
  <si>
    <t>Personas del sector rural del municipio</t>
  </si>
  <si>
    <t>Fortalecimiento de las cadenas productivas para el desarrollo de actividades agrícolas, forestales y pecuarias en el municipio de Bucaramanga</t>
  </si>
  <si>
    <t>Fortalecimiento de las acciones orientadas a la atención de la población en situación de vulnerabilidad del municipio de Bucaramanga</t>
  </si>
  <si>
    <t>Centro poblado: Rural - Corregimiento 1,2 y 3 de Bucaramanga.
Centro poblado: Urbano – 17 comunas del Municipio de Bucaramanga</t>
  </si>
  <si>
    <t>Hombres, mujeres y NNA que conforman las familias en situación de Pobreza, Extrema pobreza y vulnerabilidad en el municipio de Bucaramanga</t>
  </si>
  <si>
    <t>Implementación de estrategias de promoción de la oferta institucional para las familias del municipio Bucaramanga</t>
  </si>
  <si>
    <t>Fortalecimiento de las acciones de atención integral para la población en habitanza en calle en el municipio de Bucaramanga</t>
  </si>
  <si>
    <t>Las 17 Comunas del Municipio de Bucaramanga.</t>
  </si>
  <si>
    <t xml:space="preserve"> Ciudadanos en habitabilidad en calle</t>
  </si>
  <si>
    <t>Implementación de acciones para la garantía del acceso a la oferta social en población migrante, retornada, refugiada y de acogida en el Municipio de Bucaramanga</t>
  </si>
  <si>
    <t>Bucaramanga – Comunas 1 a la 17, Corregimientos 1, 2 y 3.</t>
  </si>
  <si>
    <t xml:space="preserve">Personas migrantes regularizadas. 
</t>
  </si>
  <si>
    <t>Desarrollo de acciones de intervención social enfocadas a las mujeres en el ámbito comunitario en el municipio de Bucaramanga</t>
  </si>
  <si>
    <t xml:space="preserve">Rural - Corregimiento 1,2 y 3 de Bucaramanga.
Centro poblado: Urbano – 17 comunas del Municipio de Bucaramanga. </t>
  </si>
  <si>
    <t>Mujeres del Municipio de Bucaramanga</t>
  </si>
  <si>
    <t>Implementación de estrategias de atención integral para las mujeres del municipio de Bucaramanga</t>
  </si>
  <si>
    <t xml:space="preserve">Centro poblado: Rural - Corregimiento 1,2 y 3 de Bucaramanga.
Centro poblado: Urbano – 17 comunas del Municipio de Bucaramanga. </t>
  </si>
  <si>
    <t>Desarrollo e Implementación de estrategias para la promoción, protección, restablecimiento de los derechos de las personas mayores en el Municipio de Bucaramanga</t>
  </si>
  <si>
    <t>Personas Mayores del Municipio de Bucaramanga</t>
  </si>
  <si>
    <t>Fortalecimiento de los procesos de atención integral de la población adulta mayor en el Municipio de Bucaramanga</t>
  </si>
  <si>
    <t>Desarrollo de acciones encaminadas a mejorar la calidad de vida de las personas con discapacidad del municipio de Bucaramanga</t>
  </si>
  <si>
    <t>Personas con discapacidad</t>
  </si>
  <si>
    <t>Fortalecimiento de la atención integral a personas con discapacidad y sus cuidadores en el Municipio de Bucaramanga</t>
  </si>
  <si>
    <t>Personas con discapacidad y cuidadores</t>
  </si>
  <si>
    <t>Desarrollo de acciones de atención integral para la población con orientación sexual e identidad de género diversa en el Municipio de Bucaramanga</t>
  </si>
  <si>
    <t>Bucaramanga – Área urbana y rural</t>
  </si>
  <si>
    <t>Personas con orieentación sexual e identidad de género diversa</t>
  </si>
  <si>
    <t>Desarrollar estrategias encaminadas al restablecimiento de los derechos de niños, niñas y adolescentes. Desarrollar campañas de promoción e integración para el homenaje a la niñez para la visibilización de los derechos de la infancia.</t>
  </si>
  <si>
    <t>Implementación de Acciones Pedagógicas, Comunitarias y de Seguridad Alimentaria a Madres, Cuidadoras y Familias de Niños, Niñas y Adolescentes en el Municipio de Bucaramanga</t>
  </si>
  <si>
    <t>Madres cuidadoras y familias de NNA</t>
  </si>
  <si>
    <t>Desarrollo de la estrategia Ruta de la empatía y la atención integral a población vulnerable con difícil acceso a la oferta institucional en el municipio de Bucaramanga</t>
  </si>
  <si>
    <t>Fortalecimiento de los procesos transversales de la secretaria de desarrollo social en el municipio de Bucaramanga</t>
  </si>
  <si>
    <t>Área urbana y rural</t>
  </si>
  <si>
    <t xml:space="preserve">Usuarios de oferta social </t>
  </si>
  <si>
    <t>Apoyar la gestión administrativa, jurídica, contractual y de seguimiento a los procesos de contratación realizados por la Secretaría de Desarrollo Social. Realizar los procesos de estructuración, actualización, seguimiento de proyectos de inversión y apoyo en la gestión administrativa y contractual. Brindar apoyo en la gestión administrativa, atender solicitudes de los usuarios, apoyo logístico y archivo documental. Efectuar revisión, análisis y evaluación legal de los procesos de contratación y respuesta de requerimientos jurídicos. Realizar actividades de ejecución presupuestal, seguimiento a los diferentes planes, informes de gestión y financieros. Apoyar en el actualización, consolidación, análisis e interpretación de datos, formulación y seguimiento de políticas públicas. Desarrollar actividades de territorialización de la oferta con la población adscrita a los diferentes programas. Adquirir herramientas técnicas y tecnológicas para mejorar la atención a los usuarios</t>
  </si>
  <si>
    <t>Fortalecimiento de los espacios de participación ciudadana y buen gobierno en el municipio de Bucaramanga</t>
  </si>
  <si>
    <t>Municipio de Bucaramanga, sector rural y urbano</t>
  </si>
  <si>
    <t>Representantes comunales</t>
  </si>
  <si>
    <t>Ediles</t>
  </si>
  <si>
    <t>Dignatarios de juntas de acción comunal y ediles</t>
  </si>
  <si>
    <t>Jóvenes del municipio de Bucaramanga</t>
  </si>
  <si>
    <t xml:space="preserve">Desarrollo e Implementación de estrategias para la promoción, protección, restablecimiento de los derechos de las personas mayores en el Municipio de Bucaramanga. </t>
  </si>
  <si>
    <t>Personas mayores en condición de vulnerabilidad</t>
  </si>
  <si>
    <t>Fortalecimiento de la atención integral a personas con discapacidad y sus cuidadores en el Municipio de Bucaramanga.</t>
  </si>
  <si>
    <t>Actualización del censo de personas con discapacidad en el Municipio de Bucaramanga</t>
  </si>
  <si>
    <t>Mejoramiento genetico pecuario en el municipio de Bucaramanga</t>
  </si>
  <si>
    <t>Desarrollo de acciones para adquirir habilidades productivas por parte de los jóvenes del Municipio de Bucaramanga</t>
  </si>
  <si>
    <t>FECHA</t>
  </si>
  <si>
    <t>RP</t>
  </si>
  <si>
    <t>RUBRO</t>
  </si>
  <si>
    <t>DESCRIPCION RUBRO</t>
  </si>
  <si>
    <t>CONCEPTO</t>
  </si>
  <si>
    <t>NIT TERCERO</t>
  </si>
  <si>
    <t>NOMBRE TERCERO</t>
  </si>
  <si>
    <t>CONTRATO</t>
  </si>
  <si>
    <t>VALOR COMPROMETIDO</t>
  </si>
  <si>
    <t>TOTAL OBLIGACIONES</t>
  </si>
  <si>
    <t>TOTAL PAGOS</t>
  </si>
  <si>
    <t>IND</t>
  </si>
  <si>
    <t>N° META</t>
  </si>
  <si>
    <t>META</t>
  </si>
  <si>
    <t>N°PROYECTO</t>
  </si>
  <si>
    <t>PROYECTO</t>
  </si>
  <si>
    <t>ACTIVIDAD PROYECTO</t>
  </si>
  <si>
    <t>Modalidad</t>
  </si>
  <si>
    <t>Tipo Contrato</t>
  </si>
  <si>
    <t>No. SECOP</t>
  </si>
  <si>
    <t>Url SECOP</t>
  </si>
  <si>
    <t>Columna1</t>
  </si>
  <si>
    <t>2.3.2.02.02.009.2024680010068.1.4599031.91114.266.201</t>
  </si>
  <si>
    <t>SERVICIOS DE PLANIFICACION ECONOMICA SOCIAL Y ESTADISTICA DE LA ADMINISTRACION PUBLICA</t>
  </si>
  <si>
    <t xml:space="preserve">PRESTAR SERVICIOS PROFESIONALES COMO ABOGADO (A) PARA APOYAR LA GESTION JURIDICA Y CONTRACTUAL DE LA SECRETARIA DE DESARROLLO SOCIAL, EN EL MARCO DEL PROYECTO “FORTALECIMIENTO DE LOS PROCESOS TRANSVERSALES DE LA SECRETARIA DE DESARROLLO SOCIAL EN EL MUNICIPIO DE BUCARAMANGA
</t>
  </si>
  <si>
    <t>1095820856</t>
  </si>
  <si>
    <t>ELKIN ALAN GARCIA BOHORQUEZ</t>
  </si>
  <si>
    <t xml:space="preserve">Actividad 1.1.1 Apoyar la gestión administrativa, jurídica, contractual y de seguimiento a los procesos de contratación realizados por la Secretaria de Desarrollo Social		</t>
  </si>
  <si>
    <t>CONTRATACIÓN DIRECTA</t>
  </si>
  <si>
    <t>CONTRATO DE PRESTACIÓN DE SERVICIOS PROFESIONALES</t>
  </si>
  <si>
    <t>SDS-CPS-001-2025</t>
  </si>
  <si>
    <t>https://community.secop.gov.co/Public/Tendering/ContractNoticePhases/View?PPI=CO1.PPI.36817980&amp;isFromPublicArea=True&amp;isModal=False</t>
  </si>
  <si>
    <t>-</t>
  </si>
  <si>
    <t xml:space="preserve">PRESTAR SERVICIOS PROFESIONALES PARA APOYAR LA GESTIÓN CONTRACTUAL MEDIANTE LA ELABORACIÓN DE ESTUDIOS DEL SECTOR Y LA EVALUACIÓN FINANCIERA EN LOS DIFERENTES PROCESOS DE SELECCIÓN QUE ADELANTE LA SECRETARIA DE DESARROLLO SOCIAL EN EL MARCO DEL PROYECTO "FORTALECIMIENTO DE LOS PROCESOS TRANSVERSALES DE LA SECRETARIA DE DESARROLLO SOCIAL EN EL MUNICIPIO DE BUCARAMANGA
</t>
  </si>
  <si>
    <t>63454807</t>
  </si>
  <si>
    <t>CLAUDIA PATRICIA ROJAS SOTO</t>
  </si>
  <si>
    <t>SDS-CPS-003-2024</t>
  </si>
  <si>
    <t>https://community.secop.gov.co/Public/Tendering/ContractNoticePhases/View?PPI=CO1.PPI.36824850&amp;isFromPublicArea=True&amp;isModal=False</t>
  </si>
  <si>
    <t>1098743979</t>
  </si>
  <si>
    <t>CRISTHIAN FABIAN CUBIDES MENDOZA</t>
  </si>
  <si>
    <t>SDS-CPS-002-2025</t>
  </si>
  <si>
    <t>https://community.secop.gov.co/Public/Tendering/ContractNoticePhases/View?PPI=CO1.PPI.36817989&amp;isFromPublicArea=True&amp;isModal=False</t>
  </si>
  <si>
    <t xml:space="preserve">PRESTAR SERVICIOS DE APOYO A LA GESTIÓN ADMINISTRATIVA Y CONTRACTUAL DE LA SECRETARIA DE DESARROLLO SOCIAL EN EL MARCO DEL PROYECTO "FORTALECIMIENTO DE LOS PROCESOS TRANSVERSALES DE LA SECRETARIA DE DESARROLLO SOCIAL EN EL MUNICIPIO DE BUCARAMANGA
</t>
  </si>
  <si>
    <t>49655387</t>
  </si>
  <si>
    <t>BLANCA NIEVES GONGORA CARTAGENA</t>
  </si>
  <si>
    <t>CONTRATO DE PRESTACIÓN DE SERVICIOS DE APOYO A LA GESTIÓN</t>
  </si>
  <si>
    <t>SDS-CPS-009-2025</t>
  </si>
  <si>
    <t xml:space="preserve">https://community.secop.gov.co/Public/Tendering/ContractNoticePhases/View?PPI=CO1.PPI.36855403&amp;isFromPublicArea=True&amp;isModal=False
</t>
  </si>
  <si>
    <t xml:space="preserve">PRESTAR SERVICIOS DE APOYO A LA GESTION EN LOS DIFERENTES TRAMITES ADMINISTRATIVOS QUE SE GENERE DEL DESPACHO DE LA SECRETARIA DE DESARROLLO SOCIAL EN EL MARCO DEL PROYECTO "FORTALECIMIENTO DE LOS PROCESOS TRANSVERSALES DE LA SECRETARIA DE DESARROLLO SOCIAL EN EL MUNICIPIO DE BUCARAMANGA
</t>
  </si>
  <si>
    <t>28152791</t>
  </si>
  <si>
    <t>CAROLINA VELASCO DIAZ</t>
  </si>
  <si>
    <t>Actividad 1.1.3 Brindar apoyo en la gestión administrativa, atender solicitudes de los usuarios, apoyo logístico y archivo documental.</t>
  </si>
  <si>
    <t>SDS-CPS-007-2025</t>
  </si>
  <si>
    <t>https://community.secop.gov.co/Public/Tendering/ContractNoticePhases/View?PPI=CO1.PPI.36853667&amp;isFromPublicArea=True&amp;isModal=False</t>
  </si>
  <si>
    <t xml:space="preserve">PRESTAR SERVICIOS PROFESIONALES COMO ABOGADO (A) MAGISTER PARA APOYAR LA GESTIÓN JURÍDICA, CONTRACTUAL Y ADMINISTRATIVA DE LA SECRETARIA DE DESARROLLO SOCIAL EN EL MARCO DEL PROYECTO "FORTALECIMIENTO DE LOS PROCESOS TRANSVERSALES DE LA SECRETARIA DE DESARROLLO SOCIAL EN EL MUNICIPIO DE BUCARAMANGA
</t>
  </si>
  <si>
    <t>63360121</t>
  </si>
  <si>
    <t>LEONOR PEREZ ROJAS</t>
  </si>
  <si>
    <t>Actividad 1.1.4 Efectuar revisión, análisis y evaluación legal de los procesos de contratación y respuesta de requerimientos jurídicos.</t>
  </si>
  <si>
    <t>SDS-CPS-005-2025</t>
  </si>
  <si>
    <t xml:space="preserve">https://community.secop.gov.co/Public/Tendering/ContractNoticePhases/View?PPI=CO1.PPI.36853342&amp;isFromPublicArea=True&amp;isModal=False
</t>
  </si>
  <si>
    <t xml:space="preserve">PRESTAR SERVICIOS PROFESIONALES PARA APOYAR LA GESTIÓN ADMINISTRATIVA MEDIANTE LA RECOLECCIÓN, ANÁLISIS, CARGUE Y RENDICIÓN DE INFORMES CONTRACTUALES EN LAS DIFERENTES PLATAFORMAS DISPUESTAS POR LA ENTIDAD Y ENTES DE CONTROL, EN EL MARCO DEL PROYECTO "FORTALECIMIENTO DE LOS PROCESOS TRANSVERSALES DE LA SECRETARIA DE DESARROLLO SOCIAL EN EL MUNICIPIO DE BUCARAMANGA
</t>
  </si>
  <si>
    <t>37754687</t>
  </si>
  <si>
    <t>ETNA MILENA GARNICA MAYORGA</t>
  </si>
  <si>
    <t>SDS-CPS-006-2025</t>
  </si>
  <si>
    <t xml:space="preserve">https://community.secop.gov.co/Public/Tendering/ContractNoticePhases/View?PPI=CO1.PPI.36853750&amp;isFromPublicArea=True&amp;isModal=False
</t>
  </si>
  <si>
    <t xml:space="preserve">PRESTAR SERVICIOS COMO PROFESIONAL ESPECIALIZADO PARA APOYAR LA GESTIÓN ADMINISTRATIVA MEDIANTE LA FORMULACIÓN, ACTUALIZACIÓN Y SEGUIMIENTO A PROYECTOS DE INVERSIÓN DE LA SECRETARIA DE DESARROLLO SOCIAL EN EL MARCO DEL PROYECTO "FORTALECIMIENTO DE LOS PROCESOS TRANSVERSALES DE LA SECRETARIA DE DESARROLLO SOCIAL EN EL MUNICIPIO DE BUCARAMANGA
</t>
  </si>
  <si>
    <t>63559081</t>
  </si>
  <si>
    <t>CINDY EYLEN ROJAS QUINTERO</t>
  </si>
  <si>
    <t xml:space="preserve">Actividad 1.1.2 Realizar los procesos de estructuración, actualización, seguimiento de proyectos de inversión y apoyo en la gestión administrativa y contractual  </t>
  </si>
  <si>
    <t>SDS-CPS-004-2025</t>
  </si>
  <si>
    <t xml:space="preserve">https://community.secop.gov.co/Public/Tendering/ContractNoticePhases/View?PPI=CO1.PPI.36853303&amp;isFromPublicArea=True&amp;isModal=False
</t>
  </si>
  <si>
    <t xml:space="preserve">PRESTAR SERVICIOS COMO PROFESIONAL ESPECIALIZADO PARA APOYAR LOS PROCESOS DE PLANEACION PRESUPUESTAL, CONTRACTUAL Y ADMINISTRATIVA, ASÍ COMO LA ELABORACIÓN DE INFORMES FINANCIEROS, DE GESTION Y SEGUIMIENTO A LAS METAS DE LOS PROGRAMAS SOCIALES DE LA SECRETARIA DE DESARROLLO SOCIAL CONTENIDAS EN EL PLAN DE DESARROLLO MUNICIPAL, EN EL MARCO DEL PROYECTO "FORTALECIMIENTO DE LOS PROCESOS TRANSVERSALES DE LA SECRETARIA DE DESARROLLO SOCIAL EN EL MUNICIPIO DE BUCARAMANGA
</t>
  </si>
  <si>
    <t>80172769</t>
  </si>
  <si>
    <t>JHON MIGUEL SANDOVAL ACEVEDO</t>
  </si>
  <si>
    <t>Actividad 1.1.5 Realizar actividades de ejecución presupuestal, seguimiento a los diferentes planes, informes de gestión y financieros</t>
  </si>
  <si>
    <t>SDS-CPS-010-2025</t>
  </si>
  <si>
    <t>https://community.secop.gov.co/Public/Tendering/ContractNoticePhases/View?PPI=CO1.PPI.36855324&amp;isFromPublicArea=True&amp;isModal=False</t>
  </si>
  <si>
    <t xml:space="preserve">PRESTAR SERVICIOS PROFESIONALES COMO ABOGADO (A) ESPECIALIZADO (A) PARA ARTICULAR Y LIDERAR LA GESTIÓN CONTRACTUAL DE LA SECRETARIA DE DESARROLLO SOCIAL EN EL MARCO DEL PROYECTO "FORTALECIMIENTO DE LOS PROCESOS TRANSVERSALES DE LA SECRETARIA DE DESARROLLO SOCIAL EN EL MUNICIPIO DE BUCARAMANGA
</t>
  </si>
  <si>
    <t>28214849</t>
  </si>
  <si>
    <t>SONIA LUCIA LARA NAVARRO</t>
  </si>
  <si>
    <t>SDS-CPS-008-2025</t>
  </si>
  <si>
    <t xml:space="preserve">https://community.secop.gov.co/Public/Tendering/ContractNoticePhases/View?PPI=CO1.PPI.36854545&amp;isFromPublicArea=True&amp;isModal=False
</t>
  </si>
  <si>
    <t xml:space="preserve">PRESTAR SERVICIOS PROFESIONALES PARA APOYAR LA GESTIÓN PRESPUESTAL, ACTUALIZACIÓN Y SEGUIMIENTO DEL PLAN ANUAL DE ADQUISICIONES, SEGUIMIENTO Y CONTROL FINANCIERO A LOS DIFERENTES PROGRAMAS DE LA SECRETARIA DE DESARROLLO SOCIAL, EN EL MARCO DEL PROYECTO "FORTALECIMIENTO DE LOS PROCESOS TRANSVERSALES DE LA SECRETARIA DE DESARROLLO SOCIAL EN EL MUNICIPIO DE BUCARAMANGA
</t>
  </si>
  <si>
    <t>88208820</t>
  </si>
  <si>
    <t>JUAN CRISOSTOMO DAVILA CASTAÑO</t>
  </si>
  <si>
    <t>SDS-CPS-012-2025</t>
  </si>
  <si>
    <t xml:space="preserve">https://community.secop.gov.co/Public/Tendering/ContractNoticePhases/View?PPI=CO1.PPI.36859402&amp;isFromPublicArea=True&amp;isModal=False
</t>
  </si>
  <si>
    <t xml:space="preserve">PRESTAR SERVICIOS PROFESIONALES PARA APOYAR LA GESTIÓN ADMINISTRATIVA MEDIANTE LA FORMULACIÓN, ACTUALIZACIÓN Y SEGUIMIENTO A PROYECTOS DE INVERSIÓN DE LA SECRETARIA DE DESARROLLO SOCIAL EN EL MARCO DEL PROYECTO "FORTALECIMIENTO DE LOS PROCESOS TRANSVERSALES DE LA SECRETARIA DE DESARROLLO SOCIAL EN EL MUNICIPIO DE BUCARAMANGA
</t>
  </si>
  <si>
    <t>37535807</t>
  </si>
  <si>
    <t>YADY MARLEIFY DOMINGUEZ SALAS</t>
  </si>
  <si>
    <t>SDS-CPS-011-2025</t>
  </si>
  <si>
    <t>https://community.secop.gov.co/Public/Tendering/ContractNoticePhases/View?PPI=CO1.PPI.36858840&amp;isFromPublicArea=True&amp;isModal=False</t>
  </si>
  <si>
    <t xml:space="preserve">PRESTAR SERVICIOS PROFESIONALES PARA APOYAR LA ELABORACIÓN DE INFORMES FINANCIEROS, DE GESTION Y SEGUIMIENTO A LAS METAS DE LOS PROGRAMAS SOCIALES DE LA SECRETARIA DE DESARROLLO SOCIAL CONTENIDAS EN EL PLAN DE DESARROLLO MUNICIPAL, EN EL MARCO DEL PROYECTO "FORTALECIMIENTO DE LOS PROCESOS TRANSVERSALES DE LA SECRETARIA DE DESARROLLO SOCIAL EN EL MUNICIPIO DE BUCARAMANGA
</t>
  </si>
  <si>
    <t>13874099</t>
  </si>
  <si>
    <t>GERSON DAVID CAMPOS BERNAL</t>
  </si>
  <si>
    <t>SDS-CPS-013-2025</t>
  </si>
  <si>
    <t xml:space="preserve">https://community.secop.gov.co/Public/Tendering/ContractNoticePhases/View?PPI=CO1.PPI.36861169&amp;isFromPublicArea=True&amp;isModal=False
</t>
  </si>
  <si>
    <t>1098795352</t>
  </si>
  <si>
    <t>DAVID ALEJANDRO HERRERA RINCÓN</t>
  </si>
  <si>
    <t>SDS-CPS-014-2025</t>
  </si>
  <si>
    <t>https://community.secop.gov.co/Public/Tendering/ContractNoticePhases/View?PPI=CO1.PPI.36863164&amp;isFromPublicArea=True&amp;isModal=False</t>
  </si>
  <si>
    <t>1234338607</t>
  </si>
  <si>
    <t>MARIBEL PINTO  FONSECA</t>
  </si>
  <si>
    <t>SDS-CPS-015-2025</t>
  </si>
  <si>
    <t xml:space="preserve">https://community.secop.gov.co/Public/Tendering/ContractNoticePhases/View?PPI=CO1.PPI.36883855&amp;isFromPublicArea=True&amp;isModal=False
</t>
  </si>
  <si>
    <t xml:space="preserve">PRESTAR SERVICIOS DE APOYO LOGÍSTICO PARA ARTICULAR Y LIDERAR ACCIONES EN LOS DIFERENTES EVENTOS Y ACTIVIDADES DESARROLLADAS POR LA SECRETARIA DE DESARROLLO SOCIAL EN EL MARCO DEL PROYECTO "FORTALECIMIENTO DE LOS PROCESOS TRANSVERSALES DE LA SECRETARIA DE DESARROLLO SOCIAL EN EL MUNICIPIO DE BUCARAMANGA
</t>
  </si>
  <si>
    <t>1098780305</t>
  </si>
  <si>
    <t>JHON JAIRO GUARIN ARENAS</t>
  </si>
  <si>
    <t>SDS-CPS-016-2025</t>
  </si>
  <si>
    <t>https://community.secop.gov.co/Public/Tendering/ContractNoticePhases/View?PPI=CO1.PPI.36886643&amp;isFromPublicArea=True&amp;isModal=False</t>
  </si>
  <si>
    <t xml:space="preserve">PRESTAR SERVICIOS PROFESIONALES PARA ARTICULAR Y LIDERAR ACCIONES EN LOS PROGRAMAS DIRIGIDOS A LA POBLACIÓN EN HABITANZA EN CALLE DE LA SECRETARIA DE DESARROLLO SOCIAL DEL MUNICIPIO DE BUCARAMANGA
</t>
  </si>
  <si>
    <t>13744456</t>
  </si>
  <si>
    <t>PEDRO IGNACIO DOMINGUEZ BARRIOS</t>
  </si>
  <si>
    <t xml:space="preserve">Actividad 1.1.7 Desarrollar actividades de territorialización de la oferta con la población adscrita a los diferentes programas </t>
  </si>
  <si>
    <t>SDS-CPS-017-2025</t>
  </si>
  <si>
    <t>https://community.secop.gov.co/Public/Tendering/ContractNoticePhases/View?PPI=CO1.PPI.36902874&amp;isFromPublicArea=True&amp;isModal=False</t>
  </si>
  <si>
    <t xml:space="preserve">PRESTAR SERVICIOS PROFESIONALES PARA ARTICULAR Y LIDERAR ACCIONES EN LOS PROGRAMAS DIRIGIDOS CON MUJER Y EQUIDAD DE GENERO DE LA SECRETARIA DE DESARROLLO SOCIAL DEL MUNICIPIO DE BUCARAMANGA
</t>
  </si>
  <si>
    <t>63510388</t>
  </si>
  <si>
    <t>HILDA DEL PILAR FARELO FELIZZOLA</t>
  </si>
  <si>
    <t>SDS-CPS-019-2025</t>
  </si>
  <si>
    <t>https://community.secop.gov.co/Public/Tendering/ContractNoticePhases/View?PPI=CO1.PPI.36920004&amp;isFromPublicArea=True&amp;isModal=False</t>
  </si>
  <si>
    <t xml:space="preserve">PRESTAR SERVICIOS PROFESIONALES BRINDANDO APOYO EN LA CONSOLIDACION DE INFORMACION, DEPURACION, ANÁLISIS Y MANEJO DE LAS BASE DE DATOS DE LOS PROGRAMAS SOCIALES DE LA SECRETARÍA DE DESARROLLO SOCIAL EN EL MARCO DEL PROYECTO "FORTALECIMIENTO DE LOS PROCESOS TRANSVERSALES DE LA SECRETARIA DE DESARROLLO SOCIAL EN EL MUNICIPIO DE BUCARAMANGA
</t>
  </si>
  <si>
    <t>1095926421</t>
  </si>
  <si>
    <t>REINALDO PABON FUENTES</t>
  </si>
  <si>
    <t>SDS-CPS-018-2025</t>
  </si>
  <si>
    <t xml:space="preserve">https://community.secop.gov.co/Public/Tendering/ContractNoticePhases/View?PPI=CO1.PPI.36920003&amp;isFromPublicArea=True&amp;isModal=False
</t>
  </si>
  <si>
    <t xml:space="preserve">PRESTAR SERVICIO DE APOYO A LA GESTIÓN COMO CONDUCTOR DE LA SECRETARÍA DE DESARROLLO SOCIAL EN EL MARCO DEL PROYECTO "FORTALECIMIENTO DE LOS PROCESOS TRANSVERSALES DE LA SECRETARIA DE DESARROLLO SOCIAL EN EL MUNICIPIO DE BUCARAMANGA
</t>
  </si>
  <si>
    <t>91263509</t>
  </si>
  <si>
    <t>LUIS EDUARDO PEDRAZA MORA</t>
  </si>
  <si>
    <t>SDS-CPS-021-2025</t>
  </si>
  <si>
    <t xml:space="preserve">https://community.secop.gov.co/Public/Tendering/ContractNoticePhases/View?PPI=CO1.PPI.36965494&amp;isFromPublicArea=True&amp;isModal=False
</t>
  </si>
  <si>
    <t xml:space="preserve">PRESTAR SERVICIOS PROFESIONALES ORIENTADOS A LA VISIBILIZACIÓN, PROMOCIÓN, CONVOCATORIA Y ESTRATEGIAS COMUNICATIVAS DE LOS PROGRAMAS SOCIALES DE LA SECRETARÍA DE DESARROLLO SOCIAL EN EL MARCO DEL PROYECTO "FORTALECIMIENTO DE LOS PROCESOS TRANSVERSALES DE LA SECRETARIA DE DESARROLLO SOCIAL EN EL MUNICIPIO DE BUCARAMANGA
</t>
  </si>
  <si>
    <t>1098746657</t>
  </si>
  <si>
    <t>SARAH FERNANDA ANTOLINEZ CARREÑO</t>
  </si>
  <si>
    <t>2.3.2.02.02.009.2024680010066.1.4104027.93500.259.201</t>
  </si>
  <si>
    <t>OTROS SERVICIOS SOCIALES SIN ALOJAMIENTO</t>
  </si>
  <si>
    <t xml:space="preserve">BRINDAR ATENCIÓN INTEGRAL EN ESCENARIOS DE PROMOCIÓN DE INCLUSIÓN SOCIAL DE LA CIUDADANÍA EN HABITANZA DE CALLE CON ALTA DEPENDENCIA FÍSICA, MENTAL O COGNITIVA DEL MUNICIPIO DE BUCARAMANGA
</t>
  </si>
  <si>
    <t>804001267</t>
  </si>
  <si>
    <t>SHALOM CASA DE PAZ</t>
  </si>
  <si>
    <t>Actividad 1.1.1 Garantizar el bienestar integral de la población en situación de calle, proporcionándoles servicios básicos y asistencia especializada a través de un sistema de cupos.</t>
  </si>
  <si>
    <t>CONTRATOS Y CONVENIOS NO SOMETIDOS AL REGIMEN GENERAL DE LA CONTRATACION PUBLICA</t>
  </si>
  <si>
    <t>CONVENIO DE ASOCIACION</t>
  </si>
  <si>
    <t>SDS-SDS-PC-007-2024</t>
  </si>
  <si>
    <t xml:space="preserve">https://community.secop.gov.co/Public/Tendering/ContractNoticePhases/View?PPI=CO1.PPI.34901966&amp;isFromPublicArea=True&amp;isModal=False
</t>
  </si>
  <si>
    <t xml:space="preserve">BRINDAR ATENCIÓN INTEGRAL EN ESCENARIOS DE PROMOCIÓN DE INCLUSIÓN SOCIAL DE LA CIUDADANÍA EN HABITANZA DE CALLE EN EL MUNICIPIO DE BUCARAMANGA
</t>
  </si>
  <si>
    <t>804008547</t>
  </si>
  <si>
    <t>FUNDACION CASA DE CARIDAD SANTA RITA DE CASIA</t>
  </si>
  <si>
    <t>SDS-SDS-PC-008-2024</t>
  </si>
  <si>
    <t xml:space="preserve">https://community.secop.gov.co/Public/Tendering/ContractNoticePhases/View?PPI=CO1.PPI.34939229&amp;isFromPublicArea=True&amp;isModal=False
</t>
  </si>
  <si>
    <t xml:space="preserve">PRESTAR SERVICIOS PROFESIONALES PARA APOYAR LA GESTIÓN CONTRACTUAL MEDIANTE LA EVALUACION TECNICA Y ELABORACIÓN DE ESTUDIOS DEL SECTOR DE LOS DIFERENTES PROCESOS DE SELECCIÓN QUE ADELANTE LA SECRETARIA DE DESARROLLO SOCIAL EN EL MARCO DEL PROYECTO "FORTALECIMIENTO DE LOS PROCESOS TRANSVERSALES DE LA SECRETARIA DE DESARROLLO SOCIAL EN EL MUNICIPIO DE BUCARAMANGA
</t>
  </si>
  <si>
    <t>1014274234</t>
  </si>
  <si>
    <t>DAIRO ALEJANDRO SANABRIA ROJAS</t>
  </si>
  <si>
    <t>SDS-CPS-022-2025</t>
  </si>
  <si>
    <t>https://community.secop.gov.co/Public/Tendering/ContractNoticePhases/View?PPI=CO1.PPI.36967444&amp;isFromPublicArea=True&amp;isModal=False</t>
  </si>
  <si>
    <t xml:space="preserve">PRESTAR SERVICIOS PROFESIONALES COMO ENLACE, GESTIÓN Y ATENCIÓN A LAS DIFERENTES ESTRATEGIAS QUE SE ARTICULEN CON LOS DIFERENTES ORGANISMOS DE COOPERACIÓN INTERNACIONAL EN EL MARCO DEL PROYECTO "FORTALECIMIENTO DE LOS PROCESOS TRANSVERSALES DE LA SECRETARIA DE DESARROLLO SOCIAL EN EL MUNICIPIO DE BUCARAMANGA
</t>
  </si>
  <si>
    <t>1019011778</t>
  </si>
  <si>
    <t>DIANA REMOLINA CORREDOR</t>
  </si>
  <si>
    <t>SDS-CPS-023-2025</t>
  </si>
  <si>
    <t xml:space="preserve">https://community.secop.gov.co/Public/Tendering/ContractNoticePhases/View?PPI=CO1.PPI.37008728&amp;isFromPublicArea=True&amp;isModal=False
</t>
  </si>
  <si>
    <t xml:space="preserve">PRESTAR SERVICIOS PROFESIONALES PARA EL APOYO EN LOS PROCESOS DE FORMULACIÓN, IMPLEMENTACIÓN Y SEGUIMIENTO DE LAS POLÍTICAS PÚBLICAS, ALERTAS TEMPRANAS Y CONSEJO MUNICIPAL DE POLITICA SOCIAL DE LA SECRETARÍA DE DESARROLLO SOCIAL, EN EL MARCO DEL PROYECTO "FORTALECIMIENTO DE LOS PROCESOS TRANSVERSALES DE LA SECRETARIA DE DESARROLLO SOCIAL EN EL MUNICIPIO DE BUCARAMANGA
</t>
  </si>
  <si>
    <t>1098721429</t>
  </si>
  <si>
    <t>DEYMAR ALFONSO ALZATE REY</t>
  </si>
  <si>
    <t>Actividad 1.1.6 Apoyar en el actualización, consolidación, análisis e interpretación de datos, formulación y seguimiento de políticas públicas.</t>
  </si>
  <si>
    <t>SDS-CPS-024-2025</t>
  </si>
  <si>
    <t>https://community.secop.gov.co/Public/Tendering/ContractNoticePhases/View?PPI=CO1.PPI.37036105&amp;isFromPublicArea=True&amp;isModal=False</t>
  </si>
  <si>
    <t>2.3.2.02.02.009.2024680010147.1.4502038.91114.267.201</t>
  </si>
  <si>
    <t xml:space="preserve">PRESTAR SERVICIOS PROFESIONALES EN TRABAJO SOCIAL, ORIENTADOS AL ACOMPAÑAMIENTO PSICOSOCIAL A TRAVÉS DEL CENTRO INTEGRAL DE LA MUJER DEL MUNICIPIO DE BUCARAMANGA, EN EL MARCO DEL PROYECTO “IMPLEMENTACIÓN DE ESTRATEGIAS DE ATENCIÓN INTEGRAL PARA LAS MUJERES DEL MUNICIPIO DE BUCARAMANGA
</t>
  </si>
  <si>
    <t>1098723889</t>
  </si>
  <si>
    <t>LIZETH VANESSA TRUJILLO LAGOS</t>
  </si>
  <si>
    <t>Actividad 1.1.1 Brindar Asistencia Técnica y acompañamiento en los temas de financiamiento y empleabilidad a las mujeres emprendedores</t>
  </si>
  <si>
    <t>SDS-CPS-025-2025</t>
  </si>
  <si>
    <t xml:space="preserve">https://community.secop.gov.co/Public/Tendering/ContractNoticePhases/View?PPI=CO1.PPI.37041146&amp;isFromPublicArea=True&amp;isModal=False
</t>
  </si>
  <si>
    <t>2.3.2.02.02.009.2024680010149.1.4502001.91310.264.201</t>
  </si>
  <si>
    <t>SERVICIOS ADMINISTRATIVOS DE LA SEGURIDAD SOCIAL OBLIGATORIA RELACIONADOS CON LOS ESQUEMAS DE PROTECCION POR ENFERMEDAD MATERNIDAD O INVALIDEZ TEMPORAL</t>
  </si>
  <si>
    <t xml:space="preserve">PAGO RIESGO PROFESIONALES A 136 EDILES DEL MUNICIPIO DE BUCARAMANGA POR EL PERIODO DE ENERO DEL 2025, SEGUN PLANILLA APORTE EN LINEA NO 9479972619.
</t>
  </si>
  <si>
    <t>860011153</t>
  </si>
  <si>
    <t>POSITIVA COMPAÑIA DE SEGUROS</t>
  </si>
  <si>
    <t/>
  </si>
  <si>
    <t xml:space="preserve">Actividad 1.1.1 Brindar el beneficio de seguridad social y póliza de vida a los ediles </t>
  </si>
  <si>
    <t>No Aplica</t>
  </si>
  <si>
    <t xml:space="preserve">PAGO SEGURIDAD SOCIAL A 136 EDILES DEL MUNICIPIO DE BUCARAMANGA POR EL PERIODO DE ENERO DEL 2025, SEGUN PLANILLA APORTE EN LINEA NO 9479972619.
</t>
  </si>
  <si>
    <t>900226715</t>
  </si>
  <si>
    <t>COOSALUD MOVILIDAD</t>
  </si>
  <si>
    <t>800088702</t>
  </si>
  <si>
    <t>EPS SURA</t>
  </si>
  <si>
    <t>830003564</t>
  </si>
  <si>
    <t>FAMISANAR</t>
  </si>
  <si>
    <t>901037916</t>
  </si>
  <si>
    <t>ADRES</t>
  </si>
  <si>
    <t>900156264</t>
  </si>
  <si>
    <t>NUEVA EPS S A</t>
  </si>
  <si>
    <t>PAGO SEGURIDAD SOCIAL A 136 EDILES DEL MUNICIPIO DE BUCARAMANGA POR EL PERIODO DE ENERO DEL 2025, SEGUN PLANILLA APORTE EN LINEA NO 9479972619.</t>
  </si>
  <si>
    <t>900914254</t>
  </si>
  <si>
    <t>FUNDACION SALUD MIA EPS</t>
  </si>
  <si>
    <t>800130907</t>
  </si>
  <si>
    <t>SALUD TOTAL</t>
  </si>
  <si>
    <t>800251440</t>
  </si>
  <si>
    <t>SANITAS E P S</t>
  </si>
  <si>
    <t>1098706301</t>
  </si>
  <si>
    <t>DAMARIS LEONOR GOMEZ RINCON</t>
  </si>
  <si>
    <t>SDS-CPS-026-2025</t>
  </si>
  <si>
    <t xml:space="preserve">https://community.secop.gov.co/Public/Tendering/ContractNoticePhases/View?PPI=CO1.PPI.37076157&amp;isFromPublicArea=True&amp;isModal=False
</t>
  </si>
  <si>
    <t xml:space="preserve">Total </t>
  </si>
  <si>
    <t>2.3.2.02.02.009.2024680010125.1.4104008.93491.262.288</t>
  </si>
  <si>
    <t>OTROS SERVICIOS SOCIALES SIN ALOJAMIENTO PARA PERSONAS MAYORES</t>
  </si>
  <si>
    <t xml:space="preserve">PRESTAR SERVICIOS PROFESIONALES EN ENFERMERÍA PARA LA PROMOCIÓN DE HABITOS SALUDABLES Y PREVENCIÓN DE ENFERMEDADES DE LOS ADULTOS MAYORES EN CONDICIÓN DE VULNERABILIDAD ADSCRITOS A LOS CENTROS VIDA DEL MUNICIPIO DE BUCARAMANGA EN EL MARCO DEL PROYECTO DE LA SECRETARIA DE DESARROLLO SOCIAL “FORTALECIMIENTO DE LOS PROCESOS DE ATENCIÓN INTEGRAL DE LA POBLACIÓN ADULTA MAYOR EN EL MUNICIPIO DE BUCARAMANGA
</t>
  </si>
  <si>
    <t>1098683327</t>
  </si>
  <si>
    <t>ABRAHAM ALEJANDRO ZAMORA RAMIREZ</t>
  </si>
  <si>
    <t>2.3.2.02.02.009.2024680010125.1.4104008.93491.262.201</t>
  </si>
  <si>
    <t xml:space="preserve">PRESTAR SERVICIOS PROFESIONALES PARA ARTICULAR Y LIDERAR ACCIONES DE GESTIÓN E IMPLEMENTACIÓN DE LAS ACTIVIDADES EN EL CENTRO VIDA NORTE EN EL MARCO DEL PROYECTO DE LA SECRETARIA DE DESARROLLO SOCIAL “FORTALECIMIENTO DE LOS PROCESOS DE ATENCIÓN INTEGRAL DE LA POBLACIÓN ADULTA MAYOR EN EL MUNICIPIO DE BUCARAMANGA
</t>
  </si>
  <si>
    <t>1098634448</t>
  </si>
  <si>
    <t>ALEXANDRA PEREZ SANTAMARIA</t>
  </si>
  <si>
    <t xml:space="preserve">PRESTAR SERVICIOS PROFESIONALES PARA ARTICULAR Y LIDERAR ACCIONES EN EL PROGRAMA ATENCIÓN INTEGRAL DE POBLACIÓN EN SITUACIÓN PERMANENTE DE DESPROTECCIÓN SOCIAL Y/O FAMILIAR EN EL MARCO DEL PROYECTO DE LA SECRETARIA DE DESARROLLO SOCIAL “FORTALECIMIENTO DE LOS PROCESOS DE ATENCIÓN INTEGRAL DE LA POBLACIÓN ADULTA MAYOR EN EL MUNICIPIO DE BUCARAMANGA
</t>
  </si>
  <si>
    <t>1098651692</t>
  </si>
  <si>
    <t>INGRID CATALINA NIÑO JEREZ</t>
  </si>
  <si>
    <t>2.3.2.02.02.009.2024680010125.1.4104008.93491.262.220</t>
  </si>
  <si>
    <t xml:space="preserve">PRESTAR SERVICIOS PROFESIONALES COMO PSICÓLOGO (A) EN EL DESARROLLO DE ACTIVIDADES DE PROMOCIÓN DE LA SALUD MENTAL DIRIGADA A LOS ADULTOS MAYORES EN CONDICIÓN DE VULNERABILIDAD ADSCRITOS A LOS CENTROS VIDA DEL MUNICIPIO DE BUCARAMANGA EN EL MARCO DEL PROYECTO DE LA SECRETARIA DE DESARROLLO SOCIAL “FORTALECIMIENTO DE LOS PROCESOS DE ATENCIÓN INTEGRAL DE LA POBLACIÓN ADULTA MAYOR EN EL MUNICIPIO DE BUCARAMANGA
</t>
  </si>
  <si>
    <t>63540117</t>
  </si>
  <si>
    <t>GLADYS ZULEIMA RUEDA VILLAMIZAR</t>
  </si>
  <si>
    <t xml:space="preserve">PRESTAR SERVICIOS PROFESIONALES COMO PSICOLOGO (A) APOYANDO LA ARTICULACIÓN GENERAL DEL CENTRO INTEGRAL DE LA MUJER DEL MUNICIPIO DE BUCARAMANGA EN EL MARCO DEL PROYECTO “DESARROLLO DE ACCIONES DE INTERVENCIÓN SOCIAL ENFOCADAS A LAS MUJERES EN EL ÁMBITO COMUNITARIO EN EL MUNICIPIO DE BUCARAMANGA
</t>
  </si>
  <si>
    <t>63556632</t>
  </si>
  <si>
    <t>DIANA CAROLINA VALCARCEL VILLARREAL</t>
  </si>
  <si>
    <t xml:space="preserve">PRESTAR SERVICIOS PROFESIONALES COMO PSICOLOGO (A), PARA ORIENTAR LA PROMOCIÓN DE LOS SERVICIOS E INTERVENCIÓN PSICOSOCIAL EN EL CENTRO INTEGRAL DE LA MUJER EN EL MARCO DEL PROYECTO “DESARROLLO DE ACCIONES DE INTERVENCIÓN SOCIAL ENFOCADAS A LAS MUJERES EN EL ÁMBITO COMUNITARIO EN EL MUNICIPIO DE BUCARAMANGA
</t>
  </si>
  <si>
    <t>63332356</t>
  </si>
  <si>
    <t>NUBIA PARDO RIOS</t>
  </si>
  <si>
    <t xml:space="preserve">PRESTAR SERVICIOS DE APOYO A LA GESTIÓN EN LA OPERATIVIDAD ADMINISTRATIVA DEL PROGRAMA “COLOMBIA MAYOR” Y EL PROGRAMA ATENCIÓN INTEGRAL DE POBLACIÓN EN SITUACIÓN PERMANENTE DE DESPROTECCIÓN SOCIAL Y/O FAMILIAR DEL MUNICIPIO DE BUCARAMANGA EN EL MARCO DEL PROYECTO DE LA SECRETARIA DE DESARROLLO SOCIAL“FORTALECIMIENTO DE LOS PROCESOS DE ATENCIÓN INTEGRAL DE LA POBLACIÓN ADULTA MAYOR EN EL MUNICIPIO DE BUCARAMANGA
</t>
  </si>
  <si>
    <t>91220471</t>
  </si>
  <si>
    <t>IGNACIO CORZO MOLINA</t>
  </si>
  <si>
    <t xml:space="preserve">PRESTAR SERVICIOS PROFESIONALES COMO APOYO OPERATIVO Y DE ASISTENCIA ADMINISTRATIVA ENCAMINADAS A FACILITAR EL DESARROLLO Y EJECUCIÓN DE LAS ACTIVIDADES DEL PROGRAMA ATENCIÓN INTEGRAL DE POBLACIÓN EN SITUACIÓN PERMANENTE DE DESPROTECCIÓN SOCIAL Y/O FAMILIAR EN EL MARCO DEL PROYECTO DE LA SECRETARIA DE DESARROLLO SOCIAL “FORTALECIMIENTO DE LOS PROCESOS DE ATENCIÓN INTEGRAL DE LA POBLACIÓN ADULTA MAYOR EN EL MUNICIPIO DE BUCARAMANGA
</t>
  </si>
  <si>
    <t>1098650116</t>
  </si>
  <si>
    <t>LAURA PATRICIA CONTRERAS GARCIA</t>
  </si>
  <si>
    <t xml:space="preserve">PRESTAR SERVICIOS PROFESIONALES PARA EL DESARROLLO DE ACTIVIDADES ARTÍSTICAS A LOS ADULTOS MAYORES EN CONDICIÓN DE VULNERABILIDAD Y/O ADSCRITAS EN LOS CENTROS VIDA DEL MUNICIPIO DE BUCARAMANGA EN EL MARCO DEL PROYECTO DE LA SECRETARIA DE DESARROLLO SOCIAL “FORTALECIMIENTO DE LOS PROCESOS DE ATENCIÓN INTEGRAL DE LA POBLACIÓN ADULTA MAYOR EN EL MUNICIPIO DE BUCARAMANGA
</t>
  </si>
  <si>
    <t>88030538</t>
  </si>
  <si>
    <t>OSMEL YADIN ANGARITA PACHECO</t>
  </si>
  <si>
    <t xml:space="preserve">PRESTAR SERVICIOS PROFESIONALES COMO LÍDER DE LAS ESTRATEGIAS COMUNICATIVAS DE LOS PROGRAMAS SOCIALES DE LA SECRETARÍA DE DESARROLLO SOCIAL, Y EN EL MARCO DEL PROYECTO "FORTALECIMIENTO DE LOS PROCESOS TRANSVERSALES DE LA SECRETARIA DE DESARROLLO SOCIAL EN EL MUNICIPIO DE BUCARAMANGA
</t>
  </si>
  <si>
    <t xml:space="preserve">PRESTAR SERVICIOS PROFESIONALES PARA ARTICULAR Y LIDERAR ACCIONES DE GESTIÓN E IMPLEMENTACIÓN DE LAS ACTIVIDADES EN EL CENTRO VIDA AÑOS MARAVILLOSOS EN EL MARCO DEL PROYECTO DE LA SECRETARIA DE DESARROLLO SOCIAL “FORTALECIMIENTO DE LOS PROCESOS DE ATENCIÓN INTEGRAL DE LA POBLACIÓN ADULTA MAYOR EN EL MUNICIPIO DE BUCARAMANGA
</t>
  </si>
  <si>
    <t>1098650430</t>
  </si>
  <si>
    <t>MARIA VICTORIA CELIS BELTRAN</t>
  </si>
  <si>
    <t xml:space="preserve">PRESTAR SERVICIOS PROFESIONALES APOYANDO EL DESARROLLO DE ACTIVIDADES EN FISIOTERAPIA PARA LOS ADULTOS MAYORES ADSCRITOS A LOS CENTROS VIDA DEL MUNICIPIO DE BUCARAMANGA EN EL MARCO DEL PROYECTO DE LA SECRETARIA DE DESARROLLO SOCIAL “FORTALECIMIENTO DE LOS PROCESOS DE ATENCIÓN INTEGRAL DE LA POBLACIÓN ADULTA MAYOR EN EL MUNICIPIO DE BUCARAMANGA
</t>
  </si>
  <si>
    <t>63515988</t>
  </si>
  <si>
    <t>CAROLINA GOMEZ PINTO</t>
  </si>
  <si>
    <t xml:space="preserve">PRESTAR SERVICIOS DE APOYO LOGISTICO Y ADMINISTRATIVO A LA GESTIÓN PARA EL ACOMPAÑAMIENTO DE LAS DIFERENTES ACTIVIDADES REQUERIDAS EN LOS CENTROS VIDA PARA LA ATENCIÓN INTEGRAL DE LAS PERSONAS MAYORES EN CONDICIÓN DE VULNERABILIDAD DEL MUNICIPIO DE BUCARAMANGA EN EL MARCO DEL PROYECTO DE LA SECRETARIA DE DESARROLLO SOCIAL “FORTALECIMIENTO DE LOS PROCESOS DE ATENCIÓN INTEGRAL DE LA POBLACIÓN ADULTA MAYOR EN EL MUNICIPIO DE BUCARAMANGA
</t>
  </si>
  <si>
    <t>91536655</t>
  </si>
  <si>
    <t>CHRISTIAN FABIAN ROJAS LEON</t>
  </si>
  <si>
    <t xml:space="preserve">PRESTAR SERVICIOS PROFESIONALES COMO TRABAJADOR (A) SOCIAL PARA ARTICULAR Y LIDERAR ACCIONES DE GESTIÓN E IMPLEMENTACIÓN DE ESTRATEGIAS PARA LA PREVENCIÓN DEL MALTRATO Y/O VIOLENCIA AL ADULTO MAYOR EN CONDICIÓN DE VULNERABILIDAD DEL MUNICIPIO DE BUCARAMANGA EN EL MARCO DEL PROYECTO DE LA SECRETARIA DE DESARROLLO SOCIAL“FORTALECIMIENTO DE LOS PROCESOS DE ATENCIÓN INTEGRAL DE LA POBLACIÓN ADULTA MAYOR EN EL MUNICIPIO DE BUCARAMANGA
</t>
  </si>
  <si>
    <t>1098663111</t>
  </si>
  <si>
    <t>CREIZY CAVIEDES ARCINIEGAS</t>
  </si>
  <si>
    <t>2.3.2.02.02.009.2024680010066.1.4104026.91119.259.201</t>
  </si>
  <si>
    <t>OTROS SERVICIOS DE LA ADMINISTRACION PUBLICA N C P</t>
  </si>
  <si>
    <t xml:space="preserve">PRESTAR SERVICIOS PROFESIONALES EN LAS ACTIVIDADES FÍSICO - RECREATIVAS Y DEPORTIVAS DIRIGIDAS A LA POBLACIÓN EN HABITANZA EN CALLE EN EL MARCO DEL PROYECTO DE LA SECRETARIA DE DESARROLLO SOCIAL "FORTALECIMIENTO DE LAS ACCIONES DE ATENCIÒN INTEGRAL PARA LA POBLACIÒN EN HABITANZA EN CALLE EN EL MUNICIPIO DE BUCARAMANGA
</t>
  </si>
  <si>
    <t>63516745</t>
  </si>
  <si>
    <t>CLAUDIA PATRICIA VEGA MONSALVE</t>
  </si>
  <si>
    <t xml:space="preserve">PRESTAR SERVICIOS PROFESIONALES COMO ABOGADO ( A) PARA APOYAR EN LA ASISTENCIA JURIDICA Y REPRESENTACION JUDICIAL EN LOS PROCESOS JURÍDICOS Y ACCIONES CONSTITUCIONALES A LA SECRETARIA DE DESARROLLO SOCIAL EN EL MARCO DEL PROYECTO "FORTALECIMIENTO DE LOS PROCESOS TRANSVERSALES DE LA SECRETARIA DE DESARROLLO SOCIAL EN EL MUNICIPIO DE BUCARAMANGA
</t>
  </si>
  <si>
    <t>1098684152</t>
  </si>
  <si>
    <t>JUAN DAVID SANABRIA RODRIGUEZ</t>
  </si>
  <si>
    <t xml:space="preserve">PRESTAR SERVICIOS DE APOYO A LA GESTIÓN PARA EL DESARROLLO DE ACTIVIDADES DE AUTO CUIDADO E HIGIENE A LOS ADULTOS MAYORES EN CONDICIÓN DE VULNERABILIDAD ADSCRITAS A LOS CENTROS VIDA DEL MUNICIPIO DE BUCARAMANGA EN EL MARCO DEL PROYECTO DE LA SECRETARIA DE DESARROLLO SOCIAL “FORTALECIMIENTO DE LOS PROCESOS DE ATENCIÓN INTEGRAL DE LA POBLACIÓN ADULTA MAYOR EN EL MUNICIPIO DE BUCARAMANGA
</t>
  </si>
  <si>
    <t>1098617962</t>
  </si>
  <si>
    <t>ZENAIDA URIBE CASTILLO</t>
  </si>
  <si>
    <t xml:space="preserve">PRESTAR SERVICIOS DE APOYO LOGISTICO Y ADMINISTRATIVO A LA GESTIÓN PARA EL ACOMPAÑAMIENTO DE LAS DIFERENTES ACTIVIDADES REQUERIDAS EN LOS CENTROS VIDA PARA LA ATENCIÓN INTEGRAL DE LOS ADULTOS MAYORES EN CONDICIÓN DE VULNERABILIDAD DEL MUNICIPIO DE BUCARAMANGA EN EL MARCO DEL PROYECTO DE LA SECRETARIA DE DESARROLLO SOCIAL “FORTALECIMIENTO DE LOS PROCESOS DE ATENCIÓN INTEGRAL DE LA POBLACIÓN ADULTA MAYOR EN EL MUNICIPIO DE BUCARAMANGA
</t>
  </si>
  <si>
    <t>1098671159</t>
  </si>
  <si>
    <t>GUILLERMO MATTOS BARRERA</t>
  </si>
  <si>
    <t xml:space="preserve">AUNAR ESFUERZOS PARA LA ASISTENCIA Y ATENCIÓN INTEGRAL DE LAS PERSONAS MAYORES EN CONDICIONES DE VULNERABILIDAD A TRAVÉS DEL DESARROLLO DE LOS PROGRAMAS DE MODALIDAD CENTRO VIDA Y CENTRO DE BIENESTAR EN EL MUNICIPIO DE BUCARAMANGA
</t>
  </si>
  <si>
    <t>804016326</t>
  </si>
  <si>
    <t>FUNDACION HOGAR GERIATRICO LUZ DE ESPERANZA</t>
  </si>
  <si>
    <t>2.3.2.02.02.009.2024680010125.1.4104008.93304.262.220</t>
  </si>
  <si>
    <t>OTROS SERVICIOS SOCIALES CON ALOJAMIENTO PARA ADULTOS</t>
  </si>
  <si>
    <t>890203963</t>
  </si>
  <si>
    <t>CENTRO DE BIENESTAR DEL ANCIANO</t>
  </si>
  <si>
    <t>890201229</t>
  </si>
  <si>
    <t>ASILO DE ANCIANOS SAN ANTONIO DE LA CONGREGACIÓN DE LAS HERMANITAS DE LOS ANCIAN</t>
  </si>
  <si>
    <t>890201317</t>
  </si>
  <si>
    <t>ASILO SAN RAFAEL</t>
  </si>
  <si>
    <t>800169294</t>
  </si>
  <si>
    <t>FUNDACION ALBEIRO VARGAS Y ANGELES CUSTODIOS</t>
  </si>
  <si>
    <t>804008381</t>
  </si>
  <si>
    <t>FUNDACION DE LAS TINIEBLAS A LA LUZ</t>
  </si>
  <si>
    <t>804011531</t>
  </si>
  <si>
    <t>FUNDACION CRISTO REDENTOR</t>
  </si>
  <si>
    <t>890203983</t>
  </si>
  <si>
    <t>ASOCIACION VOLUNTARIA DE APOYO INTEGRAL AL ENFERMO DE CANCER AVAC</t>
  </si>
  <si>
    <t>900632931</t>
  </si>
  <si>
    <t>FUNDACION CENTRO DIA TERESA DE JESUS</t>
  </si>
  <si>
    <t xml:space="preserve">PRESTAR SERVICIOS DE APOYO A LA GESTIÓN, EN EL ACOMPAÑAMIENTO Y SEGUIMIENTO DE ACTIVIDADES RELACIONADAS CON LA ATENCIÓN A LA POBLACIÓN VULNERABLE BENEFICIARIA DEL PROGRAMA HABITANZA EN CALLE EN EL MARCO DEL PROYECTO DE LA SECRETARIA DE DESARROLLO SOCIAL"FORTALECIMIENTO DE LAS ACCIONES DE ATENCIÒN INTEGRAL PARA LA POBLACIÒN EN HABITANZA EN CALLE EN EL MUNICIPIO DE BUCARAMANGA
</t>
  </si>
  <si>
    <t>63512954</t>
  </si>
  <si>
    <t>ADRIANA  MILENA SERRANO  PEREZ</t>
  </si>
  <si>
    <t xml:space="preserve">PRESTAR SERVICIOS PROFESIONALES APOYANDO LA IMPLEMENTACIÓN DE ACTIVIDADES FÍSICAS Y RECREATIVAS PARA LA PROMOCIÓN DE LOS DERECHOS DE LOS ADULTOS MAYORES EN CONDICIÓN VULNERABILIDAD ADSCRITOS A LOS CENTROS VIDA DEL MUNICIPIO DE BUCARAMANGA EN EL MARCO DEL PROYECTO DE LA SECRETARIA DE DESARROLLO SOCIAL “FORTALECIMIENTO DE LOS PROCESOS DE ATENCIÓN INTEGRAL DE LA POBLACIÓN ADULTA MAYOR EN EL MUNICIPIO DE BUCARAMANGA
</t>
  </si>
  <si>
    <t>37861501</t>
  </si>
  <si>
    <t>AURA MARIA QUIÑONES PLATA</t>
  </si>
  <si>
    <t>63367090</t>
  </si>
  <si>
    <t>NIDIA ARIZA BARAJAS</t>
  </si>
  <si>
    <t>88158985</t>
  </si>
  <si>
    <t>NELSON  JAVIER PABON  VERA</t>
  </si>
  <si>
    <t xml:space="preserve">PRESTAR SERVICIOS DE APOYO A LA GESTIÓN COMO TÉCNICO LABORAL EN AUXILIAR DE ENFERMERIA PARA LA PROMOCIÓN DE HABITOS SALUDABLES Y PREVENCIÓN DE ENFERMEDADES PARA LOS ADULTOS MAYORES EN CONDICIÓN DE VULNERABILIDAD ADSCRITOS A LOS CENTROS VIDA DEL MUNICIPIO DE BUCARAMANGA EN EL MARCO DEL PROYECTO DE LA SECRETARIA DE DESARROLLO SOCIAL “FORTALECIMIENTO DE LOS PROCESOS DE ATENCIÓN INTEGRAL DE LA POBLACIÓN ADULTA MAYOR EN EL MUNICIPIO DE BUCARAMANGA
</t>
  </si>
  <si>
    <t>63358191</t>
  </si>
  <si>
    <t>NANCY BECERRA SALAZAR</t>
  </si>
  <si>
    <t>1098679719</t>
  </si>
  <si>
    <t>CINDY STEPHANY RODRIGUEZ RODRIGUEZ</t>
  </si>
  <si>
    <t>39046501</t>
  </si>
  <si>
    <t>DINA MELISSA ROSADO CABARCAS</t>
  </si>
  <si>
    <t xml:space="preserve">PRESTAR SERVICIOS DE APOYO LOGISTICO Y ADMINISTRATIVO A LA GESTIÓN PARA EL ACOMPAÑAMIENTO DE LAS DIFERENTES ACTIVIDADES REQUERIDAS DEL PROGRAMA ATENCIÓN INTEGRAL DE POBLACIÓN EN SITUACIÓN PERMANENTE DE DESPROTECCIÓN SOCIAL Y/O FAMILIAR DEL MUNICIPIO DE BUCARAMANGA EN EL MARCO DEL PROYECTO DE LA SECRETARIA DE DESARROLLO SOCIAL “FORTALECIMIENTO DE LOS PROCESOS DE ATENCIÓN INTEGRAL DE LA POBLACIÓN ADULTA MAYOR EN EL MUNICIPIO DE BUCARAMANGA
</t>
  </si>
  <si>
    <t>63510846</t>
  </si>
  <si>
    <t>OLGA LUCIA RODRIGUEZ FLOREZ</t>
  </si>
  <si>
    <t>2.3.2.02.02.009.2024680010149.1.4502038.91114.264.201</t>
  </si>
  <si>
    <t xml:space="preserve">PRESTAR SERVICIOS PROFESIONALES PARA ARTICULAR Y LIDERAR ACCIONES EN LA PROMOCIÓN Y FORTALECIMIENTO DE LAS JUNTAS DE ACCION COMUNAL Y JUNTAS ADMINISTRADORAS LOCALES DEL MUNICIPIO DE BUCARAMANGA EN EL MARCO DEL PROYECTO FORTALECIMIENTO DE LOS ESPACIOS DE PARTICIPACIÓN CIUDADANA Y BUEN GOBIERNO EN EL MUNICIPIO DE BUCARAMANGA
</t>
  </si>
  <si>
    <t>13840153</t>
  </si>
  <si>
    <t>REYNALDO BARRERA BONILLA</t>
  </si>
  <si>
    <t xml:space="preserve">PRESTAR SERVICIOS DE APOYO A LA GESTIÓN EN LA ATENCIÓN Y ORIENTACIÓN AL CIUDADANO EN LAS ÁGORAS PARA LA SOCIALIZACIÓN DE LOS PROGRAMAS SOCIALES DE LA SECRETARÍA DE DESARROLLO SOCIAL EN EL MARCO DEL PROYECTO "FORTALECIMIENTO DE LOS ESPACIOS DE PARTICIPACIÓN CIUDADANA Y BUEN GOBIERNO EN EL MUNICIPIO DE BUCARAMANGA
</t>
  </si>
  <si>
    <t>91516625</t>
  </si>
  <si>
    <t>URIEL ROJAS PORTILLA</t>
  </si>
  <si>
    <t>2.3.2.02.02.009.2024680010127.1.4103052.91119.260.201</t>
  </si>
  <si>
    <t xml:space="preserve">PRESTAR SERVICIOS PROFESIONALES COMO PSICÓLOGO (A) EN EL DESARROLLO DE ACTIVIDADES PARA LA PROMOCIÓN DE LA SALUD MENTAL DE LA POBLACIÓN CON DISCAPACIDAD BENEFICIARIA EN EL MARCO DEL PROYECTO DE LA SECRETARIA DE DESARROLLO SOCIAL FORTALECIMIENTO DE LA ATENCIÓN INTEGRAL A PERSONAS CON DISCAPACIDAD Y SUS CUIDADORES EN EL MUNICIPIO DE BUCARAMANGA
</t>
  </si>
  <si>
    <t>37749164</t>
  </si>
  <si>
    <t>FABIOLA BUENO LEON</t>
  </si>
  <si>
    <t xml:space="preserve">PRESTAR SERVICIOS PROFESIONALES PARA APOYAR CON ORIENTACIÓN FINANCIERA Y CONTABLE LAS ORGANIZACIONES COMUNITARIAS DE PRIMER Y SEGUNDO GRADO EN EL MARCO DEL PROYECTO FORTALECIMIENTO DE LOS ESPACIOS DE PARTICIPACIÓN CIUDADANA Y BUEN GOBIERNO EN EL MUNICIPIO DE BUCARAMANGA
</t>
  </si>
  <si>
    <t>91249349</t>
  </si>
  <si>
    <t>OSWALDO REYES HERNANDEZ</t>
  </si>
  <si>
    <t xml:space="preserve">PRESTAR SERVICIOS PARA APOYAR LA GESTION JURIDICA Y CONTRACTUAL DE LA SECRETARIA, EN EL MARCO DEL PROYECTO "FORTALECIMIENTO DE LOS PROCESOS TRANSVERSALES DE LA SECRETARIA DE DESARROLLO SOCIAL EN EL MUNICIPIO DE BUCARAMANGA
</t>
  </si>
  <si>
    <t>1001814794</t>
  </si>
  <si>
    <t>REYNALDO RUIZ LUNA</t>
  </si>
  <si>
    <t xml:space="preserve">PRESTACIÓN DE SERVICIOS DE APOYO A LA GESTIÓN ADMINISTRATIVA EN EL MARCO DEL PROYECTO FORTALECIMIENTO DE LOS ESPACIOS DE PARTICIPACIÓN CIUDADANA Y BUEN GOBIERNO EN EL MUNICIPIO DE BUCARAMANGA
</t>
  </si>
  <si>
    <t>63532110</t>
  </si>
  <si>
    <t>DIANA MATILDE GOMEZ GOMEZ</t>
  </si>
  <si>
    <t>2.3.2.02.02.009.2024680010127.1.4103067.91119.260.201</t>
  </si>
  <si>
    <t xml:space="preserve">PRESTAR SERVICIOS PROFESIONALES PARA LA IMPLEMENTACIÓN DE LA ESTRATEGIA DE ORIENTACIÓN Y ATENCIÓN PSICOSOCIAL A LAS PERSONAS CON DISCAPACIDAD EN EL MARCO DEL PROYECTO DE LA SECRETARIA DE DESARROLLO SOCIAL "FORTALECIMIENTO DE LA ATENCIÓN INTEGRAL A PERSONAS CON DISCAPACIDAD Y SUS CUIDADORES EN EL MUNICIPIO DE BUCARAMANGA
</t>
  </si>
  <si>
    <t>1007731729</t>
  </si>
  <si>
    <t>LUISA EVELIA CACERES JOYA</t>
  </si>
  <si>
    <t xml:space="preserve">PRESTAR SERVICIOS PROFESIONALES COMO ABOGADO (A) PARA APOYAR EN LOS TEMAS JURÍDICOS DE CONOCIMIENTO DEL PROGRAMA DE DISCAPACIDAD EN EL MARCO DEL PROYECTO DE LA SECRETARIA DE DESARROLLO SOCIAL "FORTALECIMIENTO DE LA ATENCIÓN INTEGRAL A PERSONAS CON DISCAPACIDAD Y SUS CUIDADORES EN EL MUNICIPIO DE BUCARAMANGA
</t>
  </si>
  <si>
    <t>39023997</t>
  </si>
  <si>
    <t>MILAGROS VAN STRAHLEN GONZALEZ</t>
  </si>
  <si>
    <t xml:space="preserve">PRESTAR SERVICIOS PROFESIONALES COMO ABOGADO (A) PARA BRINDAR APOYO JURÍDICO EN LA ATENCIÓN A JUNTAS DE ACCIÓN COMUNAL Y JUNTAS ADMINISTRADORAS LOCALES EN EL MARCO DEL PROYECTO FORTALECIMIENTO DE LOS ESPACIOS DE PARTICIPACIÓN CIUDADANA Y BUEN GOBIERNO EN EL MUNICIPIO DE BUCARAMANGA
</t>
  </si>
  <si>
    <t>1098667237</t>
  </si>
  <si>
    <t>HERSON  REINALDO MATEUS CACERES</t>
  </si>
  <si>
    <t xml:space="preserve">PRESTAR SERVICIOS PROFESIONALES PARA LA FORMACIÓN Y PARTICIPACIÓN EN MUSICA DE LOS ADULTOS MAYORES ADSCRITOS A LOS CENTROS VIDA DEL MUNICIPIO DE BUCARAMANGA EN EL MARCO DEL PROYECTO DE LA SECRETARIA DE DESARROLLO SOCIAL “FORTALECIMIENTO DE LOS PROCESOS DE ATENCIÓN INTEGRAL DE LA POBLACIÓN ADULTA MAYOR EN EL MUNICIPIO DE BUCARAMANGA
</t>
  </si>
  <si>
    <t>63554246</t>
  </si>
  <si>
    <t>DENNY  AMPARO BARAJAS SARMIENTO</t>
  </si>
  <si>
    <t xml:space="preserve">PRESTAR SERVICIOS PROFESIONALES PARA ARTICULAR Y LIDERAR ACCIONES EN LOS PROGRAMAS DIRIGIDOS A LA POBLACIÓN CON DISCAPACIDAD EN EL MARCO DEL PROYECTO DE LA SECRETARIA DE DESARROLLO SOCIAL "FORTALECIMIENTO DE LA ATENCIÓN INTEGRAL A PERSONAS CON DISCAPACIDAD Y SUS CUIDADORES EN EL MUNICIPIO DE BUCARAMANGA
</t>
  </si>
  <si>
    <t>37729693</t>
  </si>
  <si>
    <t>CONSTANZA PEREZ HENAO</t>
  </si>
  <si>
    <t xml:space="preserve">PRESTAR SERVICIOS PROFESIONALES COMO FISIOTERAPEUTA PARA APOYAR LOS PROCESOS DE ATENCIÓN INTEGRAL E INCLUSIÓN SOCIAL A LA POBLACIÓN CON DISCAPACIDAD BENEFICIARIA EN EL MARCO DEL PROYECTO DE LA SECRETARIA DE DESARROLLO SOCIAL "FORTALECIMIENTO DE LA ATENCIÓN INTEGRAL A PERSONAS CON DISCAPACIDAD Y SUS CUIDADORES EN EL MUNICIPIO DE BUCARAMANGA
</t>
  </si>
  <si>
    <t>1098744130</t>
  </si>
  <si>
    <t>MONICA ANDREA AMADOR ARIZA</t>
  </si>
  <si>
    <t>1098612765</t>
  </si>
  <si>
    <t>MAYERLY CACERES</t>
  </si>
  <si>
    <t>28215253</t>
  </si>
  <si>
    <t>ANA ANGELICA RONDON JAIMES</t>
  </si>
  <si>
    <t xml:space="preserve">PRESTAR SERVICIOS PROFESIONALES EN TRABAJO SOCIAL PARA FORTALECER LOS PROCESOS DE ATENCIÓN INTEGRAL DESDE UN ENFOQUE TÉCNICO, DIRIGIDA A LA POBLACIÓN EN HABITANZA EN CALLE EN EL MARCO DEL PROYECTO DE LA SECRETARIA DE DESARROLLO SOCIAL "FORTALECIMIENTO DE LAS ACCIONES DE ATENCIÒN INTEGRAL PARA LA POBLACIÒN EN HABITANZA EN CALLE EN EL MUNICIPIO DE BUCARAMANGA
</t>
  </si>
  <si>
    <t>1098796118</t>
  </si>
  <si>
    <t>VICTORIA EUGENIA BAUTISTA OTALORA</t>
  </si>
  <si>
    <t>63362882</t>
  </si>
  <si>
    <t>RUTH BAUTISTA VARGAS</t>
  </si>
  <si>
    <t>1098802561</t>
  </si>
  <si>
    <t>IVAN FELIPE ACEVEDO FORERO</t>
  </si>
  <si>
    <t>37658677</t>
  </si>
  <si>
    <t>MIREYA MUÑOZ URIBE</t>
  </si>
  <si>
    <t>1098724567</t>
  </si>
  <si>
    <t>CLAUDIA MILENA BAUTISTA GALLO</t>
  </si>
  <si>
    <t>1098638585</t>
  </si>
  <si>
    <t>JORGE ENRIQUE USEDA PÉREZ</t>
  </si>
  <si>
    <t>63299122</t>
  </si>
  <si>
    <t>MARGARITA RUIZ URIBE</t>
  </si>
  <si>
    <t>13871573</t>
  </si>
  <si>
    <t>GILBERTO RUEDA HERNANDEZ</t>
  </si>
  <si>
    <t>24098252</t>
  </si>
  <si>
    <t>MARINA ARAQUE VARGAS</t>
  </si>
  <si>
    <t>1098808825</t>
  </si>
  <si>
    <t>ANDREZ DAVID CHAPARRO GUAITERO</t>
  </si>
  <si>
    <t xml:space="preserve">PRESTAR SERVICIOS PROFESIONALES PARA LA IMPLEMENTACIÓN DE LA ESTRATEGIA DE ORIENTACIÓN Y ATENCIÓN PSICOSOCIAL A LAS PERSONAS CON DISCAPACIDAD EN EL MARCO DEL PROYECTO DE LA SECRETARIA DE DESARROLLO SOCIAL FORTALECIMIENTO DE LA ATENCIÓN INTEGRAL A PERSONAS CON DISCAPACIDAD Y SUS CUIDADORES EN EL MUNICIPIO DE BUCARAMANGA
</t>
  </si>
  <si>
    <t>1098796290</t>
  </si>
  <si>
    <t>JISSELL  DANIELA SANABRIA  GONZALEZ</t>
  </si>
  <si>
    <t xml:space="preserve">PRESTAR SERVICIOS DE APOYO A LA GESTIÓN EN LOS PROCESOS ADMINISTRATIVOS Y ATENCION AL USUARIO INFORMANDO LA OFERTA INSTITUCIONAL DE LA SECRETARIA DE DESARROLLO SOCIAL EN EL MARCO DEL PROYECTO "FORTALECIMIENTO DE LOS PROCESOS TRANSVERSALES DE LA SECRETARIA DE DESARROLLO SOCIAL EN EL MUNICIPIO DE BUCARAMANGA
</t>
  </si>
  <si>
    <t>1005322803</t>
  </si>
  <si>
    <t>JURITH DANIELA ARDILA SANDOVAL</t>
  </si>
  <si>
    <t>63397939</t>
  </si>
  <si>
    <t>YUDY AMINTA CARDENAS ARCHILA</t>
  </si>
  <si>
    <t xml:space="preserve">PRESTAR SERVICIOS PROFESIONALES COMO ABOGADO (A) PARA BRINDAR APOYO JURÍDICO EN LA ATENCIÓN A JUNTAS DE ACCIÓN COMUNAL Y ASOCIACIONES COMUNALES DEL MUNICIPIO DE BUCARAMANGA EN EL MARCO DEL PROYECTO FORTALECIMIENTO DE LOS ESPACIOS DE PARTICIPACIÓN CIUDADANA Y BUEN GOBIERNO EN EL MUNICIPIO DE BUCARAMANGA
</t>
  </si>
  <si>
    <t>37864429</t>
  </si>
  <si>
    <t>DIANA CAROLINA BARRAGAN  REYES</t>
  </si>
  <si>
    <t>2.3.2.02.02.009.2024680010163.1.4103052.97321.258.201</t>
  </si>
  <si>
    <t>SERVICIOS FUNERARIOS PARA HUMANOS</t>
  </si>
  <si>
    <t xml:space="preserve">PRESTACIÓN DE SERVICIOS EXEQUIALES PARCIALES O TOTALES PARA LA POBLACION EN EXTREMA POBREZA Y/O EN VULNERABILIDAD DEL MUNICIPIO DE BUCARAMANGA, ENMARCADO EN EL PROYECTO DE LA SECRETARÍA DE DESARROLLO SOCIAL "FORTALECIMIENTO DE LAS ACCIONES ORIENTADAS A LA ATENCIÓN DE LA POBLACIÓN EN SITUACIÓN DE VULNERABILIDAD DEL MUNICIPIO DE BUCARAMANGA
</t>
  </si>
  <si>
    <t>91237413</t>
  </si>
  <si>
    <t>JESUS ALBERTO REY OLARTE</t>
  </si>
  <si>
    <t>52836642</t>
  </si>
  <si>
    <t>MERLY JULIANA MANCILLA MARTINEZ</t>
  </si>
  <si>
    <t>1098764302</t>
  </si>
  <si>
    <t>JAVIER ENRIQUE CUPABAN MANTILLA</t>
  </si>
  <si>
    <t>63490454</t>
  </si>
  <si>
    <t>FLOR  DE MARIA GUALDRON RUIZ</t>
  </si>
  <si>
    <t>63318017</t>
  </si>
  <si>
    <t>MARTHA CARREÑO DELGADO</t>
  </si>
  <si>
    <t>2.3.2.02.02.009.2024680010140.1.4103052.91114.267.201</t>
  </si>
  <si>
    <t xml:space="preserve">PRESTAR SERVICIOS PROFESIONALES EN TRABAJO SOCIAL, ORIENTADOS AL ACOMPAÑAMIENTO PSICOSOCIAL A TRAVÉS DEL CENTRO INTEGRAL DE LA MUJER DEL MUNICIPIO DE BUCARAMANGA, EN EL MARCO DEL PROYECTO “DESARROLLO DE ACCIONES DE INTERVENCIÓN SOCIAL ENFOCADAS A LAS MUJERES EN EL ÁMBITO COMUNITARIO EN EL MUNICIPIO DE BUCARAMANGA
</t>
  </si>
  <si>
    <t>1102380984</t>
  </si>
  <si>
    <t>EDWING STEEVEN RODRIGUEZ BONILLA</t>
  </si>
  <si>
    <t xml:space="preserve">PRESTAR SERVICIOS DE APOYO A LA GESTIÓN EN LA OPERATIVIDAD ADMINISTRATIVA DEL PROGRAMA “COLOMBIA MAYOR” Y EL PROGRAMA ATENCIÓN INTEGRAL DE POBLACIÓN EN SITUACIÓN PERMANENTE DE DESPROTECCIÓN SOCIAL Y/O FAMILIAR DEL MUNICIPIO DE BUCARAMANGA EN EL MARCO DEL PROYECTO DE LA SECRETARIA DE DESARROLLO SOCIAL “FORTALECIMIENTO DE LOS PROCESOS DE ATENCIÓN INTEGRAL DE LA POBLACIÓN ADULTA MAYOR EN EL MUNICIPIO DE BUCARAMANGA”
</t>
  </si>
  <si>
    <t>63544956</t>
  </si>
  <si>
    <t>CLAUDIA JOHANNA FIERRO LOPEZ</t>
  </si>
  <si>
    <t xml:space="preserve">PRESTAR SERVICIOS PROFESIONALES COMO ABOGADO (A) PROPORCIONANDO ASISTENCIA JURIDICA Y APOYO EN EL FORTALECIMIENTO DE LAS RUTAS DE ATENCIÓN A CASOS DE VIOLENCIA DE GÉNERO, EN EL MARCO DEL PROYECTO DE LA SECRETARIA DE DESARROLLO SOCIAL “DESARROLLO DE ACCIONES DE INTERVENCIÓN SOCIAL ENFOCADAS A LAS MUJERES EN EL ÁMBITO COMUNITARIO EN EL MUNICIPIO DE BUCARAMANGA
</t>
  </si>
  <si>
    <t>37891488</t>
  </si>
  <si>
    <t>MONICA ISLENA SANCHEZ BAEZ</t>
  </si>
  <si>
    <t xml:space="preserve">PRESTAR SERVICIOS DE APOYO LOGÍSTICO Y ADMINISTRATIVO A LA GESTIÓN PARA EL ACOMPAÑAMIENTO DE LAS DIFERENTES ACTIVIDADES REQUERIDAS PARA LA ATENCIÓN INTEGRAL DE LA POBLACIÓN CON DISCAPACIDAD EN EXTREMA VULNERABILIDAD EN EL MARCO DEL PROYECTO DE LA SECRETARIA DE DESARROLLO SOCIAL "FORTALECIMIENTO DE LA ATENCIÓN INTEGRAL A PERSONAS CON DISCAPACIDAD Y SUS CUIDADORES EN EL MUNICIPIO DE BUCARAMANGA
</t>
  </si>
  <si>
    <t>91507140</t>
  </si>
  <si>
    <t>DAVID ORDOÑEZ PICO</t>
  </si>
  <si>
    <t>2.3.2.02.02.009.2024680010123.1.1702017.91119.263.201</t>
  </si>
  <si>
    <t xml:space="preserve">PRESTAR LOS SERVICIOS DE APOYO LOGÍSTICO A LOS MERCADILLOS CAMPESINOS Y A LOS DIFERENTES PROGRAMAS DE LA SECRETARIA DE DESARROLLO SOCIAL EN EL MARCO DEL PROYECTO ""APOYO A LA PRODUCTIVIDAD Y COMPETITIVIDAD DEL SECTOR RURAL DEL MUNICIPIO DE BUCARAMANGA
</t>
  </si>
  <si>
    <t>18922052</t>
  </si>
  <si>
    <t>DIOS EMEL TORRES QUINTERO</t>
  </si>
  <si>
    <t>63363950</t>
  </si>
  <si>
    <t>MARIA EUGENIA CORREA ARDILA</t>
  </si>
  <si>
    <t xml:space="preserve">PRESTAR SERVICIOS DE APOYO A LA GESTIÓN EN EL ACOMPAÑAMIENTO Y SEGUIMIENTO DE ACTIVIDADES RELACIONADAS CON LA ATENCIÓN A LA POBLACIÓN VULNERABLE BENEFICIARIA DEL PROGRAMA HABITANZA EN CALLE EN EL MARCO DEL PROYECTO DE LA SECRETARIA DE DESARROLLO SOCIAL "FORTALECIMIENTO DE LAS ACCIONES DE ATENCIÒN INTEGRAL PARA LA POBLACIÒN EN HABITANZA EN CALLE EN EL MUNICIPIO DE BUCARAMANGA
</t>
  </si>
  <si>
    <t>1095812427</t>
  </si>
  <si>
    <t>LAURA MARCELA PINEDA CASTRILLON</t>
  </si>
  <si>
    <t>63517662</t>
  </si>
  <si>
    <t>NOHRA MILENA AGUILAR HERNANDEZ</t>
  </si>
  <si>
    <t>37514627</t>
  </si>
  <si>
    <t>EDNA LILIANA GONZALEZ JAIMES</t>
  </si>
  <si>
    <t>2.3.2.02.02.009.2024680010123.1.1702010.91131.263.201</t>
  </si>
  <si>
    <t>SERVICIOS DE LA ADMINISTRACION PUBLICA RELACIONADOS CON LA AGRICULTURA SILVICULTURA PESCA Y CAZA</t>
  </si>
  <si>
    <t xml:space="preserve">PRESTAR SERVICIOS PROFESIONALES PARA ARTICULAR Y LIDERAR ACCIONES EN LOS PROGRAMAS DIRIGIDOS A LOS PRODUCTORES DEL SECTOR RURAL EN EL MARCO DEL PROYECTO DE LA SECRETARIA DE DESARROLLO SOCIAL "APOYO A LA PRODUCTIVIDAD Y COMPETITIVIDAD DEL SECTOR RURAL DEL MUNICIPIO DE BUCARAMANGA
</t>
  </si>
  <si>
    <t>63548356</t>
  </si>
  <si>
    <t>DIANA CAROLINA PEREZ CORTES</t>
  </si>
  <si>
    <t>63510932</t>
  </si>
  <si>
    <t>YAKELYNE FLOREZ BALLESTEROS</t>
  </si>
  <si>
    <t>63271105</t>
  </si>
  <si>
    <t>INES PINILLA FORERO</t>
  </si>
  <si>
    <t>1053780612</t>
  </si>
  <si>
    <t>JENNY CAROLINA VASCO ALZATE</t>
  </si>
  <si>
    <t xml:space="preserve">PRESTAR SERVICIOS PROFESIONALES COMO PSICOLOGO (A) PARA ORIENTAR LA PROMOCIÓN DE INTERVENCIÓN PSICOSOCIAL EN LA ZONA SUR DE LA CIUDAD DE BUCARAMANGA EN EL MARCO DEL PROYECTO DE LA SECRETARIA DE DESARROLLO SOCIAL “DESARROLLO DE ACCIONES DE INTERVENCIÓN SOCIAL ENFOCADAS A LAS MUJERES EN EL ÁMBITO COMUNITARIO EN EL MUNICIPIO DE BUCARAMANGA
</t>
  </si>
  <si>
    <t>1098728390</t>
  </si>
  <si>
    <t>LUISA DANIELA PATIÑO ALVAREZ</t>
  </si>
  <si>
    <t>1193442201</t>
  </si>
  <si>
    <t>JULIETH TATIANA CURCIO CAMACHO</t>
  </si>
  <si>
    <t>1098679310</t>
  </si>
  <si>
    <t>KARLA LILIANA CORZO JAIMES</t>
  </si>
  <si>
    <t>1098737099</t>
  </si>
  <si>
    <t>LAURA MARCELA FERRER URIBE</t>
  </si>
  <si>
    <t xml:space="preserve">PRESTAR SERVICIOS DE APOYO A LA GESTIÓN EN LAS ACTIVIDADES QUE SE GENEREN PARA LA IMPLEMENTACIÓN DE ESTRATEGIAS COMUNICATIVAS DE LA SECRETARÍA DE DESARROLLO SOCIAL EN EL MARCO DEL PROYECTO "FORTALECIMIENTO DE LOS PROCESOS TRANSVERSALES DE LA SECRETARIA DE DESARROLLO SOCIAL EN EL MUNICIPIO DE BUCARAMANGA
</t>
  </si>
  <si>
    <t>1098692923</t>
  </si>
  <si>
    <t>OSCAR ORLANDO QUINTERO JAIMES</t>
  </si>
  <si>
    <t xml:space="preserve">PRESTAR SERVICIOS PROFESIONALES COMO PSICOLOGO (A) PARA ORIENTAR LA PROMOCIÓN DE INTERVENCIÓN PSICOSOCIAL EN LA ZONA NORTE DE LA CIUDAD DE BUCARAMANGA EN EL MARCO DEL PROYECTO DE LA SECRETARIA DE DESARROLLO SOCIAL “DESARROLLO DE ACCIONES DE INTERVENCIÓN SOCIAL ENFOCADAS A LAS MUJERES EN EL ÁMBITO COMUNITARIO EN EL MUNICIPIO DE BUCARAMANGA
</t>
  </si>
  <si>
    <t>45489826</t>
  </si>
  <si>
    <t>IRENE DEL CARMEN LUJAN RUZ</t>
  </si>
  <si>
    <t>52068464</t>
  </si>
  <si>
    <t>JENNY MARITZA CASTAÑEDA RUEDA</t>
  </si>
  <si>
    <t xml:space="preserve">PRESTAR SERVICIOS DE APOYO A LA GESTIÓN EN LA ATENCIÓN Y ORIENTACIÓN A LOS ORGANISMOS COMUNALES DE SEGUNDO GRADO, ASÍ COMO APOYO LOGÍSTICO PARA LA SOCIALIZACIÓN DE LOS PROGRAMAS SOCIALES DE LA SECRETARIA DE DESARROLLO SOCIAL EN EL MARCO DEL PROYECTO ""FORTALECIMIENTO DE LOS ESPACIOS DE PARTICIPACIÓN CIUDADANA Y BUEN GOBIERNO EN EL MUNICIPIO DE BUCARAMANGA
</t>
  </si>
  <si>
    <t>1102376283</t>
  </si>
  <si>
    <t>LENIS FERNANDA MEDINA MARIN</t>
  </si>
  <si>
    <t>1098642169</t>
  </si>
  <si>
    <t>LADY JOHANNA MANOSALVA OLARTE</t>
  </si>
  <si>
    <t xml:space="preserve">PRESTAR SERVICIOS DE APOYO A LA GESTIÓN COMO TÉCNICO EN PRODUCCIÓN AGROPECUARIA PARA APOYAR LAS DIFERENTES ACTIVIDADES DEL SECTOR RURAL DEL MUNICIPIO DE BUCARAMANGA EN EL MARCO DEL PROYECTO DE LA SECRETARIA DE DESARROLLO SOCIAL "APOYO A LA PRODUCTIVIDAD Y COMPETITIVIDAD DEL SECTOR RURAL DEL MUNICIPIO DE BUCARAMANGA
</t>
  </si>
  <si>
    <t>1098409456</t>
  </si>
  <si>
    <t>DIEGO ALEJANDRO NARANJO PINZON</t>
  </si>
  <si>
    <t xml:space="preserve">PRESTAR SERVICIOS PROFESIONALES COMO MEDICO VETERINARIO Y/O ZOOTECNISTA PARA LA ASISTENCIA TÉCNICA Y ACOMPAÑAMIENTO DE LOS PROYECTOS QUE SE EJECUTEN EN EL SECTOR RURAL DEL MUNICIPIO DE BUCARAMANGA EN EL MARCO DEL PROYECTO DE LA SECRETARIA DE DESARROLLO SOCIAL "APOYO A LA PRODUCTIVIDAD Y COMPETITIVIDAD DEL SECTOR RURAL DEL MUNICIPIO DE BUCARAMANGA
</t>
  </si>
  <si>
    <t>91474435</t>
  </si>
  <si>
    <t>JAVIER ARMANDO QUIROGA SANTAMARIA</t>
  </si>
  <si>
    <t xml:space="preserve">PRESTAR SERVICIOS DE APOYO A LA GESTION ORIENTADOS A LA VISIBILIZACIÓN, PROMOCIÓN, CONVOCATORIA Y ESTRATEGIAS COMUNICATIVAS DE LOS PROGRAMAS SOCIALES DE LA SECRETARÍA DE DESARROLLO SOCIAL EN EL MARCO DEL PROYECTO "FORTALECIMIENTO DE LOS PROCESOS TRANSVERSALES DE LA SECRETARIA DE DESARROLLO SOCIAL EN EL MUNICIPIO DE BUCARAMANGA
</t>
  </si>
  <si>
    <t>1096949872</t>
  </si>
  <si>
    <t>NESTOR ALEXANDER LIZARAZO CARDENAS</t>
  </si>
  <si>
    <t xml:space="preserve">PRESTAR SERVICIOS PROFESIONALES PARA ARTICULAR Y LIDERAR ACCIONES DE GESTIÓN E IMPLEMENTACIÓN DE LAS ACTIVIDADES EN EL CENTRO VIDA ALVAREZ EN EL MARCO DEL PROYECTO DE LA SECRETARIA DE DESARROLLO SOCIAL “FORTALECIMIENTO DE LOS PROCESOS DE ATENCIÓN INTEGRAL DE LA POBLACIÓN ADULTA MAYOR EN EL MUNICIPIO DE BUCARAMANGA
</t>
  </si>
  <si>
    <t>63549884</t>
  </si>
  <si>
    <t>LIZETH PAOLA NIÑO SALAZAR</t>
  </si>
  <si>
    <t xml:space="preserve">PRESTAR SERVICIOS PROFESIONALES EN LA GESTIÓN ADMINISTRATIVA DIRIGIDA A LA POBLACIÓN CON DISCAPACIDAD EN EL MARCO DEL PROYECTO DE LA SECRETARIA DE DESARROLLO SOCIAL "FORTALECIMIENTO DE LA ATENCIÓN INTEGRAL A PERSONAS CON DISCAPACIDAD Y SUS CUIDADORES EN EL MUNICIPIO DE BUCARAMANGA
</t>
  </si>
  <si>
    <t>1098808667</t>
  </si>
  <si>
    <t>DYRLEN  DANIELA HERNANDEZ MARTINEZ</t>
  </si>
  <si>
    <t>1005199007</t>
  </si>
  <si>
    <t>GRACE  GIANELLA RODRIGUEZ RESTREPO</t>
  </si>
  <si>
    <t xml:space="preserve">PRESTAR SERVICIOS PROFESIONALES A LA GESTION ADMINISTRATIVA Y ESTRATÉGICA QUE SE GENERE DEL DESPACHO DE LA SUBSECRETARIA DE DESARROLLO SOCIAL EN EL MARCO DEL PROYECTO "FORTALECIMIENTO DE LOS PROCESOS TRANSVERSALES DE LA SECRETARIA DE DESARROLLO SOCIAL EN EL MUNICIPIO DE BUCARAMANGA
</t>
  </si>
  <si>
    <t>1098753390</t>
  </si>
  <si>
    <t>NATALIA  CRISTINA CABRALES PARRA</t>
  </si>
  <si>
    <t xml:space="preserve">PRESTAR SERVICIOS DE APOYO A LA GESTIÓN LOGÍSTICA Y ADMINISTRATIVA CON EL PROPÓSITO DE TERRITORIALIZAR LA OFERTA INSTITUCIONAL DEL PROGRAMA HABITANZA EN CALLE EN EL MARCO DEL PROYECTO DE LA SECRETARIA DE DESARROLLO SOCIAL "FORTALECIMIENTO DE LAS ACCIONES DE ATENCIÒN INTEGRAL PARA LA POBLACIÒN EN HABITANZA EN CALLE EN EL MUNICIPIO DE BUCARAMANGA
</t>
  </si>
  <si>
    <t>1095806717</t>
  </si>
  <si>
    <t>EDINSON ROMAYRO ROA ORTIZ</t>
  </si>
  <si>
    <t>2.3.2.02.02.009.2024680010141.1.4102038.91114.257.201</t>
  </si>
  <si>
    <t xml:space="preserve">PRESTAR SERVICIOS DE APOYO A LA GESTIÓN PARA LA IMPLEMENTACIÓN DE ACTIVIDADES DE LOS NIÑOS, NIÑAS, ADOLESCENTES Y SUS FAMILIAS EN EL MARCO DEL PROYECTO “ DESARROLLO DE INTERVENCIONES DE TIPO PSICOSOCIAL DIRIGIDO A LA REDUCCIÓN DE FACTORES DE RIESGO EN NIÑOS NIÑAS Y ADOLESCENTES EN EL MUNICIPIO DE BUCARAMANGA"
</t>
  </si>
  <si>
    <t>1405180</t>
  </si>
  <si>
    <t>CARLOS ALBERTO ESCORCHA MOYETONES</t>
  </si>
  <si>
    <t>2.3.2.02.02.009.2024680010155.1.4104020.93500.260.201</t>
  </si>
  <si>
    <t xml:space="preserve">PROMOVER EL FORTALECIMIENTO DE LOS HÁBITOS DE LA VIDA DIARIA Y DESARROLLO HUMANO A PERSONAS CON DISCAPACIDAD ENTRE LOS 18 Y 56 AÑOS Y SU RED PRIMARIA DE APOYO DEL MUNICIPIO DE BUCARAMANGA
</t>
  </si>
  <si>
    <t>900344716</t>
  </si>
  <si>
    <t>FUNDACION SOCIAL EDUCATIVA PARA EL PROGRESO Y DESARROLLO HUMANO</t>
  </si>
  <si>
    <t xml:space="preserve">AUNAR ESFUERZOS PARA REALIZAR EL PROCESO DE ATENCIÓN BIOPSICOSOCIAL DE NIÑOS, NIÑAS, ADOLESCENTES, JÓVENES Y ADULTOS CON DISCAPACIDAD DEL MUNICIPIO DE BUCARAMANGA CON EL FIN DE MEJORAR SU CALIDAD DE VIDA Y PROPENDER POR SU FUNCIONALIDAD, INDEPENDENCIA E INCLUSIÓN SOCIAL
</t>
  </si>
  <si>
    <t>901895050</t>
  </si>
  <si>
    <t>UNIÓN TEMPORAL BIOPSICOSOCIAL BUCARAMANGA 2024</t>
  </si>
  <si>
    <t xml:space="preserve">PRESTAR SERVICIOS PROFESIONALES PARA ARTICULAR Y LIDERAR LAS ACTIVIDADES Y EVENTOS DE LA SECRETARIA DE DESARROLLO SOCIAL EN EL MARCO DEL PROYECTO "FORTALECIMIENTO DE LOS PROCESOS TRANSVERSALES DE LA SECRETARIA DE DESARROLLO SOCIAL EN EL MUNICIPIO DE BUCARAMANGA
</t>
  </si>
  <si>
    <t>1098694773</t>
  </si>
  <si>
    <t>FRANCISCO JAVIER AGUILLON ZABALA</t>
  </si>
  <si>
    <t>1098664738</t>
  </si>
  <si>
    <t>JOHANA HERNANDEZ MENESES</t>
  </si>
  <si>
    <t>91157106</t>
  </si>
  <si>
    <t>JULIAN ALEXANDER GARCIA RUGELES</t>
  </si>
  <si>
    <t xml:space="preserve">PRESTAR SERVICIOS PROFESIONALES COMO PSICOLOGO (A) PARA LA IMPLEMENTACION DE LAS ACTIVIDADES DE LOS NIÑOS, NIÑAS, ADOLESCENTES Y SUS FAMILIAS EN EL MARCO DEL PROYECTO “ DESARROLLO DE INTERVENCIONES DE TIPO PSICOSOCIAL DIRIGIDO A LA REDUCCIÓN DE FACTORES DE RIESGO EN NIÑOS NIÑAS Y ADOLESCENTES EN EL MUNICIPIO DE BUCARAMANGA".
</t>
  </si>
  <si>
    <t>1098787242</t>
  </si>
  <si>
    <t>LAURA LIZETH GARCIA  MARTINEZ</t>
  </si>
  <si>
    <t xml:space="preserve">PRESTAR SERVICIOS PROFESIONALES PARA COADYUVAR EN LA GESTION DEL PROGRAMA PIIA DE LA SECRETARIA DE DESARROLLO SOCIAL EN EL MARCO DEL PROYECTO "DESARROLLO DE INTERVENCIONES DE TIPO PSICOSOCIAL DIRIGIDO A LA REDUCCIÓN DE FACTORES DE RIESGO EN NIÑOS NIÑAS Y ADOLESCENTES EN EL MUNICIPIO DE BUCARAMANGA
</t>
  </si>
  <si>
    <t>60397912</t>
  </si>
  <si>
    <t>MONICA ANDREA RANGEL MORENO</t>
  </si>
  <si>
    <t xml:space="preserve">PRESTAR SERVICIOS PROFESIONALES COMO PSICOLOGO (A) PARA LA IMPLEMENTACION DE LAS ACTIVIDADES QUE SE DESARROLLA CON NIÑOS, NIÑAS, ADOLESCENTES Y SUS FAMILIAS EN EL MARCO DEL PROYECTO " DESARROLLO DE INTERVENCIONES DE TIPO PSICOSOCIAL DIRIGIDO A LA REDUCCIÓN DE FACTORES DE RIESGO EN NIÑOS NIÑAS Y ADOLESCENTES EN EL MUNICIPIO DE BUCARAMANGA".
</t>
  </si>
  <si>
    <t>1098678980</t>
  </si>
  <si>
    <t>TATIANA CARVAJAL BERNAL</t>
  </si>
  <si>
    <t>63332457</t>
  </si>
  <si>
    <t>MARIA DEL CARMEN SEPULVEDA BUITRAGO</t>
  </si>
  <si>
    <t xml:space="preserve">PRESTAR SERVICIOS PROFESIONALES COMO LICENCIADO ( A) EN PEDAGOGIA PARA LIDERAR Y ARTICULAR LAS DIFERENTES ACTIVIDADES QUE SE DESARROLLEN EN EL PROGRAMA DE INFANCIA DE LA SECRETARIA DE DESARROLLO SOCIAL DEL MUNICIPIO DE BUCARAMANGA EN EL MARCO DEL PROYECTO "DESARROLLO DE INTERVENCIONES DE TIPO PSICOSOCIAL DIRIGIDO A LA REDUCCIÓN DE FACTORES DE RIESGO EN NIÑOS NIÑAS Y ADOLESCENTES EN EL MUNICIPIO DE BUCARAMANGA"
</t>
  </si>
  <si>
    <t>1098731876</t>
  </si>
  <si>
    <t>KELLY JOHANNA BARAJAS GARCÍA</t>
  </si>
  <si>
    <t xml:space="preserve">PRESTAR SERVICIOS PROFESIONALES COMO PSICÓLOGO (A) PARA APOYAR LA IMPLEMENTACION DE LAS ACTIVIDADES DE LOS NIÑOS, NIÑAS, ADOLESCENTES Y SUS FAMILIAS EN EL MARCO DEL PROYECTO “ DESARROLLO DE INTERVENCIONES DE TIPO PSICOSOCIAL DIRIGIDO A LA REDUCCIÓN DE FACTORES DE RIESGO EN NIÑOS NIÑAS Y ADOLESCENTES EN EL MUNICIPIO DE BUCARAMANGA"
</t>
  </si>
  <si>
    <t>1095802066</t>
  </si>
  <si>
    <t>SILVIA PATRICIA RAMIREZ VALE</t>
  </si>
  <si>
    <t xml:space="preserve">PRESTAR SERVICIOS PROFESIONALES COMO AGRONOMO (A) PARA LA ASISTENCIA TÉCNICA Y ACOMPAÑAMIENTO DE LOS PROYECTOS QUE SE EJECUTEN EN EL SECTOR AGRÍCOLA EN EL MARCO DEL PROYECTO DE LA SECRETARIA DE DESARROLLO SOCIAL "APOYO A LA PRODUCTIVIDAD Y COMPETITIVIDAD DEL SECTOR RURAL DEL MUNICIPIO DE BUCARAMANGA
</t>
  </si>
  <si>
    <t>1098724300</t>
  </si>
  <si>
    <t>CAMILO  ANDRES PABON BARAJAS</t>
  </si>
  <si>
    <t>2.3.2.02.02.009.2024680010141.1.4102046.91114.257.201</t>
  </si>
  <si>
    <t xml:space="preserve">PRESTAR SERVICIOS PROFESIONALES COMO LICENCIADO (A) EN EDUCACIÓN BÁSICAPARA EL DESARROLLO DE LAS ESTRATEGIAS Y ACTIVIDADES DE PRIMERA INFANCIA, INFANCIA Y ADOLESCENCIA EN EL MARCO DEL PROYECTO “DESARROLLO DE INTERVENCIONES DE TIPO PSICOSOCIAL DIRIGIDO A LA REDUCCIÓN DE FACTORES DE RIESGO EN NIÑOS NIÑAS Y ADOLESCENTES EN EL MUNICIPIO DE BUCARAMANGA"
</t>
  </si>
  <si>
    <t>91540278</t>
  </si>
  <si>
    <t>EDWIN ALBERTO BLANCO  PORTILLA</t>
  </si>
  <si>
    <t xml:space="preserve">PRESTAR SERVICIOS DE APOYO A LA GESTIÓN BRINDANDO APOYO EN LA CONSOLIDACION DE INFORMACION, DEPURACION, ANÁLISIS Y MANEJO DE LA BASE DE DATOS DEL SECTOR RURAL DEL MUNICIPIO DE BUCARAMANGA EN EL MARCO DEL PROYECTO DE LA SECRETARIA DE DESARROLLO SOCIAL ""APOYO A LA PRODUCTIVIDAD Y COMPETITIVIDAD DEL SECTOR RURAL DEL MUNICIPIO DE BUCARAMANGA
</t>
  </si>
  <si>
    <t>63557556</t>
  </si>
  <si>
    <t>LEIDY ROCIO FONSECA MORENO</t>
  </si>
  <si>
    <t xml:space="preserve">PRESTAR SERVICIOS DE APOYO A LA GESTIÓN PARA LA IMPLEMENTACION DE ACTIVIDADES DE LOS NIÑOS, NIÑAS, ADOLESCENTES Y SUS FAMILIAS EN EL MARCO DEL PROYECTO “DESARROLLO DE INTERVENCIONES DE TIPO PSICOSOCIAL DIRIGIDO A LA REDUCCIÓN DE FACTORES DE RIESGO EN NIÑOS NIÑAS Y ADOLESCENTES EN EL MUNICIPIO DE BUCARAMANGA"
</t>
  </si>
  <si>
    <t>63348708</t>
  </si>
  <si>
    <t>MARIA  EUGENIA GARCIA GARCIA</t>
  </si>
  <si>
    <t xml:space="preserve">PRESTAR SERVICIOS PROFESIONALES COMO COMUNICADOR (A) SOCIAL PARA LA IMPLEMENTACIÓN Y DISEÑO DE ESTRATEGIAS COMUNICATIVAS ORIENTADAS AL FOMENTO DE LA PARTICIPACIÓN Y LIDERAZGOS DE LOS NIÑOS, NIÑAS Y ADOLESCENTES EN EL MARCO DEL PROYECTO “DESARROLLO DE INTERVENCIONES DE TIPO PSICOSOCIAL DIRIGIDO A LA REDUCCIÓN DE FACTORES DE RIESGO EN NIÑOS NIÑAS Y ADOLESCENTES EN EL MUNICIPIO DE BUCARAMANGA”
</t>
  </si>
  <si>
    <t>37545653</t>
  </si>
  <si>
    <t>CLARA INES VIDAL LOPEZ</t>
  </si>
  <si>
    <t>63360222</t>
  </si>
  <si>
    <t>IRMA SANTANDER TELLEZ</t>
  </si>
  <si>
    <t xml:space="preserve">PRESTAR LOS SERVICIOS DE APOYO LOGÍSTICO A LOS MERCADILLOS CAMPESINOS Y A LOS DIFERENTES PROGRAMAS DE LA SECRETARIA DE DESARROLLO SOCIAL EN EL MARCO DEL PROYECTO "APOYO A LA PRODUCTIVIDAD Y COMPETITIVIDAD DEL SECTOR RURAL DEL MUNICIPIO DE BUCARAMANGA
</t>
  </si>
  <si>
    <t>12457284</t>
  </si>
  <si>
    <t>BENJAMIN DE JESUS ARISMENDY CIRO</t>
  </si>
  <si>
    <t>63324247</t>
  </si>
  <si>
    <t>EDITH URIBE SIZA</t>
  </si>
  <si>
    <t>1102488007</t>
  </si>
  <si>
    <t>KIARA VALENTINA TORRES NEIRA</t>
  </si>
  <si>
    <t>2.3.2.02.02.009.2024680010149.1.4502001.71358.264.201</t>
  </si>
  <si>
    <t>SERVICIOS DE SEGUROS DE VIDA COLECTIVA</t>
  </si>
  <si>
    <t xml:space="preserve">ADQUISICION DE POLIZA DE SEGURO DE VIDA GRUPO PARA LOS EDILES DE LAS JUNTAS ADMINISTRADORAS LOCALES DEL MUNICIPIO DE BUCARAMANGA
</t>
  </si>
  <si>
    <t>901528731</t>
  </si>
  <si>
    <t>COLMENA SEGUROS DE VIDA S.A.</t>
  </si>
  <si>
    <t>2.3.2.02.02.009.2024680010147.1.4502038.93304.267.201</t>
  </si>
  <si>
    <t xml:space="preserve">AUNAR ESFUERZOS PARA BRINDAR ATENCIÓN INTEGRAL MEDIANTE ALOJAMIENTO TEMPORAL PARA LA ACTIVACIÓN DE RUTAS DE PROTECCIÓN Y ATENCIÓN A LA POBLACIÓN LGBTIQ Y MUJERES EN SITUACIÓN DE RIESGO POR RAZÓN DE GENERO DEL MUNICIPIO DE BUCARAMANGA
</t>
  </si>
  <si>
    <t>2.3.2.02.02.009.2024680010125.1.4104008.93304.262.288</t>
  </si>
  <si>
    <t>2.3.2.02.02.009.2024680010125.1.4104008.93304.262.258</t>
  </si>
  <si>
    <t>13746980</t>
  </si>
  <si>
    <t>WILLIAM HUMBERTO CACERES DUARTE</t>
  </si>
  <si>
    <t>13716885</t>
  </si>
  <si>
    <t>JAIRO  ALONSO QUINTERO PADILLA</t>
  </si>
  <si>
    <t>PAGO RIESGO PROFESIONALES A 136 EDILES DEL MUNICIPIO DE BUCARAMANGA POR EL PERIODO DE FEBRERO DEL 2025, SEGUN PLANILLA APORTE EN LINEA NO 9481565750</t>
  </si>
  <si>
    <t xml:space="preserve">PAGO SEGURIDAD SOCIAL A 136 EDILES DEL MUNICIPIO DE BUCARAMANGA POR EL PERIODO DE FEBRERO DEL 2025, SEGUN PLANILLA APORTE EN LINEA NO 9481565750
</t>
  </si>
  <si>
    <t>1095299325</t>
  </si>
  <si>
    <t>JENNIFER STEFANY RODRIGUEZ  NAVARRO</t>
  </si>
  <si>
    <t>91152863</t>
  </si>
  <si>
    <t>MARIO CHACON MENDEZ</t>
  </si>
  <si>
    <t xml:space="preserve">PRESTAR SERVICIOS DE APOYO A LA GESTIÓN PARA EL DESARROLLO DE LAS ACTIVIDADES ARTÍSTICAS DIRIGIDAS A LA PROMOCIÓN DE LOS DERECHOS DE LOS NIÑOS, NIÑAS Y ADOLESCENTES EN EL MARCO DEL PROYECTO " DESARROLLO DE INTERVENCIONES DE TIPO PSICOSOCIAL DIRIGIDO A LA REDUCCIÓN DE FACTORES DE RIESGO EN NIÑOS NIÑAS Y ADOLESCENTES EN EL MUNICIPIO DE BUCARAMANGA".
</t>
  </si>
  <si>
    <t>37860153</t>
  </si>
  <si>
    <t>ANGELICA PATRICIA ALVARADO MARTINEZ</t>
  </si>
  <si>
    <t>91264117</t>
  </si>
  <si>
    <t>ELADIO GUEVARA MARTINEZ</t>
  </si>
  <si>
    <t>13814815</t>
  </si>
  <si>
    <t>CAMPO ANIBAL VERA BARON</t>
  </si>
  <si>
    <t>2.3.2.02.02.009.2024680010163.1.4103052.91114.258.201</t>
  </si>
  <si>
    <t xml:space="preserve">PRESTAR SERVICIOS DE APOYO A LA GESTIÓN PARA LA ATENCIÓN Y ORIENTACIÓN A LA CIUDADANÍA EN LOS PROGRAMAS DE TRANSFERENCIAS MONETARIAS, EN EL MARCO DEL PROYECTO DE LA SECRETARIA DE DESARROLLO SOCIAL "FORTALECIMIENTO DE LAS ACCIONES ORIENTADAS A LA ATENCIÓN DE LA POBLACIÓN EN SITUACIÓN DE VULNERABILIDAD DEL MUNICIPIO DE BUCARAMANGA"
</t>
  </si>
  <si>
    <t>1095839073</t>
  </si>
  <si>
    <t>MARIA PAULA ORTIZ VELASQUEZ</t>
  </si>
  <si>
    <t xml:space="preserve">PRESTAR SERVICIOS DE APOYO A LA GESTIÓN PARA LA ATENCIÓN Y ORIENTACIÓN A LA CIUDADANÍA EN LOS PROGRAMAS DE TRANSFERENCIAS MONETARIAS, EN EL MARCO DEL PROYECTO DE LA SECRETARIA DE DESARROLLO SOCIAL "FORTALECIMIENTO DE LAS ACCIONES ORIENTADAS A LA ATENCIÓN DE LA POBLACIÓN EN SITUACIÓN DE VULNERABILIDAD DEL MUNICIPIO DE BUCARAMANGA
</t>
  </si>
  <si>
    <t>13721000</t>
  </si>
  <si>
    <t>JUAN CARLOS ORTIZ CARDENAS</t>
  </si>
  <si>
    <t>1098606516</t>
  </si>
  <si>
    <t>KARELIS MAILETH UTRERA MEJIA</t>
  </si>
  <si>
    <t xml:space="preserve">PRESTAR SERVICIOS PROFESIONALES PARA LA IMPLEMENTACIÓN DE UNA INICIATIVA ORIENTADA AL FOMENTO DEL DESARROLLO TECNOLÓGICO E INNOVACIÓN DE NIÑOS, NIÑAS Y ADOLESCENTES EN EL MARCO "DESARROLLO DE INTERVENCIONES DE TIPO PSICOSOCIAL DIRIGIDO A LA REDUCCIÓN DE FACTORES DE RIESGO EN NIÑOS NIÑAS Y ADOLESCENTES EN EL MUNICIPIO DE BUCARAMANGA"
</t>
  </si>
  <si>
    <t>1098790175</t>
  </si>
  <si>
    <t>ANDRES FABIAN SOLANO PEREZ</t>
  </si>
  <si>
    <t>91275180</t>
  </si>
  <si>
    <t>EDGAR  FERNANDO ORTIZ MEDINA</t>
  </si>
  <si>
    <t xml:space="preserve">PRESTAR SERVICIOS PROFESIONALES COMO LICENCIADO (A) EN EDUCACIÓN BÁSICA PARA EL DESARROLLO DE LAS ESTRATEGIAS Y ACTIVIDADES DE PRIMERA INFANCIA, INFANCIA Y ADOLESCENCIA DE LA SECRETARIA DE DESARROLLO SOCIAL DEL MUNICIPIO DE BUCARAMANGA EN EL MARCO DEL PROYECTO “DESARROLLO DE INTERVENCIONES DE TIPO PSICOSOCIAL DIRIGIDO A LA REDUCCIÓN DE FACTORES DE RIESGO EN NIÑOS NIÑAS Y ADOLESCENTES EN EL MUNICIPIO DE BUCARAMANGA":
</t>
  </si>
  <si>
    <t>1102351443</t>
  </si>
  <si>
    <t>LEIDY CAROLINA CACERES BARRAGAN</t>
  </si>
  <si>
    <t xml:space="preserve">PRESTAR SERVICIOS PROFESIONALES COMO ADMINISTRADOR (A) PUBLICO EN EL MARCO DEL PROYECTO "DESARROLLO DE INTERVENCIONES DE TIPO PSICOSOCIAL DIRIGIDO A LA REDUCCIÓN DE FACTORES DE RIESGO EN NIÑOS NIÑAS Y ADOLESCENTES EN EL MUNICIPIO DE BUCARAMANGA
</t>
  </si>
  <si>
    <t>91529524</t>
  </si>
  <si>
    <t>EDWIN FABIAN LARROTA RUEDA</t>
  </si>
  <si>
    <t>1098796841</t>
  </si>
  <si>
    <t>ANGELLY VANESSA RUEDA CARRILLO</t>
  </si>
  <si>
    <t xml:space="preserve">PRESTAR SERVICIOS DE APOYO A LA GESTIÓN PARA EL DESARROLLO DE LAS ACTIVIDADES ADMINISTRATIVAS Y OPERATIVAS DE LOS PROGRAMAS DE TRANSFERENCIAS MONETARIAS EN EL MARCO DEL PROYECTO DE LA SECRETARIA DE DESARROLLO SOCIAL "FORTALECIMIENTO DE LAS ACCIONES ORIENTADAS A LA ATENCIÓN DE LA POBLACIÓN EN SITUACIÓN DE VULNERABILIDAD DEL MUNICIPIO DE BUCARAMANGA"
</t>
  </si>
  <si>
    <t>1005331776</t>
  </si>
  <si>
    <t>MANUEL SANTIAGO OCHOA ANGARITA</t>
  </si>
  <si>
    <t xml:space="preserve">PRESTAR SERVICIOS PROFESIONALES COMO LICENCIADO (A) EN EDUCACIÓN BÁSICA PARA LA IMPLEMENTACIÓN DE ACTIVIDADES LUDICOPEDAGOGICAS ORIENTADAS A LA GENERACIÓN DE ENTORNOS PROTECTORES Y LA PREVENCIÓN DE VIOLENCIA EN EL MARCO DEL PROYECTO “DESARROLLO DE INTERVENCIONES DE TIPO PSICOSOCIAL DIRIGIDO A LA REDUCCIÓN DE FACTORES DE RIESGO EN NIÑOS, NIÑAS Y ADOLESCENTES EN EL MUNICIPIO DE BUCARAMANGA".
</t>
  </si>
  <si>
    <t>37748579</t>
  </si>
  <si>
    <t>HEIDI SULAY LEON SUAREZ</t>
  </si>
  <si>
    <t xml:space="preserve">PRESTAR SERVICIOS DE APOYO A LA GESTION PARA LA FORMACIÓN Y PARTICIPACIÓN EN GASTRONOMIA Y PRODUCTIVIDAD DE LOS ADULTOS MAYORES ADSCRITOS A LOS CENTROS VIDA DEL MUNICIPIO DE BUCARAMANGA EN EL MARCO DEL PROYECTO DE LA SECRETARIA DE DESARROLLO SOCIAL “FORTALECIMIENTO DE LOS PROCESOS DE ATENCIÓN INTEGRAL DE LA POBLACIÓN ADULTA MAYOR EN EL MUNICIPIO DE BUCARAMANGA
</t>
  </si>
  <si>
    <t>1098656860</t>
  </si>
  <si>
    <t>SINDY SARMIENTO MENESES</t>
  </si>
  <si>
    <t>2.3.2.02.02.009.2024680010086.1.4103052.91119.261.201</t>
  </si>
  <si>
    <t xml:space="preserve">PRESTAR SERVICIOS DE APOYO A LA GESTIÓN ADMINISTRATIVA EN LA ESTRATEGIA DE ATENCION INTEGRAL A LA POBLACION VULNERABLE EN EL MARCO DEL PROYECTO "IMPLEMENTACIÓN DE ACCIONES PARA LA GARANTÍA DEL ACCESO A LA OFERTA SOCIAL EN POBLACIÓN MIGRANTE RETORNADA, REFUGIADA Y DE ACOGIDA EN EL MUNICIPIO DE BUCARAMANGA
</t>
  </si>
  <si>
    <t>1098697417</t>
  </si>
  <si>
    <t>SILVIA MARCELA CADENA AVENDAÑO</t>
  </si>
  <si>
    <t xml:space="preserve">PRESTAR SERVICIOS DE COMO ABOGADO (A) EN LA ESTRATEGIA DE ATENCION INTEGRAL A LA POBLACION VULNERABLE EN EL MARCO DEL PROYECTO "IMPLEMENTACIÓN DE ACCIONES PARA LA GARANTÍA DEL ACCESO A LA OFERTA SOCIAL EN POBLACIÓN MIGRANTE RETORNADA, REFUGIADA Y DE ACOGIDA EN EL MUNICIPIO DE BUCARAMANGA.
</t>
  </si>
  <si>
    <t>1095843353</t>
  </si>
  <si>
    <t>GUILLERMO ANDRES NARANJO MARTINEZ</t>
  </si>
  <si>
    <t xml:space="preserve">PRESTAR SERVICIOS DE APOYO A LA GESTIÓN PARA LA IMPLEMENTACIÓN DE ACTIVIDADES LUDICOPEDAGOGICAS ORIENTADAS A LA GENERACIÓN DE ENTORNOS PROTECTORES Y LA PREVENCIÓN DE VIOLENCIA EN EL MARCO DEL PROYECTO "DESARROLLO DE INTERVENCIONES DE TIPO PSICOSOCIAL DIRIGIDO A LA REDUCCIÓN DE FACTORES DE RIESGO EN NIÑOS NIÑAS Y ADOLESCENTES EN EL MUNICIPIO DE BUCARAMANGA”
</t>
  </si>
  <si>
    <t>1005448767</t>
  </si>
  <si>
    <t>MARIA CECILIA CHAPARRO GALVIS</t>
  </si>
  <si>
    <t>13741714</t>
  </si>
  <si>
    <t>IVAN  ALONSO AISLANT ANTOLINEZ</t>
  </si>
  <si>
    <t>2.3.2.02.02.009.2024680010143.1.4502038.91114.258.201</t>
  </si>
  <si>
    <t xml:space="preserve">PRESTAR SERVICIOS PROFESIONALES PARA EL DESARROLLO DE LAS ACTIVIDADES ADMINISTRATIVAS, OPERATIVAS Y DE GESTIÓN DE OFERTA SOCIAL DE LA RUTA DE ATENCIÓN INTEGRAL PÁRA LAS FAMILIAS VULNERABLES DE BUCARAMANGA, EN EL MARCO DEL PROYECTO DE LA SECRETARIA DE DESARROLLO SOCIAL "IMPLEMENTACIÓN DE ESTRATEGIAS DE PROMOCIÓN DE LA OFERTA INSTITUCIONAL PARA LAS FAMILIAS DEL MUNICIPIO BUCARAMANGA"
</t>
  </si>
  <si>
    <t>63490779</t>
  </si>
  <si>
    <t>LILIAM TERESA CALDERON APONTE</t>
  </si>
  <si>
    <t xml:space="preserve">PRESTAR SERVICIOS PROFESIONALES COMO LICENCIADO (A) EN EDUCACIÓN BÁSICA PARA EL DESARROLLO DE LAS ESTRATEGIAS Y ACTIVIDADES DE PRIMERA INFANCIA, INFANCIA Y ADOLESCENCIA EN EL MARCO DEL PROYECTO “DESARROLLO DE INTERVENCIONES DE TIPO PSICOSOCIAL DIRIGIDO A LA REDUCCIÓN DE FACTORES DE RIESGO EN NIÑOS NIÑAS Y ADOLESCENTES EN EL MUNICIPIO DE BUCARAMANGA":
</t>
  </si>
  <si>
    <t>1098632393</t>
  </si>
  <si>
    <t>LAURA PAOLA RANGEL HERNANDEZ</t>
  </si>
  <si>
    <t xml:space="preserve">PRESTAR SERVICIOS PROFESIONALES COMO LICENCIADO (A) EN EDUCACIÓN BÁSICA PARA LA IMPLEMENTACIÓN DE ACTIVIDADES LUDICOPEDAGOGICAS ORIENTADAS A LA GENERACIÓN DE ENTORNOS PROTECTORES Y LA PREVENCIÓN DE VIOLENCIA EN EL MARCO DEL PROYECTO “ DESARROLLO DE INTERVENCIONES DE TIPO PSICOSOCIAL DIRIGIDO A LA REDUCCIÓN DE FACTORES DE RIESGO EN NIÑOS NIÑAS Y ADOLESCENTES EN EL MUNICIPIO DE BUCARAMANGA”
</t>
  </si>
  <si>
    <t>37511422</t>
  </si>
  <si>
    <t>SANDRA JEANNETTE ALMEIDA GOMEZ</t>
  </si>
  <si>
    <t xml:space="preserve">ANGELA DEL ROSARIO FORERO OROZCO	</t>
  </si>
  <si>
    <t>1095837862</t>
  </si>
  <si>
    <t>LAURA VANESSA MENDOZA MANTILLA</t>
  </si>
  <si>
    <t xml:space="preserve">PRESTAR SERVICIOS PROFESIONALES COMO LICENCIADO (A) EN EDUCACION FISICA APOYANDO LA IMPLEMENTACIÓN DE ACTIVIDADES FÍSICAS Y RECREATIVAS PARA LA PROMOCIÓN DE LOS DERECHOS DE LOS NIÑOS, NIÑAS Y ADOLESCENTES DEL MUNICIPIO DE BUCARAMANGA EN EL MARCO DEL PROYECTO “ DESARROLLO DE INTERVENCIONES DE TIPO PSICOSOCIAL DIRIGIDO A LA REDUCCIÓN DE FACTORES DE RIESGO EN NIÑOS NIÑAS Y ADOLESCENTES EN EL MUNICIPIO DE BUCARAMANGA”
</t>
  </si>
  <si>
    <t>1098667739</t>
  </si>
  <si>
    <t>FABIAN URIBE RUEDA</t>
  </si>
  <si>
    <t>Actividad 1.1.5 Realizar la identificación, caracterización y seguimiento de cada persona sin hogar atendida por la Secretaría de Desarrollo Social</t>
  </si>
  <si>
    <t>Actividad 1.1.1 Realizar actividades de enlace, gestión y atención para población migrante, retornada, refugiada y de acogida en el Municipio de Bucaramanga</t>
  </si>
  <si>
    <t>Actividad 1.1.5 Mantener en operación y acompañar la estrategia de progreso de mercadillos campesinos</t>
  </si>
  <si>
    <t xml:space="preserve">Actividad 1.1.2 Actualizar el Plan General de Asistencia Técnica Agropecuaria para generar progreso en el sector rural del Municipio 					</t>
  </si>
  <si>
    <t>Actividad 1.1.2 Brindar la atención a personas mayores con servicios integrales en modalidad Centros Vida mediante espacios culturales, artísticos y recreativos.</t>
  </si>
  <si>
    <t>Actividad 1.1.1 Brindar atención integral a las personas mayores en salud, recreación y buen uso del tiempo libre mediante espacios culturales, artísticos y recreativos.</t>
  </si>
  <si>
    <t xml:space="preserve">Actividad 1.1.3 Fortalecer la cobertura de personas mayores vinculadas a los procesos de atención integral modalidad Centro Bienestar					</t>
  </si>
  <si>
    <t>Actividad 1.1.1 Realizar actividades de asistencia, asesoría y orientación a personas con discapacidad y familiares y/o cuidadores</t>
  </si>
  <si>
    <t>Actividad 3.1.1 Formular e implementar el documento de estrategia de promoción de derechos de las personas con discapacidad y sus familias dentro de la sociedad</t>
  </si>
  <si>
    <t>Actividad 1.1.1 Mantener la atención, orientación psicosocial, jurídica y capacitación a las
mujeres.</t>
  </si>
  <si>
    <t>Actividad 2.1.1 Desarrollar estrategías encaminadas al restablecimiento de los derechos de niños, niñas y adolescentes</t>
  </si>
  <si>
    <t>Actividad 4.1.1  Desarrollar campañas de promoción y partipación en seguridad mental, emocional y fisica NNA.</t>
  </si>
  <si>
    <t>Actividad 1.1.1 Desarrollar estrategias comunitarias que promuevan espacios seguros para las familias del municipio de Bucaramanga</t>
  </si>
  <si>
    <t>Actividad 1.1.1 Brindar asistencia técnica y acompañamiento en temas de financiamiento y empleabilidad a las mujeres emprendedoras</t>
  </si>
  <si>
    <t>Actividad 1.1.3 Brindar alojamiento temporal para sobrevivientes de VBG, de acuerdo con lo establecido en la ley 1257 de 2008 y sus decretos reglamentarios</t>
  </si>
  <si>
    <t>Actividad 1.1.1 Brindar el beneficio de seguridad social y póliza de vida a los ediles.</t>
  </si>
  <si>
    <t>Actividad 2.1.2 Fortalecer el programa Ágoras a través de actividades que fortalezcan lazos de integración familiar y social</t>
  </si>
  <si>
    <t>Actividad 2.1.3 Implementar estrategias que promocionen espacios de participación y fomento de la Democracia en el ejercicio de sus funciones de inspección, vigilancia y control</t>
  </si>
  <si>
    <t xml:space="preserve">Actividad 1.1.3 Desarrollar las estrategias de orientación ocupacional y fortalecimiento de hábitos de la vida diaria en personas con discapacidad					</t>
  </si>
  <si>
    <t>Actividad 1.1.1 Prestar servicios de atención a personas con discapacidad a través de instituciones especializadas.</t>
  </si>
  <si>
    <t>Actividad 1.1.4 Brindar servicio exequial de la población en condición de pobreza y vulnerabilidad.</t>
  </si>
  <si>
    <t>Actividad 1.1.1 Coordinar, brindar y mantener la atencion a los beneficiarios del programa de transferencias monetarias, asi como la verificacion y cargue de las diferentes novedades del mismo.</t>
  </si>
  <si>
    <t>SELECCION ABREVIADA</t>
  </si>
  <si>
    <t>MÍNIMA CUANTÍA</t>
  </si>
  <si>
    <t>CONTRATO DE PRESTACION DE SERVICIOS</t>
  </si>
  <si>
    <t xml:space="preserve">SEGUROS                                                     </t>
  </si>
  <si>
    <t>SDS-CPS-028-2025</t>
  </si>
  <si>
    <t>SDS-CPS-031-2025</t>
  </si>
  <si>
    <t>SDS-CPS-030-2025</t>
  </si>
  <si>
    <t>SDS-CPS-029-2025</t>
  </si>
  <si>
    <t>SDS-CPS-027-2025</t>
  </si>
  <si>
    <t>SDS-CPS-036-2025</t>
  </si>
  <si>
    <t>SDS-CPS-035-2025</t>
  </si>
  <si>
    <t>SDS-CPS-033-2025</t>
  </si>
  <si>
    <t>SDS-CPS-032-2025</t>
  </si>
  <si>
    <t>SDS-CPS-034-2025</t>
  </si>
  <si>
    <t>SDS-CPS-042-2025</t>
  </si>
  <si>
    <t>SDS-CPS-037-2025</t>
  </si>
  <si>
    <t>SDS-CPS-038-2025</t>
  </si>
  <si>
    <t>SDS-CPS-041-2025</t>
  </si>
  <si>
    <t>SDS-CPS044-2025</t>
  </si>
  <si>
    <t>SDS-CPS-040-2025</t>
  </si>
  <si>
    <t>SDS-CPS-045-2025</t>
  </si>
  <si>
    <t>SDS-CPS-039-2025</t>
  </si>
  <si>
    <t>SDS-SDS-PC-006-2024</t>
  </si>
  <si>
    <t>SDS-CPS-048-2025</t>
  </si>
  <si>
    <t>SDS-CPS-051-2025</t>
  </si>
  <si>
    <t>SDS-CPS-047-2025</t>
  </si>
  <si>
    <t>SDS-CPS-050-2025</t>
  </si>
  <si>
    <t>SDS-CPS-049-2025</t>
  </si>
  <si>
    <t>SDS-CPS-043-2025</t>
  </si>
  <si>
    <t>SDS-CPS-046-2025</t>
  </si>
  <si>
    <t>SDS-CPS-052-2025</t>
  </si>
  <si>
    <t>SDS-CPS-060-2025</t>
  </si>
  <si>
    <t>SDS-CPS-062-2025</t>
  </si>
  <si>
    <t>SDS-CPS-053-2025</t>
  </si>
  <si>
    <t>SDS-CPS-059-2025</t>
  </si>
  <si>
    <t>SDS-CPS-063-202</t>
  </si>
  <si>
    <t>SDS-CPS-055-2025</t>
  </si>
  <si>
    <t>SDS-CPS-054-2025</t>
  </si>
  <si>
    <t>SDS-CPS-057-2025</t>
  </si>
  <si>
    <t>SDS-CPS-056-2025</t>
  </si>
  <si>
    <t>SDS-CPS-058-2025</t>
  </si>
  <si>
    <t>SDS-CPS065-2025SDS-CPS065-2025</t>
  </si>
  <si>
    <t>SDS-CPS-064-2025</t>
  </si>
  <si>
    <t>SDS-CPS-069-2025</t>
  </si>
  <si>
    <t>SDS-CPS-070-2025</t>
  </si>
  <si>
    <t>SDS-CPS-066-2025</t>
  </si>
  <si>
    <t>SDS-CPS-061-2025</t>
  </si>
  <si>
    <t>SDS-CPS-071-2025</t>
  </si>
  <si>
    <t>SDS-CPS-077-2025</t>
  </si>
  <si>
    <t>SDS-CPS-076-2025</t>
  </si>
  <si>
    <t>SDS-CPS-072-2025</t>
  </si>
  <si>
    <t>SDS-CPS-074-2025</t>
  </si>
  <si>
    <t>SDS-CPS-073-2025</t>
  </si>
  <si>
    <t>SDS-CPS-079-2025</t>
  </si>
  <si>
    <t>SDS-CPS-075-2025</t>
  </si>
  <si>
    <t>SDS-CPS-067-2025</t>
  </si>
  <si>
    <t>SDS-CPS-068-2025</t>
  </si>
  <si>
    <t>SDS-CPS-078-2025</t>
  </si>
  <si>
    <t>SDS-CPS-080-2025</t>
  </si>
  <si>
    <t>SDS-SDS-SASI-003-2024</t>
  </si>
  <si>
    <t>SDS-CPS-087-2025</t>
  </si>
  <si>
    <t>SDS-CPS-081-2025</t>
  </si>
  <si>
    <t>SDS-CPS-082-2025</t>
  </si>
  <si>
    <t>SDS-CPS-091-2025</t>
  </si>
  <si>
    <t>SDS-CPS-084-2025</t>
  </si>
  <si>
    <t>SDS-CPS-083-2025</t>
  </si>
  <si>
    <t>SDS-CPS-086-2025</t>
  </si>
  <si>
    <t>SDS-CPS-085-2025</t>
  </si>
  <si>
    <t>SDS-CPS-088-2025</t>
  </si>
  <si>
    <t>SDS-CPS-090-2025</t>
  </si>
  <si>
    <t>SDS-CPS-098-2025</t>
  </si>
  <si>
    <t>SDS-CPS-096-2025</t>
  </si>
  <si>
    <t>SDS-CPS-101-2025</t>
  </si>
  <si>
    <t>SDS-CPS-102-2025</t>
  </si>
  <si>
    <t>SPS-CDS-093-2025</t>
  </si>
  <si>
    <t>SDS-CPS-0100-2025</t>
  </si>
  <si>
    <t>SPS-CDS-094-2025</t>
  </si>
  <si>
    <t>SDS-CPS-095-2025</t>
  </si>
  <si>
    <t>SDS-CPS-099-2025</t>
  </si>
  <si>
    <t>SDS-CPS-089-2025</t>
  </si>
  <si>
    <t>SDS-CPS-092-2025</t>
  </si>
  <si>
    <t>SDS-CPS-104-2025</t>
  </si>
  <si>
    <t>SDS-CPS-110-2025</t>
  </si>
  <si>
    <t>SDS-CPS-106-2025</t>
  </si>
  <si>
    <t>SDS-CPS-097-2025</t>
  </si>
  <si>
    <t>SDS-CPS-103-2025</t>
  </si>
  <si>
    <t>SDS-CPS-107-2025</t>
  </si>
  <si>
    <t>SDS-CPS-111-2025</t>
  </si>
  <si>
    <t>SDS-CPS-112-2025</t>
  </si>
  <si>
    <t>SDS-CPS-108-2025</t>
  </si>
  <si>
    <t>SDS-CPS-109-2025</t>
  </si>
  <si>
    <t>SDS-CPS-105-2025</t>
  </si>
  <si>
    <t>SDS-CPS-113-2025</t>
  </si>
  <si>
    <t>SDS-CPS-114-2025</t>
  </si>
  <si>
    <t>SDS-SDS-PC-009-2024</t>
  </si>
  <si>
    <t>SDS-CPS-119-2025</t>
  </si>
  <si>
    <t>SDS-CPS-116-202</t>
  </si>
  <si>
    <t>SDS-CPS-115-2025</t>
  </si>
  <si>
    <t>SDS-CPS-121-2025</t>
  </si>
  <si>
    <t>SDS-CPS-118-2025</t>
  </si>
  <si>
    <t>SDS-CPS-124-2025</t>
  </si>
  <si>
    <t>SDS-CPS-123-2025</t>
  </si>
  <si>
    <t>SDS-CPS-122-2025</t>
  </si>
  <si>
    <t>SDS-CPS-120-2025</t>
  </si>
  <si>
    <t>SDS-CPS-117-2025</t>
  </si>
  <si>
    <t>SDS-CPS-131-2025</t>
  </si>
  <si>
    <t>SDS-CPS-126-2025</t>
  </si>
  <si>
    <t>SDS-CPS-125-2025</t>
  </si>
  <si>
    <t>SDS-CPS-130-2025</t>
  </si>
  <si>
    <t>SDS-CPS-127-2025</t>
  </si>
  <si>
    <t>SDS-CPS-129-2025</t>
  </si>
  <si>
    <t>SDS-CPS-132-2025</t>
  </si>
  <si>
    <t>SDS-CPS-128-2025</t>
  </si>
  <si>
    <t>SDS-MC-001-2025</t>
  </si>
  <si>
    <t>SDS-CA-001-2025</t>
  </si>
  <si>
    <t>SDS-PC-001-2025</t>
  </si>
  <si>
    <t>SDS-SDS-PC-001-2025</t>
  </si>
  <si>
    <t>SDS-CPS-133-2025</t>
  </si>
  <si>
    <t>SDS-CPS-134-2025</t>
  </si>
  <si>
    <t>SDS-CPS-135-2025</t>
  </si>
  <si>
    <t>SDS-CPS-137-2025</t>
  </si>
  <si>
    <t>SDS-CPS-139-2025</t>
  </si>
  <si>
    <t>SDS-CPS-136-2025</t>
  </si>
  <si>
    <t>SDS-CPS-141-2025</t>
  </si>
  <si>
    <t>SDS-CPS-143-2025</t>
  </si>
  <si>
    <t>SDS-CPS-144-2025</t>
  </si>
  <si>
    <t>SDS-CPS-145-2025</t>
  </si>
  <si>
    <t>SDS-CPS-146-2025</t>
  </si>
  <si>
    <t>SDS-CPS-142-2025</t>
  </si>
  <si>
    <t>SDS-CPS-148-2025</t>
  </si>
  <si>
    <t>SDS-CPS-150-2025</t>
  </si>
  <si>
    <t>SDS-CPS-151-2025</t>
  </si>
  <si>
    <t>SDS-CPS.149-2025</t>
  </si>
  <si>
    <t>SDS-CPS-147-2025</t>
  </si>
  <si>
    <t>SDS-CPS-153-2025</t>
  </si>
  <si>
    <t>SDS-CPS-152-2025</t>
  </si>
  <si>
    <t>SDS-CPS-159-2025</t>
  </si>
  <si>
    <t>SDS-CPS-154-2025</t>
  </si>
  <si>
    <t>SDS-CPS-155-2025</t>
  </si>
  <si>
    <t>SDS-CPS-156-2025</t>
  </si>
  <si>
    <t>SDS-CPS-160-2025</t>
  </si>
  <si>
    <t xml:space="preserve">https://community.secop.gov.co/Public/Tendering/ContractNoticePhases/View?PPI=CO1.PPI.37112878&amp;isFromPublicArea=True&amp;isModal=False
</t>
  </si>
  <si>
    <t xml:space="preserve">https://community.secop.gov.co/Public/Tendering/ContractNoticePhases/View?PPI=CO1.PPI.37114956&amp;isFromPublicArea=True&amp;isModal=False
</t>
  </si>
  <si>
    <t xml:space="preserve">
https://community.secop.gov.co/Public/Tendering/ContractNoticePhases/View?PPI=CO1.PPI.37113998&amp;isFromPublicArea=True&amp;isModal=False</t>
  </si>
  <si>
    <t xml:space="preserve">https://community.secop.gov.co/Public/Tendering/ContractNoticePhases/View?PPI=CO1.PPI.37113941&amp;isFromPublicArea=True&amp;isModal=False
</t>
  </si>
  <si>
    <t xml:space="preserve">https://community.secop.gov.co/Public/Tendering/ContractNoticePhases/View?PPI=CO1.PPI.37111022&amp;isFromPublicArea=True&amp;isModal=False
</t>
  </si>
  <si>
    <t>https://community.secop.gov.co/Public/Tendering/ContractNoticePhases/View?PPI=CO1.PPI.37169564&amp;isFromPublicArea=True&amp;isModal=False</t>
  </si>
  <si>
    <t>https://community.secop.gov.co/Public/Tendering/ContractNoticePhases/View?PPI=CO1.PPI.37168917&amp;isFromPublicArea=True&amp;isModal=False</t>
  </si>
  <si>
    <t>https://community.secop.gov.co/Public/Tendering/ContractNoticePhases/View?PPI=CO1.PPI.37159900&amp;isFromPublicArea=True&amp;isModal=False</t>
  </si>
  <si>
    <t xml:space="preserve">https://community.secop.gov.co/Public/Tendering/ContractNoticePhases/View?PPI=CO1.PPI.37160645&amp;isFromPublicArea=True&amp;isModal=False
</t>
  </si>
  <si>
    <t xml:space="preserve">
https://community.secop.gov.co/Public/Tendering/ContractNoticePhases/View?PPI=CO1.PPI.37167197&amp;isFromPublicArea=True&amp;isModal=False</t>
  </si>
  <si>
    <t>https://community.secop.gov.co/Public/Tendering/ContractNoticePhases/View?PPI=CO1.PPI.37209486&amp;isFromPublicArea=True&amp;isModal=False</t>
  </si>
  <si>
    <t>https://community.secop.gov.co/Public/Tendering/ContractNoticePhases/View?PPI=CO1.PPI.37188885&amp;isFromPublicArea=True&amp;isModal=False</t>
  </si>
  <si>
    <t>https://community.secop.gov.co/Public/Tendering/ContractNoticePhases/View?PPI=CO1.PPI.37195278&amp;isFromPublicArea=True&amp;isModal=False</t>
  </si>
  <si>
    <t xml:space="preserve">https://community.secop.gov.co/Public/Tendering/ContractNoticePhases/View?PPI=CO1.PPI.37208721&amp;isFromPublicArea=True&amp;isModal=False
</t>
  </si>
  <si>
    <t>https://community.secop.gov.co/Public/Tendering/ContractNoticePhases/View?PPI=CO1.PPI.37210789&amp;isFromPublicArea=True&amp;isModal=False</t>
  </si>
  <si>
    <t>https://community.secop.gov.co/Public/Tendering/ContractNoticePhases/View?PPI=CO1.PPI.37207155&amp;isFromPublicArea=True&amp;isModal=False</t>
  </si>
  <si>
    <t>https://community.secop.gov.co/Public/Tendering/ContractNoticePhases/View?PPI=CO1.PPI.37212374&amp;isFromPublicArea=True&amp;isModal=False</t>
  </si>
  <si>
    <t xml:space="preserve">https://community.secop.gov.co/Public/Tendering/ContractNoticePhases/View?PPI=CO1.PPI.37207023&amp;isFromPublicArea=True&amp;isModal=False
</t>
  </si>
  <si>
    <t xml:space="preserve">https://community.secop.gov.co/Public/Tendering/ContractNoticePhases/View?PPI=CO1.PPI.34639694&amp;isFromPublicArea=True&amp;isModal=False
</t>
  </si>
  <si>
    <t>https://community.secop.gov.co/Public/Tendering/ContractNoticePhases/View?PPI=CO1.PPI.34639694&amp;isFromPublicArea=True&amp;isModal=False</t>
  </si>
  <si>
    <t>https://community.secop.gov.co/Public/Tendering/ContractNoticePhases/View?PPI=CO1.PPI.37236994&amp;isFromPublicArea=True&amp;isModal=False</t>
  </si>
  <si>
    <t>https://community.secop.gov.co/Public/Tendering/ContractNoticePhases/View?PPI=CO1.PPI.37240429&amp;isFromPublicArea=True&amp;isModal=False</t>
  </si>
  <si>
    <t>https://community.secop.gov.co/Public/Tendering/ContractNoticePhases/View?PPI=CO1.PPI.37237633&amp;isFromPublicArea=True&amp;isModal=False</t>
  </si>
  <si>
    <t>https://community.secop.gov.co/Public/Tendering/ContractNoticePhases/View?PPI=CO1.PPI.37239918&amp;isFromPublicArea=True&amp;isModal=False</t>
  </si>
  <si>
    <t>https://community.secop.gov.co/Public/Tendering/ContractNoticePhases/View?PPI=CO1.PPI.37239312&amp;isFromPublicArea=True&amp;isModal=False</t>
  </si>
  <si>
    <t>https://community.secop.gov.co/Public/Tendering/ContractNoticePhases/View?PPI=CO1.PPI.37210710&amp;isFromPublicArea=True&amp;isModal=False</t>
  </si>
  <si>
    <t>https://community.secop.gov.co/Public/Tendering/ContractNoticePhases/View?PPI=CO1.PPI.37233603&amp;isFromPublicArea=True&amp;isModal=False</t>
  </si>
  <si>
    <t xml:space="preserve">https://community.secop.gov.co/Public/Tendering/ContractNoticePhases/View?PPI=CO1.PPI.37263782&amp;isFromPublicArea=True&amp;isModal=False
</t>
  </si>
  <si>
    <t xml:space="preserve">https://community.secop.gov.co/Public/Tendering/ContractNoticePhases/View?PPI=CO1.PPI.37277825&amp;isFromPublicArea=True&amp;isModal=False
</t>
  </si>
  <si>
    <t xml:space="preserve">https://community.secop.gov.co/Public/Tendering/ContractNoticePhases/View?PPI=CO1.PPI.37279068&amp;isFromPublicArea=True&amp;isModal=False
</t>
  </si>
  <si>
    <t xml:space="preserve">https://community.secop.gov.co/Public/Tendering/ContractNoticePhases/View?PPI=CO1.PPI.37267653&amp;isFromPublicArea=True&amp;isModal=False
</t>
  </si>
  <si>
    <t xml:space="preserve">https://community.secop.gov.co/Public/Tendering/ContractNoticePhases/View?PPI=CO1.PPI.37276632&amp;isFromPublicArea=True&amp;isModal=False
</t>
  </si>
  <si>
    <t xml:space="preserve">https://community.secop.gov.co/Public/Tendering/ContractNoticePhases/View?PPI=CO1.PPI.37279650&amp;isFromPublicArea=True&amp;isModal=False
</t>
  </si>
  <si>
    <t xml:space="preserve">https://community.secop.gov.co/Public/Tendering/ContractNoticePhases/View?PPI=CO1.PPI.37271876&amp;isFromPublicArea=True&amp;isModal=False
</t>
  </si>
  <si>
    <t xml:space="preserve">https://community.secop.gov.co/Public/Tendering/ContractNoticePhases/View?PPI=CO1.PPI.37269182&amp;isFromPublicArea=True&amp;isModal=False
</t>
  </si>
  <si>
    <t xml:space="preserve">https://community.secop.gov.co/Public/Tendering/ContractNoticePhases/View?PPI=CO1.PPI.37274729&amp;isFromPublicArea=True&amp;isModal=False
</t>
  </si>
  <si>
    <t xml:space="preserve">https://community.secop.gov.co/Public/Tendering/ContractNoticePhases/View?PPI=CO1.PPI.37272994&amp;isFromPublicArea=True&amp;isModal=False
</t>
  </si>
  <si>
    <t xml:space="preserve">https://community.secop.gov.co/Public/Tendering/ContractNoticePhases/View?PPI=CO1.PPI.37276031&amp;isFromPublicArea=True&amp;isModal=False
</t>
  </si>
  <si>
    <t xml:space="preserve">https://community.secop.gov.co/Public/Tendering/ContractNoticePhases/View?PPI=CO1.PPI.37299762&amp;isFromPublicArea=True&amp;isModal=False
</t>
  </si>
  <si>
    <t>https://community.secop.gov.co/Public/Tendering/ContractNoticePhases/View?PPI=CO1.PPI.37299426&amp;isFromPublicArea=True&amp;isModal=False</t>
  </si>
  <si>
    <t>https://community.secop.gov.co/Public/Tendering/ContractNoticePhases/View?PPI=CO1.PPI.37315897&amp;isFromPublicArea=True&amp;isModal=False</t>
  </si>
  <si>
    <t xml:space="preserve">https://community.secop.gov.co/Public/Tendering/ContractNoticePhases/View?PPI=CO1.PPI.37316197&amp;isFromPublicArea=True&amp;isModal=False
</t>
  </si>
  <si>
    <t>https://community.secop.gov.co/Public/Tendering/ContractNoticePhases/View?PPI=CO1.PPI.37299285&amp;isFromPublicArea=True&amp;isModal=False</t>
  </si>
  <si>
    <t xml:space="preserve">https://community.secop.gov.co/Public/Tendering/ContractNoticePhases/View?PPI=CO1.PPI.37277880&amp;isFromPublicArea=True&amp;isModal=False
</t>
  </si>
  <si>
    <t>https://community.secop.gov.co/Public/Tendering/ContractNoticePhases/View?PPI=CO1.PPI.37354371&amp;isFromPublicArea=True&amp;isModal=False</t>
  </si>
  <si>
    <t>https://community.secop.gov.co/Public/Tendering/ContractNoticePhases/View?PPI=CO1.PPI.37361066&amp;isFromPublicArea=True&amp;isModal=False</t>
  </si>
  <si>
    <t>https://community.secop.gov.co/Public/Tendering/ContractNoticePhases/View?PPI=CO1.PPI.37359955&amp;isFromPublicArea=True&amp;isModal=False</t>
  </si>
  <si>
    <t>https://community.secop.gov.co/Public/Tendering/ContractNoticePhases/View?PPI=CO1.PPI.37355831&amp;isFromPublicArea=True&amp;isModal=False</t>
  </si>
  <si>
    <t>https://community.secop.gov.co/Public/Tendering/ContractNoticePhases/View?PPI=CO1.PPI.37358478&amp;isFromPublicArea=True&amp;isModal=False</t>
  </si>
  <si>
    <t xml:space="preserve">https://community.secop.gov.co/Public/Tendering/ContractNoticePhases/View?PPI=CO1.PPI.37357999&amp;isFromPublicArea=True&amp;isModal=False
</t>
  </si>
  <si>
    <t>https://community.secop.gov.co/Public/Tendering/ContractNoticePhases/View?PPI=CO1.PPI.37366555&amp;isFromPublicArea=True&amp;isModal=False</t>
  </si>
  <si>
    <t>https://community.secop.gov.co/Public/Tendering/ContractNoticePhases/View?PPI=CO1.PPI.37359160&amp;isFromPublicArea=True&amp;isModal=False</t>
  </si>
  <si>
    <t xml:space="preserve">https://community.secop.gov.co/Public/Tendering/ContractNoticePhases/View?PPI=CO1.PPI.37364095&amp;isFromPublicArea=True&amp;isModal=False
</t>
  </si>
  <si>
    <t>https://community.secop.gov.co/Public/Tendering/ContractNoticePhases/View?PPI=CO1.PPI.37401859&amp;isFromPublicArea=True&amp;isModal=False</t>
  </si>
  <si>
    <t xml:space="preserve">https://community.secop.gov.co/Public/Tendering/ContractNoticePhases/View?PPI=CO1.PPI.35811543&amp;isFromPublicArea=True&amp;isModal=False
</t>
  </si>
  <si>
    <t xml:space="preserve">https://community.secop.gov.co/Public/Tendering/ContractNoticePhases/View?PPI=CO1.PPI.37437239&amp;isFromPublicArea=True&amp;isModal=False
</t>
  </si>
  <si>
    <t xml:space="preserve">https://community.secop.gov.co/Public/Tendering/ContractNoticePhases/View?PPI=CO1.PPI.37428725&amp;isFromPublicArea=True&amp;isModal=False
</t>
  </si>
  <si>
    <t>https://community.secop.gov.co/Public/Tendering/ContractNoticePhases/View?PPI=CO1.PPI.37440285&amp;isFromPublicArea=True&amp;isModal=False</t>
  </si>
  <si>
    <t>https://community.secop.gov.co/Public/Tendering/ContractNoticePhases/View?PPI=CO1.PPI.37445092&amp;isFromPublicArea=True&amp;isModal=False</t>
  </si>
  <si>
    <t xml:space="preserve">https://community.secop.gov.co/Public/Tendering/ContractNoticePhases/View?PPI=CO1.PPI.37435525&amp;isFromPublicArea=True&amp;isModal=False
</t>
  </si>
  <si>
    <t>https://community.secop.gov.co/Public/Tendering/ContractNoticePhases/View?PPI=CO1.PPI.37431866&amp;isFromPublicArea=True&amp;isModal=False</t>
  </si>
  <si>
    <t xml:space="preserve">https://community.secop.gov.co/Public/Tendering/ContractNoticePhases/View?PPI=CO1.PPI.37437109&amp;isFromPublicArea=True&amp;isModal=False
</t>
  </si>
  <si>
    <t xml:space="preserve">https://community.secop.gov.co/Public/Tendering/ContractNoticePhases/View?PPI=CO1.PPI.37436056&amp;isFromPublicArea=True&amp;isModal=False
</t>
  </si>
  <si>
    <t xml:space="preserve">https://community.secop.gov.co/Public/Tendering/ContractNoticePhases/View?PPI=CO1.PPI.37438263&amp;isFromPublicArea=True&amp;isModal=False
</t>
  </si>
  <si>
    <t>https://community.secop.gov.co/Public/Tendering/ContractNoticePhases/View?PPI=CO1.PPI.37430445&amp;isFromPublicArea=True&amp;isModal=False</t>
  </si>
  <si>
    <t>https://community.secop.gov.co/Public/Tendering/ContractNoticePhases/View?PPI=CO1.PPI.37483191&amp;isFromPublicArea=True&amp;isModal=False</t>
  </si>
  <si>
    <t>https://community.secop.gov.co/Public/Tendering/ContractNoticePhases/View?PPI=CO1.PPI.37478253&amp;isFromPublicArea=True&amp;isModal=False</t>
  </si>
  <si>
    <t>https://community.secop.gov.co/Public/Tendering/ContractNoticePhases/View?PPI=CO1.PPI.37485193&amp;isFromPublicArea=True&amp;isModal=False</t>
  </si>
  <si>
    <t>https://community.secop.gov.co/Public/Tendering/ContractNoticePhases/View?PPI=CO1.PPI.37486043&amp;isFromPublicArea=True&amp;isModal=False</t>
  </si>
  <si>
    <t>https://community.secop.gov.co/Public/Tendering/ContractNoticePhases/View?PPI=CO1.PPI.37470697&amp;isFromPublicArea=True&amp;isModal=False</t>
  </si>
  <si>
    <t>https://community.secop.gov.co/Public/Tendering/ContractNoticePhases/View?PPI=CO1.PPI.37484286&amp;isFromPublicArea=True&amp;isModal=False</t>
  </si>
  <si>
    <t>https://community.secop.gov.co/Public/Tendering/ContractNoticePhases/View?PPI=CO1.PPI.37473021&amp;isFromPublicArea=True&amp;isModal=False</t>
  </si>
  <si>
    <t>https://community.secop.gov.co/Public/Tendering/ContractNoticePhases/View?PPI=CO1.PPI.37476042&amp;isFromPublicArea=True&amp;isModal=False</t>
  </si>
  <si>
    <t>https://community.secop.gov.co/Public/Tendering/ContractNoticePhases/View?PPI=CO1.PPI.37484249&amp;isFromPublicArea=True&amp;isModal=False</t>
  </si>
  <si>
    <t>https://community.secop.gov.co/Public/Tendering/ContractNoticePhases/View?PPI=CO1.PPI.37439088&amp;isFromPublicArea=True&amp;isModal=False</t>
  </si>
  <si>
    <t xml:space="preserve">https://community.secop.gov.co/Public/Tendering/ContractNoticePhases/View?PPI=CO1.PPI.37468168&amp;isFromPublicArea=True&amp;isModal=False
</t>
  </si>
  <si>
    <t>https://community.secop.gov.co/Public/Tendering/ContractNoticePhases/View?PPI=CO1.PPI.37509848&amp;isFromPublicArea=True&amp;isModal=False</t>
  </si>
  <si>
    <t xml:space="preserve">https://community.secop.gov.co/Public/Tendering/ContractNoticePhases/View?PPI=CO1.PPI.37503480&amp;isFromPublicArea=True&amp;isModal=False
</t>
  </si>
  <si>
    <t>https://community.secop.gov.co/Public/Tendering/ContractNoticePhases/View?PPI=CO1.PPI.37519650&amp;isFromPublicArea=True&amp;isModal=False</t>
  </si>
  <si>
    <t>https://community.secop.gov.co/Public/Tendering/ContractNoticePhases/View?PPI=CO1.PPI.37511334&amp;isFromPublicArea=True&amp;isModal=False</t>
  </si>
  <si>
    <t xml:space="preserve">https://community.secop.gov.co/Public/Tendering/ContractNoticePhases/View?PPI=CO1.PPI.37479949&amp;isFromPublicArea=True&amp;isModal=False
</t>
  </si>
  <si>
    <t>https://community.secop.gov.co/Public/Tendering/ContractNoticePhases/View?PPI=CO1.PPI.37509725&amp;isFromPublicArea=True&amp;isModal=False</t>
  </si>
  <si>
    <t>https://community.secop.gov.co/Public/Tendering/ContractNoticePhases/View?PPI=CO1.PPI.37512819&amp;isFromPublicArea=True&amp;isModal=False</t>
  </si>
  <si>
    <t>https://community.secop.gov.co/Public/Tendering/ContractNoticePhases/View?PPI=CO1.PPI.37521908&amp;isFromPublicArea=True&amp;isModal=False</t>
  </si>
  <si>
    <t>https://community.secop.gov.co/Public/Tendering/ContractNoticePhases/View?PPI=CO1.PPI.37557446&amp;isFromPublicArea=True&amp;isModal=False</t>
  </si>
  <si>
    <t>https://community.secop.gov.co/Public/Tendering/ContractNoticePhases/View?PPI=CO1.PPI.37514414&amp;isFromPublicArea=True&amp;isModal=False</t>
  </si>
  <si>
    <t xml:space="preserve">https://community.secop.gov.co/Public/Tendering/ContractNoticePhases/View?PPI=CO1.PPI.37519194&amp;isFromPublicArea=True&amp;isModal=False
</t>
  </si>
  <si>
    <t>https://community.secop.gov.co/Public/Tendering/ContractNoticePhases/View?PPI=CO1.PPI.37510768&amp;isFromPublicArea=True&amp;isModal=False</t>
  </si>
  <si>
    <t>https://community.secop.gov.co/Public/Tendering/ContractNoticePhases/View?PPI=CO1.PPI.37568502&amp;isFromPublicArea=True&amp;isModal=False</t>
  </si>
  <si>
    <t>https://community.secop.gov.co/Public/Tendering/ContractNoticePhases/View?PPI=CO1.PPI.37594632&amp;isFromPublicArea=True&amp;isModal=False</t>
  </si>
  <si>
    <t xml:space="preserve">https://community.secop.gov.co/Public/Tendering/ContractNoticePhases/View?PPI=CO1.PPI.35345856&amp;isFromPublicArea=True&amp;isModal=False
</t>
  </si>
  <si>
    <t>https://community.secop.gov.co/Public/Tendering/ContractNoticePhases/View?PPI=CO1.PPI.35282366&amp;isFromPublicArea=True&amp;isModal=False</t>
  </si>
  <si>
    <t>https://community.secop.gov.co/Public/Tendering/ContractNoticePhases/View?PPI=CO1.PPI.37629071&amp;isFromPublicArea=True&amp;isModal=False</t>
  </si>
  <si>
    <t>https://community.secop.gov.co/Public/Tendering/ContractNoticePhases/View?PPI=CO1.PPI.37605155&amp;isFromPublicArea=True&amp;isModal=False</t>
  </si>
  <si>
    <t>https://community.secop.gov.co/Public/Tendering/ContractNoticePhases/View?PPI=CO1.PPI.37604594&amp;isFromPublicArea=True&amp;isModal=False</t>
  </si>
  <si>
    <t>https://community.secop.gov.co/Public/Tendering/ContractNoticePhases/View?PPI=CO1.PPI.37637889&amp;isFromPublicArea=True&amp;isModal=False</t>
  </si>
  <si>
    <t>https://community.secop.gov.co/Public/Tendering/ContractNoticePhases/View?PPI=CO1.PPI.37629155&amp;isFromPublicArea=True&amp;isModal=False</t>
  </si>
  <si>
    <t xml:space="preserve">https://community.secop.gov.co/Public/Tendering/ContractNoticePhases/View?PPI=CO1.PPI.37640191&amp;isFromPublicArea=True&amp;isModal=False
</t>
  </si>
  <si>
    <t>https://community.secop.gov.co/Public/Tendering/ContractNoticePhases/View?PPI=CO1.PPI.37639658&amp;isFromPublicArea=True&amp;isModal=False</t>
  </si>
  <si>
    <t>https://community.secop.gov.co/Public/Tendering/ContractNoticePhases/View?PPI=CO1.PPI.37638214&amp;isFromPublicArea=True&amp;isModal=False</t>
  </si>
  <si>
    <t>https://community.secop.gov.co/Public/Tendering/ContractNoticePhases/View?PPI=CO1.PPI.37630843&amp;isFromPublicArea=True&amp;isModal=False</t>
  </si>
  <si>
    <t>https://community.secop.gov.co/Public/Tendering/ContractNoticePhases/View?PPI=CO1.PPI.37626276&amp;isFromPublicArea=True&amp;isModal=False</t>
  </si>
  <si>
    <t>https://community.secop.gov.co/Public/Tendering/ContractNoticePhases/View?PPI=CO1.PPI.37674282&amp;isFromPublicArea=True&amp;isModal=False</t>
  </si>
  <si>
    <t>https://community.secop.gov.co/Public/Tendering/ContractNoticePhases/View?PPI=CO1.PPI.37672053&amp;isFromPublicArea=True&amp;isModal=False</t>
  </si>
  <si>
    <t xml:space="preserve">https://community.secop.gov.co/Public/Tendering/ContractNoticePhases/View?PPI=CO1.PPI.37663886&amp;isFromPublicArea=True&amp;isModal=False
</t>
  </si>
  <si>
    <t xml:space="preserve">https://community.secop.gov.co/Public/Tendering/ContractNoticePhases/View?PPI=CO1.PPI.37674235&amp;isFromPublicArea=True&amp;isModal=False
</t>
  </si>
  <si>
    <t xml:space="preserve">https://community.secop.gov.co/Public/Tendering/ContractNoticePhases/View?PPI=CO1.PPI.37671472&amp;isFromPublicArea=True&amp;isModal=False
</t>
  </si>
  <si>
    <t>https://community.secop.gov.co/Public/Tendering/ContractNoticePhases/View?PPI=CO1.PPI.37672398&amp;isFromPublicArea=True&amp;isModal=False</t>
  </si>
  <si>
    <t>https://community.secop.gov.co/Public/Tendering/ContractNoticePhases/View?PPI=CO1.PPI.37674944&amp;isFromPublicArea=True&amp;isModal=False</t>
  </si>
  <si>
    <t>https://community.secop.gov.co/Public/Tendering/ContractNoticePhases/View?PPI=CO1.PPI.37673056&amp;isFromPublicArea=True&amp;isModal=False</t>
  </si>
  <si>
    <t>https://community.secop.gov.co/Public/Tendering/ContractNoticePhases/View?PPI=CO1.PPI.37153826&amp;isFromPublicArea=True&amp;isModal=False</t>
  </si>
  <si>
    <t xml:space="preserve">https://community.secop.gov.co/Public/Tendering/ContractNoticePhases/View?PPI=CO1.PPI.37387404&amp;isFromPublicArea=True&amp;isModal=False
</t>
  </si>
  <si>
    <t xml:space="preserve">https://community.secop.gov.co/Public/Tendering/ContractNoticePhases/View?PPI=CO1.PPI.37136841&amp;isFromPublicArea=True&amp;isModal=False
</t>
  </si>
  <si>
    <t>https://community.secop.gov.co/Public/Tendering/ContractNoticePhases/View?PPI=CO1.PPI.37136841&amp;isFromPublicArea=True&amp;isModal=False</t>
  </si>
  <si>
    <t>https://community.secop.gov.co/Public/Tendering/ContractNoticePhases/View?PPI=CO1.PPI.37693015&amp;isFromPublicArea=True&amp;isModal=False</t>
  </si>
  <si>
    <t>https://community.secop.gov.co/Public/Tendering/ContractNoticePhases/View?PPI=CO1.PPI.37700150&amp;isFromPublicArea=True&amp;isModal=False</t>
  </si>
  <si>
    <t xml:space="preserve">https://community.secop.gov.co/Public/Tendering/ContractNoticePhases/View?PPI=CO1.PPI.37737709&amp;isFromPublicArea=True&amp;isModal=False
</t>
  </si>
  <si>
    <t>https://community.secop.gov.co/Public/Tendering/ContractNoticePhases/View?PPI=CO1.PPI.37745464&amp;isFromPublicArea=True&amp;isModal=False</t>
  </si>
  <si>
    <t>https://community.secop.gov.co/Public/Tendering/ContractNoticePhases/View?PPI=CO1.PPI.37748387&amp;isFromPublicArea=True&amp;isModal=False</t>
  </si>
  <si>
    <t>https://community.secop.gov.co/Public/Tendering/ContractNoticePhases/View?PPI=CO1.PPI.37740022&amp;isFromPublicArea=True&amp;isModal=False</t>
  </si>
  <si>
    <t>https://community.secop.gov.co/Public/Tendering/ContractNoticePhases/View?PPI=CO1.PPI.37777856&amp;isFromPublicArea=True&amp;isModal=False</t>
  </si>
  <si>
    <t>https://community.secop.gov.co/Public/Tendering/ContractNoticePhases/View?PPI=CO1.PPI.37780369&amp;isFromPublicArea=True&amp;isModal=False</t>
  </si>
  <si>
    <t>https://community.secop.gov.co/Public/Tendering/ContractNoticePhases/View?PPI=CO1.PPI.37781745&amp;isFromPublicArea=True&amp;isModal=False</t>
  </si>
  <si>
    <t>https://community.secop.gov.co/Public/Tendering/ContractNoticePhases/View?PPI=CO1.PPI.37781883&amp;isFromPublicArea=True&amp;isModal=False</t>
  </si>
  <si>
    <t>https://community.secop.gov.co/Public/Tendering/ContractNoticePhases/View?PPI=CO1.PPI.37782715&amp;isFromPublicArea=True&amp;isModal=False</t>
  </si>
  <si>
    <t>https://community.secop.gov.co/Public/Tendering/ContractNoticePhases/View?PPI=CO1.PPI.37780339&amp;isFromPublicArea=True&amp;isModal=False</t>
  </si>
  <si>
    <t>https://community.secop.gov.co/Public/Tendering/ContractNoticePhases/View?PPI=CO1.PPI.37804217&amp;isFromPublicArea=True&amp;isModal=False</t>
  </si>
  <si>
    <t>https://community.secop.gov.co/Public/Tendering/ContractNoticePhases/View?PPI=CO1.PPI.37810705&amp;isFromPublicArea=True&amp;isModal=False</t>
  </si>
  <si>
    <t>https://community.secop.gov.co/Public/Tendering/ContractNoticePhases/View?PPI=CO1.PPI.37811520&amp;isFromPublicArea=True&amp;isModal=False</t>
  </si>
  <si>
    <t>https://community.secop.gov.co/Public/Tendering/ContractNoticePhases/View?PPI=CO1.PPI.37806294&amp;isFromPublicArea=True&amp;isModal=False</t>
  </si>
  <si>
    <t>https://community.secop.gov.co/Public/Tendering/ContractNoticePhases/View?PPI=CO1.PPI.37803402&amp;isFromPublicArea=True&amp;isModal=False</t>
  </si>
  <si>
    <t>https://community.secop.gov.co/Public/Tendering/ContractNoticePhases/View?PPI=CO1.PPI.37813901&amp;isFromPublicArea=True&amp;isModal=False</t>
  </si>
  <si>
    <t>https://community.secop.gov.co/Public/Tendering/ContractNoticePhases/View?PPI=CO1.PPI.37812582&amp;isFromPublicArea=True&amp;isModal=False</t>
  </si>
  <si>
    <t xml:space="preserve">https://community.secop.gov.co/Public/Tendering/ContractNoticePhases/View?PPI=CO1.PPI.37837494&amp;isFromPublicArea=True&amp;isModal=False
</t>
  </si>
  <si>
    <t xml:space="preserve">https://community.secop.gov.co/Public/Tendering/ContractNoticePhases/View?PPI=CO1.PPI.37832793&amp;isFromPublicArea=True&amp;isModal=False
</t>
  </si>
  <si>
    <t>https://community.secop.gov.co/Public/Tendering/ContractNoticePhases/View?PPI=CO1.PPI.37833696&amp;isFromPublicArea=True&amp;isModal=False</t>
  </si>
  <si>
    <t>https://community.secop.gov.co/Public/Tendering/ContractNoticePhases/View?PPI=CO1.PPI.37835501&amp;isFromPublicArea=True&amp;isModal=False</t>
  </si>
  <si>
    <t>https://community.secop.gov.co/Public/Tendering/ContractNoticePhases/View?PPI=CO1.PPI.37840092&amp;isFromPublicArea=True&amp;isModal=False</t>
  </si>
  <si>
    <t>1095799002</t>
  </si>
  <si>
    <t>MARYORY ORTEGA ANDRADE</t>
  </si>
  <si>
    <t>2.3.2.02.02.009.2024680010126.1.4103052.93491.262.201</t>
  </si>
  <si>
    <t xml:space="preserve">PRESTAR SERVICIOS PROFESIONALES COMO TRABAJADOR (A) SOCIAL APOYANDO EL DESARROLLO DE ACCIONES Y ACTIVIDADES PARA PROCURAR LA PROTECCIÓN, PROMOCIÓN Y DEFENSA DE LOS DERECHOS DE LOS ADULTOS MAYORES ADSCRITOS A LOS CENTROS VIDA DEL MUNICIPIO DE BUCARAMANGA EN EL MARCO DEL PROYECTO DE LA SECRETARIA DE DESARROLLO SOCIAL “DESARROLLO E IMPLEMENTACIÓN DE ESTRATEGIAS PARA LA PROMOCIÓN PROTECCIÓN RESTABLECIMIENTO DE LOS DERECHOS DE LAS PERSONAS MAYORES EN EL MUNICIPIO DE BUCARAMANGA
</t>
  </si>
  <si>
    <t>1098665635</t>
  </si>
  <si>
    <t>LUZ MARINA LOPEZ MANCERA</t>
  </si>
  <si>
    <t xml:space="preserve">PRESTAR SERVICIOS PROFESIONALES COMO PSICÓLOGO (A) APOYANDO EL DESARROLLO DE ACCIONES Y ACTIVIDADES PARA PROCURAR LA PROTECCIÓN, PROMOCIÓN Y DEFENSA DE LOS DERECHOS DE LOS ADULTOS MAYORES ADSCRITOS A LOS CENTROS VIDA DEL MUNICIPIO DE BUCARAMANGA EN EL MARCO DEL PROYECTO DE LA SECRETARIA DE DESARROLLO SOCIAL “FORTALECIMIENTO DE LOS PROCESOS DE ATENCIÓN INTEGRAL DE LA POBLACIÓN ADULTA MAYOR EN EL MUNICIPIO DE BUCARAMANGA
</t>
  </si>
  <si>
    <t>1098806710</t>
  </si>
  <si>
    <t>MARIA VICTORIA SILVA VARGAS</t>
  </si>
  <si>
    <t>2.3.2.02.02.009.2024680010154.1.4502038.91114.268.201</t>
  </si>
  <si>
    <t xml:space="preserve">PRESTAR SERVICIOS PROFESIONALES COMO ABOGADO (A) PARA EL FORTALECIMIENTO DE LAS ACCIONES EN PREVENCIÓN Y ATENCIÓN JURÍDICA DE LA POBLACIÓN SEXUALMENTE DIVERSA EN EL MUNICIPIO DE BUCARAMANGA EN EL MARCO DEL PROYECTO "DESARROLLO DE ACCIONES DE ATENCIÓN INTEGRAL PARA LA POBLACIÓN CON ORIENTACIÓN SEXUAL E IDENTIDAD DE GÉNERO DIVERSA EN EL MUNICIPIO DE BUCARAMANGA"
</t>
  </si>
  <si>
    <t>1098658463</t>
  </si>
  <si>
    <t>LINA MARIA VELASCO MELO</t>
  </si>
  <si>
    <t xml:space="preserve">PRESTAR SERVICIOS DE APOYO A LA GESTIÓN PARA EL DESARROLLO DE ACTIVIDADES EN LOS NIÑOS NIÑAS Y ADOLESCENTES DE PRIMERA INFANCIA, INFANCIA Y ADOLESCENCIA DE LA SECRETARIA DE DESARROLLO SOCIAL DEL MUNICIPIO DE BUCARAMANGA EN EL MARCO DEL PROYECTO “DESARROLLO DE INTERVENCIONES DE TIPO PSICOSOCIAL DIRIGIDO A LA REDUCCIÓN DE FACTORES DE RIESGO EN NIÑOS, NIÑAS Y ADOLESCENTES EN EL MUNICIPIO DE BUCARAMANGA”
</t>
  </si>
  <si>
    <t>1098609947</t>
  </si>
  <si>
    <t>JENNY MILENA FIGUEROA COLMENARES</t>
  </si>
  <si>
    <t>1098766650</t>
  </si>
  <si>
    <t>DEISY  JOHANNA HERRRERA JAIMES</t>
  </si>
  <si>
    <t xml:space="preserve">PRESTAR SERVICIOS PROFESIONALES PARA EL DESARROLLO DE LAS ACTIVIDADES PSICOSOCIALES DE LA RUTA DE ATENCIÓN INTEGRAL PÁRA LAS FAMILIAS VULNERABLES DE BUCARAMANGA, EN EL MARCO DEL PROYECTO DE LA SECRETARIA DE DESARROLLO SOCIAL “IMPLEMENTACIÓN DE ESTRATEGIAS DE PROMOCIÓN DE LA OFERTA INSTITUCIONAL PARA LAS FAMILIAS DEL MUNICIPIO BUCARAMANGA
</t>
  </si>
  <si>
    <t>1095824995</t>
  </si>
  <si>
    <t>BALMY XULEY ARDILA MEDINA</t>
  </si>
  <si>
    <t>63355918</t>
  </si>
  <si>
    <t>ANGELA DEL ROSARIO FORERO OROZCO</t>
  </si>
  <si>
    <t>63396146</t>
  </si>
  <si>
    <t>LUZ DARY SANTISTEBAN PEÑA</t>
  </si>
  <si>
    <t>1098646465</t>
  </si>
  <si>
    <t>WILSON ORLANDO MORA GRANADOS</t>
  </si>
  <si>
    <t xml:space="preserve">PRESTAR SERVICIOS PROFESIONALES PARA FORTALECER LOS PROCESOS DE ATENCIÓN INTEGRAL DESDE UN ENFOQUE TÉCNICO EN CUMPLIMIENTO DE LA POLÍTICA PÚBLICA DIRIGIDA A LA POBLACIÓN EN HABITANZA EN CALLE EN EL MARCO DEL PROYECTO DE LA SECRETARIA DE DESARROLLO SOCIAL "FORTALECIMIENTO DE LAS ACCIONES DE ATENCIÒN INTEGRAL PARA LA POBLACIÓN EN HABITANZA EN CALLE EN EL MUNICIPIO DE BUCARAMANGA"
</t>
  </si>
  <si>
    <t>91486569</t>
  </si>
  <si>
    <t>EDER JOVANNY RIAÑO GONZALEZ</t>
  </si>
  <si>
    <t xml:space="preserve">PRESTAR SERVICIOS PROFESIONALES APOYANDO LA IMPLEMENTACIÓN DE ACTIVIDADES FÍSICAS Y RECREATIVAS PARA LA PROMOCIÓN DE LOS DERECHOS DE LOS ADULTOS MAYORES EN CONDICIÓN DE VULNERABILIDAD ADSCRITOS A LOS CENTROS VIDA DEL MUNICIPIO DE BUCARAMANGA EN EL MARCO DEL PROYECTO DE LA SECRETARIA DE DESARROLLO SOCIAL “FORTALECIMIENTO DE LOS PROCESOS DE ATENCIÓN INTEGRAL DE LA POBLACIÓN ADULTA MAYOR EN EL MUNICIPIO DE BUCARAMANGA
</t>
  </si>
  <si>
    <t>1022436103</t>
  </si>
  <si>
    <t>VICTOR  LEONARGO RODRIGUEZ  CASTAÑEDA</t>
  </si>
  <si>
    <t>1096062367</t>
  </si>
  <si>
    <t>RICHARD STEEVEN CLAVIJO SANCHEZ</t>
  </si>
  <si>
    <t xml:space="preserve">PRESTAR SERVICIOS DE APOYO A LA GESTIÓN AUDIOVISUAL DE LA ESTRATEGIA COMUNICATIVA DE LA SECRETARIA DE DESARROLLO SOCIAL, EN EL MARCO DEL PROYECTO "FORTALECIMIENTO DE LOS PROCESOS TRANSVERSALES DE LA SECRETARIA DE DESARROLLO SOCIAL EN EL MUNICIPIO DE BUCARAMANGA
</t>
  </si>
  <si>
    <t>1098667232</t>
  </si>
  <si>
    <t>VIANY CLARITZA GOMEZ AMOROCHO</t>
  </si>
  <si>
    <t>2.3.2.02.02.009.2024680010149.1.4502001.91114.265.201</t>
  </si>
  <si>
    <t xml:space="preserve">PRESTAR SERVICIOS PROFESIONALES COMO ABOGADO (A) PARA BRINDAR APOYO JURÍDICO EN LA MATERIALIZACIÓN DE LA ESTRATEGIA DE PARTICIPACIÓN CIUDADANA ENTRE LA POBLACIÓN JUVENIL EN EL MARCO DEL PROYECTO DE LA SECRETARIA DE DESARROLLO SOCIAL "FORTALECIMIENTO DE LOS ESPACIOS DE PARTICIPACIÓN CIUDADANA Y BUEN GOBIERNO EN EL MUNICIPIO DE BUCARAMANGA
</t>
  </si>
  <si>
    <t>1095836302</t>
  </si>
  <si>
    <t>BRIAN ANDRES ROJAS JAIMES</t>
  </si>
  <si>
    <t xml:space="preserve">PRESTAR SERVICIOS PROFESIONALES COMO PISCÓLOGO (A) APOYANDO EL DESARROLLO DE ACCIONES Y ACTIVIDADES PARA PROCURAR LA PROTECCIÓN, PROMOCIÓN Y DEFENSA DE LOS DERECHOS DE LOS ADULTOS MAYORES ADSCRITOS A LOS CENTROS VIDA DEL MUNICIPIO DE BUCARAMANGA EN EL MARCO DEL PROYECTO DE LA SECRETARIA DE DESARROLLO SOCIAL “DESARROLLO E IMPLEMENTACIÓN DE ESTRATEGIAS PARA LA PROMOCIÓN PROTECCIÓN RESTABLECIMIENTO DE LOS DERECHOS DE LAS PERSONAS MAYORES EN EL MUNICIPIO DE BUCARAMANGA
</t>
  </si>
  <si>
    <t>1095835423</t>
  </si>
  <si>
    <t>ANGIE SELENA SANCHEZ GONZALEZ</t>
  </si>
  <si>
    <t>1098728475</t>
  </si>
  <si>
    <t>DANIELA PATRICIA HABIB GONZALEZ</t>
  </si>
  <si>
    <t xml:space="preserve">PRESTAR SERVICIOS PROFESIONALES COMO PSICOLOGO (A) PARA ORIENTAR LA PROMOCIÓN DE LOS SERVICIOS DE INTERVENCIÓN PSICOSOCIAL A LA POBLACIÓN SEXUALMENTE DIVERSA EN EL MARCO DEL PROYECTO “DESARROLLO DE ACCIONES DE ATENCIÓN INTEGRAL PARA LA POBLACIÓN CON ORIENTACIÓN SEXUAL E IDENTIDAD DE GÉNERO DIVERSA EN EL MUNICIPIO DE BUCARAMANGA
</t>
  </si>
  <si>
    <t>63562466</t>
  </si>
  <si>
    <t>GIANNINA MARCELA NIÑO INFANTE</t>
  </si>
  <si>
    <t>2.3.2.02.02.009.2024680010147.1.4502038.96290.267.201</t>
  </si>
  <si>
    <t>OTROS SERVICIOS DE ARTES ESCENICAS EVENTOS CULTURALES Y DE ENTRETENIMIENTO EN VIVO</t>
  </si>
  <si>
    <t xml:space="preserve">PRESTAR SERVICIOS DE APOYO LOGÍSTICO PARA DESARROLLAR ACTIVIDADES ALUSIVAS AL COMPONENTE MUJER Y GENERÓ DEL MUNICIPIO DE BUCARAMGA
</t>
  </si>
  <si>
    <t>901474987</t>
  </si>
  <si>
    <t>PRODUCCIONES Y LOGISTICA OK S.A.S.</t>
  </si>
  <si>
    <t xml:space="preserve">PRESTAR SERVICIOS PROFESIONALES EN TRABAJO SOCIAL ORIENTADOS A LA IMPLEMENTACIÓN DE LAS POLÍTICAS PÚBLICAS DE LA POBLACIÓN CON ORIENTACIONES SEXUALES DIVERSAS, LA PARTICIPACIÓN SOCIAL Y COMUNITARIA EN EL MUNICIPIO DE BUCARAMANGA EN EL MARCO DEL PROYECTO “DESARROLLO DE ACCIONES DE ATENCIÓN INTEGRAL PARA LA POBLACIÓN CON ORIENTACIÓN SEXUAL E IDENTIDAD DE GÉNERO DIVERSA EN EL MUNICIPIO DE BUCARAMANGA"
</t>
  </si>
  <si>
    <t>1098733463</t>
  </si>
  <si>
    <t>MARY ALEJANDRA RAMIREZ  CASELLES</t>
  </si>
  <si>
    <t xml:space="preserve">PRESTAR SERVICIOS PROFESIONALES EN BELLAS ARTES PARA LA PROMOCIÓN DE LOS DERECHOS DE LOS ADULTOS MAYORES DSCRITOS A LOS CENTROS VIDA DEL MUNICIPIO DE BUCARAMANGA EN EL MARCO DEL PROYECTO DE LA SECRETARIA DE DESARROLLO SOCIAL“FORTALECIMIENTO DE LOS PROCESOS DE ATENCIÓN INTEGRAL DE LA POBLACIÓN ADULTA MAYOR EN EL MUNICIPIO DE BUCARAMANGA
</t>
  </si>
  <si>
    <t>63533023</t>
  </si>
  <si>
    <t>JENNIFER ARMERO TORRA</t>
  </si>
  <si>
    <t xml:space="preserve">PRESTAR SERVICIOS PROFESIONALES COMO LICENCIADO (A) EN EDUCACIÓN INFANTIL PARA LA IMPLEMENTACION DE ACTIVIDADES DE LOS NIÑOS, NIÑAS, ADOLESCENTES Y SUS FAMILIAS EN EL MARCO DEL PROYECTO “DESARROLLO DE INTERVENCIONES DE TIPO PSICOSOCIAL DIRIGIDO A LA REDUCCIÓN DE FACTORES DE RIESGO EN NIÑOS NIÑAS Y ADOLESCENTES EN EL MUNICIPIO DE BUCARAMANGA
</t>
  </si>
  <si>
    <t>63310650</t>
  </si>
  <si>
    <t>MARTHA  PATRICIA VELASCO  REYES</t>
  </si>
  <si>
    <t>2.3.2.02.02.009.2024680010149.1.4502034.91114.265.201</t>
  </si>
  <si>
    <t xml:space="preserve">PRESTAR SERVICIOS DE APOYO A LA GESTIÓN PARA ARTICULAR ACCIONES EN LOS PROGRAMAS DIRIGIDOS A LA POBLACIÓN JOVEN DEL MUNICIPIO DE BUCARAMANGA DE LA SECRETARIA DE DESARROLLO SOCIAL EN EL MARCO DEL PROYECTO "FORTALECIMIENTO DE LOS ESPACIOS DE PARTICIPACIÓN CIUDADANA Y BUEN GOBIERNO EN EL MUNICIPIO DE BUCARAMANGA"
</t>
  </si>
  <si>
    <t>13874245</t>
  </si>
  <si>
    <t>ROSO FABIAN MEJIA VILLAMIZAR</t>
  </si>
  <si>
    <t>91255987</t>
  </si>
  <si>
    <t>HARVEY PALOMINO RAMIREZ</t>
  </si>
  <si>
    <t xml:space="preserve">PRESTAR SERVICIOS DE APOYO LOGISTICO Y ADMINISTRATIVO A LA GESTIÓN PARA EL ACOMPAÑAMIENTO DE LAS DIFERENTES ACTIVIDADES REQUERIDAS EN LOS CENTROS VIDA PARA LA ATENCIÓN INTEGRAL DE LOS ADULTOS MAYORES EN CONDICIÓN DE VULNERABILIDAD DEL MUNICIPIO DE BUCARAMANGA EN EL MARCO DEL PROYECTO DE LA SECRETARIA DE DESARROLLO SOCIAL “FORTALECIMIENTO DE LOS PROCESOS DE ATENCIÓN INTEGRAL DE LA POBLACIÓN ADULTA MAYOR EN EL MUNICIPIO DE BUCARAMANGA”
</t>
  </si>
  <si>
    <t>28345488</t>
  </si>
  <si>
    <t>CARMEN CECILIA VELASQUEZ GARCIA</t>
  </si>
  <si>
    <t xml:space="preserve">PRESTAR SERVICIOS DE APOYO A LA GESTIÓN PARA EL DESARROLLO DE ACTIVIDADES EN LOS NIÑOS NIÑAS Y ADOLESCENTES DE PRIMERA INFANCIA, INFANCIA Y ADOLESCENCIA DE LA SECRETARIA DE DESARROLLO SOCIAL DEL MUNICIPIO DE BUCARAMANGA EN EL MARCO DEL PROYECTO “DESARROLLO DE INTERVENCIONES DE TIPO PSICOSOCIAL DIRIGIDO A LA REDUCCIÓN DE FACTORES DE RIESGO EN NIÑOS, NIÑAS Y ADOLESCENTES EN EL MUNICIPIO DE BUCARAMANGA”.
</t>
  </si>
  <si>
    <t>63348777</t>
  </si>
  <si>
    <t>VIBIANA ROCIO APARICIO ARDILA</t>
  </si>
  <si>
    <t>1098611032</t>
  </si>
  <si>
    <t>ANGELICA ANDREA CACUA BRICEÑO</t>
  </si>
  <si>
    <t xml:space="preserve">PRESTAR SERVICIOS DE APOYO A LA GESTIÓN LOGÍSTICA Y ADMINISTRATIVA CON EL PROPÓSITO DE TERRITORIALIZAR LA OFERTA INSTITUCIONAL DEL PROGRAMA HABITANZA EN CALLE EN EL MARCO DEL PROYECTO DE LA SECRETARIA DE DESARROLLO SOCIAL "FORTALECIMIENTO DE LAS ACCIONES DE ATENCIÒN INTEGRAL PARA LA POBLACIÒN EN HABITANZA EN CALLE EN EL MUNICIPIO DE BUCARAMANGA".
</t>
  </si>
  <si>
    <t>1004913347</t>
  </si>
  <si>
    <t>JOSE MANUEL HERNANDEZ ALARCON</t>
  </si>
  <si>
    <t>2.3.2.02.02.009.2024680010245.1.3605012.91114.265.201</t>
  </si>
  <si>
    <t xml:space="preserve">PRESTAR SERVICIOS DE APOYO A LA GESTIÓN EN EL ACOMPAÑAMIENTO Y SEGUIMIENTO DE ACTIVIDADES LÚDICO-PEDAGÓGICAS EN EL MARCO DEL PROYECTO "DESARROLLO DE ACCIONES PARA ADQUIRIR HABILIDADES PRODUCTIVAS POR PARTE DE LOS JÓVENES DEL MUNICIPIO DE BUCARAMANGA
</t>
  </si>
  <si>
    <t>1095823080</t>
  </si>
  <si>
    <t>ERWING ANDRES SOLANO SERRANO</t>
  </si>
  <si>
    <t xml:space="preserve">PRESTAR LOS SERVICIOS DE APOYO A LA GESTIÓN PARA LA ASISTENCIA Y ACOMPAÑAMIENTO DE LOS PROYECTOS AGROPECUARIOS QUE SE EJECUTEN EN EL MARCO DEL PROYECTO DE LA SECRETARIA DE DESARROLLO SOCIAL "APOYO A LA PRODUCTIVIDAD Y COMPETITIVIDAD DEL SECTOR RURAL DEL MUNICIPIO DE BUCARAMANGA"
</t>
  </si>
  <si>
    <t>37862945</t>
  </si>
  <si>
    <t>MARTHA CECILIA PEÑALOZA QUINTERO</t>
  </si>
  <si>
    <t>63552698</t>
  </si>
  <si>
    <t>MARCELA JOHANNA VARGAS RIVERA</t>
  </si>
  <si>
    <t xml:space="preserve">PRESTACION DE SERVICIOS PROFESIONALES COMO INGENIERA DE SISTEMAS PARA APOYAR EL MANEJO DE LA PLATAFORMA SECOP II, TIENDA VIRUTAL DEL ESTADO COLOMBIANO Y PARA APOYAR LA CONSOLIDACIÓN DE INFORMACIÓN REFERENTE A LA CONTRATACIÓN, EN EL MARCO DEL PROYECTO "FORTALECIMIENTO DE LOS PROCESOS TRANSVERSALES DE LA SECRETARIA DE DESARROLLO SOCIAL EN EL MUNICIPIO DE BUCARAMANGA"
</t>
  </si>
  <si>
    <t>28220949</t>
  </si>
  <si>
    <t>KAREN JIMENA HERRERA MANTILLA</t>
  </si>
  <si>
    <t xml:space="preserve">PRESTAR SERVICIOS PROFESIONALES PARA LA FORMACIÓN Y PARTICIPACIÓN EN MUSICA DE LOS ADULTOS MAYORES ADSCRITOS A LOS CENTROS VIDA DEL MUNICIPIO DE BUCARAMANGA EN EL MARCO DEL PROYECTO DE LA SECRETARIA DE DESARROLLO SOCIAL “FORTALECIMIENTO DE LOS PROCESOS DE ATENCIÓN INTEGRAL DE LA POBLACIÓN ADULTA MAYOR EN EL MUNICIPIO DE BUCARAMANGA”
</t>
  </si>
  <si>
    <t>1047421799</t>
  </si>
  <si>
    <t>YONI ANTONIO BONOLLY CORDOBA</t>
  </si>
  <si>
    <t xml:space="preserve">PRESTAR SERVICIOS DE APOYO A LA GESTIÓN EN LA ATENCIÓN Y ORIENTACIÓN A LOS ORGANISMOS COMUNALES DE SEGUNDO GRADO, ASÍ COMO APOYO LOGÍSTICO PARA LA SOCIALIZACIÓN DE LOS PROGRAMAS SOCIALES DE LA SECRETARIA DE DESARROLLO SOCIAL EN EL MARCO DEL PROYECTO FORTALECIMIENTO DE LOS ESPACIOS DE PARTICIPACIÓN CIUDADANA Y BUEN GOBIERNO EN EL MUNICIPIO DE BUCARAMANGA
</t>
  </si>
  <si>
    <t>26918458</t>
  </si>
  <si>
    <t>ISABEL MARIA PEDRAZA ALVAREZ</t>
  </si>
  <si>
    <t xml:space="preserve">MODIFICATORIO NO. 2 AL CONVENIO NO. SDS-SDS-PC-208-2024, CUYO OBJETO ES: "PROMOVER EL FORTALECIMIENTO DE LOS HABITOS DE LA VIDA DIARIA Y DESARROLLO HUMANO A PERSONAS CON DISCAPACIDAD ENTRE LOS 18 Y 56 AÑOS Y SU RED PRIMARIA DE APOYO DEL MUNICIPIO DE BUCARAMANGA"
</t>
  </si>
  <si>
    <t xml:space="preserve">PRESTAR SERVICIOS DE APOYO A LA GESTIÓN PARA ARTICULAR ACCIONES EN LOS PROGRAMAS DE LA SECRETARÍA DE DESARROLLO SOCIAL PRIORIZANDO AQUELLAS QUE SE REALICEN EN EL MARCO DEL PROYECTO “DESARROLLO DE ACCIONES DE ATENCIÓN INTEGRAL PARA LA POBLACIÓN CON ORIENTACIÓN SEXUAL E IDENTIDAD DE GÉNERO DIVERSA EN EL MUNICIPIO DE BUCARAMANGA"
</t>
  </si>
  <si>
    <t>1098743344</t>
  </si>
  <si>
    <t>JERSON ENRIQUE PABON REYES</t>
  </si>
  <si>
    <t xml:space="preserve">MODIFICATORIO NO. 1 ALCONVENIO NO 231 DE 2024 “AUNAR ESFUERZOS PARA REALIZAR EL PROCESO DE ATENCIÓN BIOPSICOSOCIAL DE NIÑOS, NIÑAS, Y ADOLESCENTES, JÓVENES Y ADULTOS CON DISCAPACIDAD DEL MUNICIPIO DE BUCARAMANGA CON EL FIN DE MEJORAR SU CALIDAD DE VIDA Y PROPENDER POR SU FUNCIONALIDAD
</t>
  </si>
  <si>
    <t xml:space="preserve">PRESTAR SERVICIOS PROFESIONALES COMO PSICOLOGO (A) PARA APOYAR LA EJECUCIÒN Y MATERIALIZACIÓN DE LA ESTRATEGIA DE PARTICIPACIÓN CIUDADANA EN EL MARCO DEL PROYECTO DE LA SECRETARIA DE DESARROLLO SOCIAL "DESARROLLO DE ACCION PARA ADQUIRIR HABILIDADES PRODUCTIVAS POR PARTE DE LOS JOVENES DEL MUNICIPIO DE BUCARAMANGA.
</t>
  </si>
  <si>
    <t>1098770144</t>
  </si>
  <si>
    <t>MARIA ALEJANDRA RIVERA ALVAREZ</t>
  </si>
  <si>
    <t>PAGO DE RIESGOS PROFESIONALES A 136 EDILES DEL MUNICIPIO DE BUCARAMANGA POR EL PERIODO DE MARZO DEL 2025 SEGUN PLANILLA APORTE EN LINEA NO 9483487617</t>
  </si>
  <si>
    <t xml:space="preserve">PAGO DE SEGURIDAD SOCIAL A NO.136 EDILES DEL MUNICIPIO DE BUCARAMANGA POR EL PERIODO DE MARZO DEL 2025 SEGUN PLANILLA APORTE EN LINEA NO 9483487617
</t>
  </si>
  <si>
    <t>Promover 130 espacios de participación ciudadana a través de la ga-rantía del 100% de los ediles con pago de EPS, ARL, póliza de vida</t>
  </si>
  <si>
    <t>SDS-CPS-168-2025</t>
  </si>
  <si>
    <t>SDS-CPS-161-2025</t>
  </si>
  <si>
    <t>SDS-CPS-162-2025</t>
  </si>
  <si>
    <t>SDS-CPS-165-2025</t>
  </si>
  <si>
    <t>SDS-CPS-166-2025</t>
  </si>
  <si>
    <t>SDS-CPS-164-2025</t>
  </si>
  <si>
    <t>SDS-CPS-167-2025</t>
  </si>
  <si>
    <t>SDS-CPS-163-2025</t>
  </si>
  <si>
    <t>SDS-CPS-171-2025</t>
  </si>
  <si>
    <t>SDS-CPS-172-2025</t>
  </si>
  <si>
    <t>SDS-CPS-173-2025</t>
  </si>
  <si>
    <t>SDS-CPS-170-2025</t>
  </si>
  <si>
    <t>SDS-CPS-169-2025</t>
  </si>
  <si>
    <t>SDS-CPS-175-2025</t>
  </si>
  <si>
    <t>SDS-CPS-174-2025</t>
  </si>
  <si>
    <t>SDS-CPS-178-2025</t>
  </si>
  <si>
    <t>SDS-CPS-177-2025</t>
  </si>
  <si>
    <t>SDS-CPS-176-2025</t>
  </si>
  <si>
    <t>SDS-CPS-179-2025</t>
  </si>
  <si>
    <t>SDS-MC-002-2025</t>
  </si>
  <si>
    <t>SDS-CPS-180-2025</t>
  </si>
  <si>
    <t>SDS-CPS-182-2025</t>
  </si>
  <si>
    <t>SDS-CPS-181-2025</t>
  </si>
  <si>
    <t>SDS-CPS-185-2025</t>
  </si>
  <si>
    <t>SDS-CPS-186-2025</t>
  </si>
  <si>
    <t>SDS-CPS-183-2025</t>
  </si>
  <si>
    <t>SDS-CPS-184-2025</t>
  </si>
  <si>
    <t>SDS-CPS-187-2025</t>
  </si>
  <si>
    <t>SDS-CPS-188-2025</t>
  </si>
  <si>
    <t>SDS-CPS-190-2025</t>
  </si>
  <si>
    <t>SDS-CPS-191-2025</t>
  </si>
  <si>
    <t>SDS-CPS-192-2025</t>
  </si>
  <si>
    <t>SDS-CPS-193-2025</t>
  </si>
  <si>
    <t>SDS-CPS-194-2025</t>
  </si>
  <si>
    <t>SDS-CPS-195-2025</t>
  </si>
  <si>
    <t>SDS-CPS-196-202</t>
  </si>
  <si>
    <t>SDS-CPS-197-2025</t>
  </si>
  <si>
    <t>https://community.secop.gov.co/Public/Tendering/ContractNoticePhases/View?PPI=CO1.PPI.37871168&amp;isFromPublicArea=True&amp;isModal=False</t>
  </si>
  <si>
    <t>https://community.secop.gov.co/Public/Tendering/ContractNoticePhases/View?PPI=CO1.PPI.37842879&amp;isFromPublicArea=True&amp;isModal=False</t>
  </si>
  <si>
    <t xml:space="preserve">https://community.secop.gov.co/Public/Tendering/ContractNoticePhases/View?PPI=CO1.PPI.37859211&amp;isFromPublicArea=True&amp;isModal=False
</t>
  </si>
  <si>
    <t xml:space="preserve">https://community.secop.gov.co/Public/Tendering/ContractNoticePhases/View?PPI=CO1.PPI.37859694&amp;isFromPublicArea=True&amp;isModal=False
</t>
  </si>
  <si>
    <t xml:space="preserve">https://community.secop.gov.co/Public/Tendering/ContractNoticePhases/View?PPI=CO1.PPI.37859994&amp;isFromPublicArea=True&amp;isModal=False
</t>
  </si>
  <si>
    <t>https://community.secop.gov.co/Public/Tendering/ContractNoticePhases/View?PPI=CO1.PPI.37859616&amp;isFromPublicArea=True&amp;isModal=False</t>
  </si>
  <si>
    <t>https://community.secop.gov.co/Public/Tendering/ContractNoticePhases/View?PPI=CO1.PPI.37869273&amp;isFromPublicArea=True&amp;isModal=False</t>
  </si>
  <si>
    <t xml:space="preserve">https://community.secop.gov.co/Public/Tendering/ContractNoticePhases/View?PPI=CO1.PPI.37859258&amp;isFromPublicArea=True&amp;isModal=False
</t>
  </si>
  <si>
    <t xml:space="preserve">https://community.secop.gov.co/Public/Tendering/ContractNoticePhases/View?PPI=CO1.PPI.37912752&amp;isFromPublicArea=True&amp;isModal=False
</t>
  </si>
  <si>
    <t>https://community.secop.gov.co/Public/Tendering/ContractNoticePhases/View?PPI=CO1.PPI.37913249&amp;isFromPublicArea=True&amp;isModal=False</t>
  </si>
  <si>
    <t>https://community.secop.gov.co/Public/Tendering/ContractNoticePhases/View?PPI=CO1.PPI.37913850&amp;isFromPublicArea=True&amp;isModal=False</t>
  </si>
  <si>
    <t>https://community.secop.gov.co/Public/Tendering/ContractNoticePhases/View?PPI=CO1.PPI.37909991&amp;isFromPublicArea=True&amp;isModal=False</t>
  </si>
  <si>
    <t>https://community.secop.gov.co/Public/Tendering/ContractNoticePhases/View?PPI=CO1.PPI.37909414&amp;isFromPublicArea=True&amp;isModal=False</t>
  </si>
  <si>
    <t xml:space="preserve">https://community.secop.gov.co/Public/Tendering/ContractNoticePhases/View?PPI=CO1.PPI.37915618&amp;isFromPublicArea=True&amp;isModal=False
</t>
  </si>
  <si>
    <t>https://community.secop.gov.co/Public/Tendering/ContractNoticePhases/View?PPI=CO1.PPI.37914531&amp;isFromPublicArea=True&amp;isModal=False</t>
  </si>
  <si>
    <t xml:space="preserve">https://community.secop.gov.co/Public/Tendering/ContractNoticePhases/View?PPI=CO1.PPI.37998777&amp;isFromPublicArea=True&amp;isModal=False
</t>
  </si>
  <si>
    <t>https://community.secop.gov.co/Public/Tendering/ContractNoticePhases/View?PPI=CO1.PPI.37998730&amp;isFromPublicArea=True&amp;isModal=False</t>
  </si>
  <si>
    <t xml:space="preserve">https://community.secop.gov.co/Public/Tendering/ContractNoticePhases/View?PPI=CO1.PPI.37981856&amp;isFromPublicArea=True&amp;isModal=False
</t>
  </si>
  <si>
    <t>https://community.secop.gov.co/Public/Tendering/ContractNoticePhases/View?PPI=CO1.PPI.38010971&amp;isFromPublicArea=True&amp;isModal=False</t>
  </si>
  <si>
    <t xml:space="preserve">https://community.secop.gov.co/Public/Tendering/ContractNoticePhases/View?PPI=CO1.PPI.37718721&amp;isFromPublicArea=True&amp;isModal=False
</t>
  </si>
  <si>
    <t xml:space="preserve">https://community.secop.gov.co/Public/Tendering/ContractNoticePhases/View?PPI=CO1.PPI.38012602&amp;isFromPublicArea=True&amp;isModal=False
</t>
  </si>
  <si>
    <t>https://community.secop.gov.co/Public/Tendering/ContractNoticePhases/View?PPI=CO1.PPI.38046810&amp;isFromPublicArea=True&amp;isModal=False</t>
  </si>
  <si>
    <t>https://community.secop.gov.co/Public/Tendering/ContractNoticePhases/View?PPI=CO1.PPI.38046017&amp;isFromPublicArea=True&amp;isModal=False</t>
  </si>
  <si>
    <t>https://community.secop.gov.co/Public/Tendering/ContractNoticePhases/View?PPI=CO1.PPI.38082841&amp;isFromPublicArea=True&amp;isModal=False</t>
  </si>
  <si>
    <t>https://community.secop.gov.co/Public/Tendering/ContractNoticePhases/View?PPI=CO1.PPI.38083559&amp;isFromPublicArea=True&amp;isModal=False</t>
  </si>
  <si>
    <t>https://community.secop.gov.co/Public/Tendering/ContractNoticePhases/View?PPI=CO1.PPI.38070427&amp;isFromPublicArea=True&amp;isModal=False</t>
  </si>
  <si>
    <t>https://community.secop.gov.co/Public/Tendering/ContractNoticePhases/View?PPI=CO1.PPI.38076872&amp;isFromPublicArea=True&amp;isModal=False</t>
  </si>
  <si>
    <t>https://community.secop.gov.co/Public/Tendering/ContractNoticePhases/View?PPI=CO1.PPI.38106504&amp;isFromPublicArea=True&amp;isModal=False</t>
  </si>
  <si>
    <t xml:space="preserve">https://community.secop.gov.co/Public/Tendering/ContractNoticePhases/View?PPI=CO1.PPI.38117635&amp;isFromPublicArea=True&amp;isModal=False
</t>
  </si>
  <si>
    <t>https://community.secop.gov.co/Public/Tendering/ContractNoticePhases/View?PPI=CO1.PPI.38185238&amp;isFromPublicArea=True&amp;isModal=False</t>
  </si>
  <si>
    <t>https://community.secop.gov.co/Public/Tendering/ContractNoticePhases/View?PPI=CO1.PPI.38185728&amp;isFromPublicArea=True&amp;isModal=False</t>
  </si>
  <si>
    <t>https://community.secop.gov.co/Public/Tendering/ContractNoticePhases/View?PPI=CO1.PPI.38278880&amp;isFromPublicArea=True&amp;isModal=False</t>
  </si>
  <si>
    <t xml:space="preserve">https://community.secop.gov.co/Public/Tendering/ContractNoticePhases/View?PPI=CO1.PPI.38316282&amp;isFromPublicArea=True&amp;isModal=False
</t>
  </si>
  <si>
    <t>https://community.secop.gov.co/Public/Tendering/ContractNoticePhases/View?PPI=CO1.PPI.38353145&amp;isFromPublicArea=True&amp;isModal=False</t>
  </si>
  <si>
    <t>https://community.secop.gov.co/Public/Tendering/ContractNoticePhases/View?PPI=CO1.PPI.38357474&amp;isFromPublicArea=True&amp;isModal=False</t>
  </si>
  <si>
    <t>https://community.secop.gov.co/Public/Tendering/ContractNoticePhases/View?PPI=CO1.PPI.38427886&amp;isFromPublicArea=True&amp;isModal=False</t>
  </si>
  <si>
    <t xml:space="preserve">https://community.secop.gov.co/Public/Tendering/ContractNoticePhases/View?PPI=CO1.PPI.38450138&amp;isFromPublicArea=True&amp;isModal=False
</t>
  </si>
  <si>
    <t>SDS-CPS-158-2025</t>
  </si>
  <si>
    <t>https://community.secop.gov.co/Public/Tendering/ContractNoticePhases/View?PPI=CO1.PPI.37835491&amp;isFromPublicArea=True&amp;isModal=False</t>
  </si>
  <si>
    <t>SDS-CPS-157-2025</t>
  </si>
  <si>
    <t>https://community.secop.gov.co/Public/Tendering/ContractNoticePhases/View?PPI=CO1.PPI.37835703&amp;isFromPublicArea=True&amp;isModal=False</t>
  </si>
  <si>
    <t>SDS-CPS-1243-2025</t>
  </si>
  <si>
    <t>Beneficiar a 4.800 mujeres con estrategias comunitarias preventivas que integren componentes psicosocial, jurídico y vocacional en el marco de la</t>
  </si>
  <si>
    <t>"FEBRERO
-	Se realiza jornadas de Mercadillos Campesinos en los 4 puntos dispuestos por la administración según el acuerdo 025 del 2019, como beneficio a los campesinos de los 3 corregimientos de Bucaramanga.
-	Contratación del personal para apoyo logístico de Mercadillos Campesinos.
MARZO
-	Se llevaron a cabo 5 jornadas de Mercadillos Campesinos en los 4 puntos dispuestos por la administración según el acuerdo 025 del 2019, como beneficio a los campesinos de los 3 corregimientos de Bucaramanga.
-	Se recibieron las carpas, las cuales serán para la apertura de los cupos y el relanzamiento de los mercadillos campesinos.
-	Se realizo reunión con los 4 mercadillos campesino en articulación con secretaria de salud y ambiente, como parte de la socialización de la normatividad sanitaria vigente para el cumplimiento de la misma, incluyendo operativos en sitio.
-	Se realizo asamblea y junta directiva con mercadillos de campesinos para revisión del reglamento, para actualización del mismo en aras de poder dar cumplimiento a las normas que hacen que el mercadillo funcione generando aumento del fortalecimiento para la competitividad de los productores rurales que se benefician en esta meta del plan de desarrollo.
"</t>
  </si>
  <si>
    <t>"FEBRERO
-	Contratación del personal para apoyar diferentes actividades del sector rural de Bucaramanga, incluyendo asistencia técnica a los pequeños productores, caracterización, registro de base de datos, articulación con gremios.
MARZO
-	Se realizan asistencias técnicas a través del personal contratado para resolver las necesidades de los pequeños productores rurales del sector agropecuario y ambiental.
-	Se continuo con la contratación del personal para apoyar diferentes actividades del sector rural de Bucaramanga, incluyendo asistencia técnica a los pequeños productores, caracterización, registro de base de datos, articulación con gremios.
-	Reactivación de los lunes veredales como espacio de participación ciudadana, iniciativa que busca informar de primera mano sobre programas y servicios disponibles para el sector rural, que busca resolver problemáticas y necesidades de la población campesina.
"</t>
  </si>
  <si>
    <t xml:space="preserve">En ejecución del Contrato 247-2024 con vigencia futura, se solicitaron y prestaron en el mes de marzo de 2025, 4 servicios exequiales. Los servicios fueron prestados, según las condiciones técnicas establecidas en el contrato, esto es: retiro del cuerpo y traslado del mismo, cofre, preparación del cuerpo, sala de velación (si cuenta con familia), cremación o alquiler de bóveda en el Cementerio y trámites notariales. </t>
  </si>
  <si>
    <t>"Enero: 1.224 atenciones presenciales en el CAME de la Alcaldía de Bucaramanga,  distribuidas así: 707 en Renta Ciudadana, 490 en Colombia Mayor, 21 en Devolución del IVA y 6 en Renta Joven. En este mes, Prosperidad Social realizó el pago 6 de 2024 de Renta Ciudadana en la línea de valoración del cuidado.
Febrero: 1.115 atenciones presenciales en el CAMEde la Alcaldía de Bucaramanga,  distribuidas así: 506 en Renta Ciudadana, 379 en Colombia Mayor, 219 en Devolución del IVA y 11 en Renta Joven. En este mes, Prosperidad Social realizó el pago 5 y 6 de 2024 de Devolución del Iva; además del ciclo 1 de 2025 de Colombia Mayor.
Marzo: Se realizaron 1.433 atenciones presenciales en el CAME Centro y CAME Norte (591 en Renta Ciudadana, 371 en Devolución del IVA, 11 en Renta Joven y 460 en Colombia Mayor), 13 atenciones de PQRSD y 507 atenciones durante los 12 encuentros de bienvenida del programa Renta Ciudadana en los siguientes lugares: Ágora de Provenza (18/mar), Punto Digital Nororiente (19/mar), Ágora Gaitán (20/mar), Ágora de Café Madrid (2 - 25/mar), Ágora de San Cristóbal (2 - 26/mar), Ágora de Kennedy (2 - 27/mar), Salón Comunal el Nogal (27/mar), Ágora de Miramar (2 - 28/mar)"</t>
  </si>
  <si>
    <t>Se crea red de apoyo con colectivo de ciudadnos voluntarios a participar de espacios de autocuidado</t>
  </si>
  <si>
    <t>se realizan jornadas de autocuidado, rutas de registraduria y salud y de igual forma oferta de servicios intramurales convenios</t>
  </si>
  <si>
    <t xml:space="preserve">Febrero: Se realiza atenciones finalizadas a 451 personas a através del Centro Intégrate. Se realiza primera mesa de asuntos migratorios y se desarrolló 6 reuniones de coordinación con otros programas: Mujer y equidad de género, Habitanza de calle, Escuela Municipal de Artes, Secretaría de Educación, para garantizar el acceso a esta oferta por parte de personas migrantes. Marzo: se realiza 1098 atenciones a población migrante por primera vez. Se realizan 4 acciones de Focalización en los Barrios: Juan Pablo XXIII, San Miguel y dos en el Barrio Mutis. Se realizó 3 jornadas de caracterización en artículación con el DADEP para vendedores informales de la ciudad de Bucramanga,  y se conmemoró el día de la Mujer Migrante, el 6 de marzo con la asistencia de 84 mujeres migrantes. </t>
  </si>
  <si>
    <t>MARZO:  Con el objetivo de ayudar en la identificación de las violencias, prevenirlas y orientar en la ruta de atención cuando se presentan, se han desarrollado campañas comunicativas con alto impacto en la comunidad. Dichas campañas (SEÑAL DE AUXILIO, AMIGA DATE CUENTA, AMIGO DATE CUENTA) iniciaron en el 2024 y se encuentran en fase de implementación en territorio. En el mes de marzo de alcanzaron 1901 personas con dichas actividades comunitarias preventivas.</t>
  </si>
  <si>
    <t>Se ha fomentado la autonomía económica de 469 mujeres con los talleres ocupacionales del Centro Integral de la mujer. También en marzo se realizó la primera feria de empleo con enfoque de mujer, a la cual asistieron 800 mujeres.  Así mismo se atendieron en Marzo 242 personas a través de los servicios de Psicología, orientación jurídica, y la línea de atención Whatsapp, población víctima de VBG. La Red de emprendedora se siguió afianzando, se tienen en marzo 1367 emprendedoras inscritas. Se realizó una sesión extraordinaria del Consejo consultivo de Mujeres (21 marzo) y se mantuvo el servicio de alojamiento casa refugio para mujeres víctimas de VBG y sus hijos.</t>
  </si>
  <si>
    <t>Taller de promocion de buen trato a la persona mayor y espacio intergeneracional conlos estudiantes de la UNAB</t>
  </si>
  <si>
    <t>Intervenciones intra y extramurales en los centrovida municipales por los profesionales garantizando atencion integral a las personas mayores con espacios de atención primaria en salud orientada a prevencion de enfermedades y promoción de habitos saludables, al igual que el desarrollo de espacios artisticos, recreativos y productivos.</t>
  </si>
  <si>
    <t>"La secretaria de desarrollo social suscribió CONVENIOS DE ASOCIACIÓN con entidades sin ánimo de lucro en modalidad centro vida garantizando servicios integrales, culturales, artisticos y recreativos
"</t>
  </si>
  <si>
    <t>"La secretaria de desarrollo social suscribió CONVENIOS DE ASOCIACIÓN con entidades sin ánimo de lucro en modalidad centro bienestar garantizando los procesos de atención integral.
"</t>
  </si>
  <si>
    <t>"Atención biopsicosocial : se atendieron 233 , más   5 benefeciciarios nuevos . Total 238 
Habitos de la vida diaria : convenio : 60 personas  antiguas.  Se mantuvieron en el proceso estas personas dado que vienen de un trabajo desde el año pasado y no reciben otra atención integral, son personas mayores de edad que ya no tienen proceso de escolarización por eso se reciben en este programa para fortalecer su autonomía desde el desarrollo humano y los habitos diarios 
Entrega ayudas técnicas : 11 personas neuvas  
Total : 309 personas
Cumplimento de meta solo personas nuevas: 16.     
En marzo reciben atención integral biopsicosocial de 230 quienes ingresaron en diciembre de 2024 en el convenio 231 , más 5 beneficiarios quienes ingresaron en el mes de febrero de la presente vigencia, y 10 beneficiarios quienes ingresaron en marzo de 2025 para un total de 245 beneficiarios.   
En Hábitos de la vida diaria reciben atención 60 personas que vienen del período anterior.  En este período no se entregaron ayudas técnicas. 
"</t>
  </si>
  <si>
    <t>"Atención, orientación y articulación  de  oferta instucional a los usuarios en el CAME- prorama de personas con discapacida: 240
Tomas de conciencia con personas que laboran en las Fundaciones convenios con la alcaldía:  8.  
Orientación jurídica: (tutelas, incidetes de desacato y derechos de peticón EPS): a través de la abogada del programa:  16.  
 En Marzo se realizaron  Por parte de la  abogada del programa se realizaron  orientaciones jurídicas así:  2 tutelas, 2 incidentes de desacatos y 4 derechos de petición, para un total de 8 atenciones.   Se realizaron tomas de conciencia a 41 padres de familia del colegio santander para promocion de la no discriminación de personas con discapacidad y fortalecer el lenguaje inclusivo;    Adicionalmente se participó en dos jornadas extramurales de oferta institucional donde se dio atención a 14 personas. 
se capacitaron 12 funcionarios de isabú de Equipos básicos con la oferta institucional del programa Total personas impactadas  : 75"</t>
  </si>
  <si>
    <t xml:space="preserve"> Marzo: Se adelantó trabajo de planeación para la creación del borrador del cronograma de las estrategias para la vigencia 2025. Se inicipo el proceso de caracterizaron de personas en el observatorio de la SDS.  </t>
  </si>
  <si>
    <t xml:space="preserve"> Marzo: Se adelantó trabajo de planeación para la creación del borrador del cronograma de la estrategia para la vigencia 2025. </t>
  </si>
  <si>
    <t xml:space="preserve">Se comenzó la contratación de CPS para la atención personal, telefónica o por cualquier medio las solicitudes de los líderes sociales, comunales, ediles y asociaciones respecto de la oferta </t>
  </si>
  <si>
    <t>Se realizó el pago de EPS, ARL y se dió próloga póliza de vida.</t>
  </si>
  <si>
    <t>Durante el primer trimestre se avanzó en la estructuración de la agenda para los espacios de formación, a través de reuniones con la Sec de Educación.</t>
  </si>
  <si>
    <t>"Marzo: Durante el primer trimestre se realizó una jornadad de formación de jóvenes en articulación con el Sena. Se capacitaron 24 jóvenes. 
Abril: "</t>
  </si>
  <si>
    <t>Se han capacitado 132 cuidadoras  de PCD</t>
  </si>
  <si>
    <t xml:space="preserve">Durante el primer trimestre de la vigencia se actualizó  el documento de la estrategia y se presentó para su aprobación respectiva.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</si>
</sst>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6" formatCode="&quot;$&quot;\ #,##0;[Red]\-&quot;$&quot;\ #,##0"/>
    <numFmt numFmtId="8" formatCode="&quot;$&quot;\ #,##0.00;[Red]\-&quot;$&quot;\ #,##0.00"/>
    <numFmt numFmtId="44" formatCode="_-&quot;$&quot;\ * #,##0.00_-;\-&quot;$&quot;\ * #,##0.00_-;_-&quot;$&quot;\ * &quot;-&quot;??_-;_-@_-"/>
    <numFmt numFmtId="43" formatCode="_-* #,##0.00_-;\-* #,##0.00_-;_-* &quot;-&quot;??_-;_-@_-"/>
    <numFmt numFmtId="164" formatCode="_-&quot;XDR&quot;* #,##0.00_-;\-&quot;XDR&quot;* #,##0.00_-;_-&quot;XDR&quot;* &quot;-&quot;??_-;_-@_-"/>
  </numFmts>
  <fonts count="20" x14ac:knownFonts="1">
    <font>
      <sz val="11"/>
      <color theme="1"/>
      <name val="Aptos Narrow"/>
      <family val="2"/>
      <scheme val="minor"/>
    </font>
    <font>
      <b/>
      <sz val="11"/>
      <color theme="1"/>
      <name val="Aptos Narrow"/>
      <family val="2"/>
      <scheme val="minor"/>
    </font>
    <font>
      <b/>
      <sz val="11"/>
      <color theme="1"/>
      <name val="Arial"/>
      <family val="2"/>
    </font>
    <font>
      <sz val="11"/>
      <color theme="1"/>
      <name val="Arial"/>
      <family val="2"/>
    </font>
    <font>
      <b/>
      <sz val="22"/>
      <color theme="1"/>
      <name val="Aptos Narrow"/>
      <family val="2"/>
      <scheme val="minor"/>
    </font>
    <font>
      <b/>
      <sz val="12"/>
      <color theme="0"/>
      <name val="Arial"/>
      <family val="2"/>
    </font>
    <font>
      <b/>
      <sz val="12"/>
      <color theme="1"/>
      <name val="Arial"/>
      <family val="2"/>
    </font>
    <font>
      <b/>
      <sz val="12"/>
      <color rgb="FF002060"/>
      <name val="Arial"/>
      <family val="2"/>
    </font>
    <font>
      <b/>
      <sz val="72"/>
      <color theme="1"/>
      <name val="Arial"/>
      <family val="2"/>
    </font>
    <font>
      <sz val="12"/>
      <color theme="1"/>
      <name val="Arial"/>
      <family val="2"/>
    </font>
    <font>
      <sz val="8"/>
      <name val="Aptos Narrow"/>
      <family val="2"/>
      <scheme val="minor"/>
    </font>
    <font>
      <sz val="11"/>
      <color theme="1"/>
      <name val="Aptos Narrow"/>
      <family val="2"/>
      <scheme val="minor"/>
    </font>
    <font>
      <sz val="14"/>
      <name val="Arial"/>
      <family val="2"/>
    </font>
    <font>
      <b/>
      <sz val="10"/>
      <name val="Arial Narrow"/>
      <family val="2"/>
    </font>
    <font>
      <sz val="11"/>
      <color theme="1"/>
      <name val="Arial Narrow"/>
      <family val="2"/>
    </font>
    <font>
      <sz val="10"/>
      <name val="Arial Narrow"/>
      <family val="2"/>
    </font>
    <font>
      <b/>
      <sz val="11"/>
      <color theme="1"/>
      <name val="Arial Narrow"/>
      <family val="2"/>
    </font>
    <font>
      <b/>
      <sz val="11"/>
      <name val="Arial Narrow"/>
      <family val="2"/>
    </font>
    <font>
      <sz val="14"/>
      <color theme="1"/>
      <name val="Arial"/>
      <family val="2"/>
    </font>
    <font>
      <b/>
      <sz val="14"/>
      <color theme="1"/>
      <name val="Aptos Narrow"/>
      <family val="2"/>
      <scheme val="minor"/>
    </font>
  </fonts>
  <fills count="5">
    <fill>
      <patternFill patternType="none"/>
    </fill>
    <fill>
      <patternFill patternType="gray125"/>
    </fill>
    <fill>
      <patternFill patternType="solid">
        <fgColor rgb="FF002060"/>
        <bgColor indexed="64"/>
      </patternFill>
    </fill>
    <fill>
      <patternFill patternType="solid">
        <fgColor theme="7" tint="0.79998168889431442"/>
        <bgColor indexed="64"/>
      </patternFill>
    </fill>
    <fill>
      <patternFill patternType="solid">
        <fgColor rgb="FFFFFF00"/>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top/>
      <bottom/>
      <diagonal/>
    </border>
    <border>
      <left/>
      <right style="medium">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diagonal/>
    </border>
  </borders>
  <cellStyleXfs count="5">
    <xf numFmtId="0" fontId="0" fillId="0" borderId="0"/>
    <xf numFmtId="9" fontId="11" fillId="0" borderId="0" applyFont="0" applyFill="0" applyBorder="0" applyAlignment="0" applyProtection="0"/>
    <xf numFmtId="43" fontId="11" fillId="0" borderId="0" applyFont="0" applyFill="0" applyBorder="0" applyAlignment="0" applyProtection="0"/>
    <xf numFmtId="44" fontId="11" fillId="0" borderId="0" applyFont="0" applyFill="0" applyBorder="0" applyAlignment="0" applyProtection="0"/>
    <xf numFmtId="164" fontId="11" fillId="0" borderId="0" applyFont="0" applyFill="0" applyBorder="0" applyAlignment="0" applyProtection="0"/>
  </cellStyleXfs>
  <cellXfs count="134">
    <xf numFmtId="0" fontId="0" fillId="0" borderId="0" xfId="0"/>
    <xf numFmtId="0" fontId="1" fillId="0" borderId="0" xfId="0" applyFont="1" applyAlignment="1">
      <alignment horizontal="center" vertical="center"/>
    </xf>
    <xf numFmtId="0" fontId="1" fillId="0" borderId="0" xfId="0" applyFont="1" applyAlignment="1">
      <alignment horizontal="center" vertical="center" wrapText="1"/>
    </xf>
    <xf numFmtId="0" fontId="5" fillId="2" borderId="5"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2" fillId="0" borderId="0" xfId="0" applyFont="1" applyAlignment="1">
      <alignment horizontal="center" vertical="center"/>
    </xf>
    <xf numFmtId="10" fontId="3" fillId="0" borderId="0" xfId="0" applyNumberFormat="1" applyFont="1" applyAlignment="1">
      <alignment horizontal="center" vertical="center"/>
    </xf>
    <xf numFmtId="10" fontId="2" fillId="0" borderId="0" xfId="0" applyNumberFormat="1" applyFont="1" applyAlignment="1">
      <alignment horizontal="center" vertical="center"/>
    </xf>
    <xf numFmtId="0" fontId="4" fillId="0" borderId="0" xfId="0" applyFont="1" applyAlignment="1">
      <alignment vertical="center" wrapText="1"/>
    </xf>
    <xf numFmtId="0" fontId="4" fillId="0" borderId="0" xfId="0" applyFont="1" applyAlignment="1">
      <alignment vertical="center"/>
    </xf>
    <xf numFmtId="0" fontId="6" fillId="0" borderId="3" xfId="0" applyFont="1" applyBorder="1" applyAlignment="1">
      <alignment horizontal="center" vertical="center" wrapText="1"/>
    </xf>
    <xf numFmtId="0" fontId="2" fillId="0" borderId="8" xfId="0" applyFont="1" applyBorder="1" applyAlignment="1">
      <alignment horizontal="center" vertical="center"/>
    </xf>
    <xf numFmtId="0" fontId="2" fillId="0" borderId="0" xfId="0" applyFont="1" applyAlignment="1">
      <alignment vertical="center"/>
    </xf>
    <xf numFmtId="0" fontId="2" fillId="0" borderId="8" xfId="0" applyFont="1" applyBorder="1" applyAlignment="1">
      <alignment vertical="center"/>
    </xf>
    <xf numFmtId="0" fontId="1" fillId="2" borderId="22" xfId="0" applyFont="1" applyFill="1" applyBorder="1" applyAlignment="1">
      <alignment horizontal="center" vertical="center" wrapText="1"/>
    </xf>
    <xf numFmtId="0" fontId="9" fillId="0" borderId="9" xfId="0" applyFont="1" applyBorder="1" applyAlignment="1">
      <alignment vertical="center"/>
    </xf>
    <xf numFmtId="0" fontId="9" fillId="0" borderId="10" xfId="0" applyFont="1" applyBorder="1" applyAlignment="1">
      <alignment vertical="center"/>
    </xf>
    <xf numFmtId="0" fontId="9" fillId="0" borderId="11" xfId="0" applyFont="1" applyBorder="1" applyAlignment="1">
      <alignment vertical="center"/>
    </xf>
    <xf numFmtId="0" fontId="9" fillId="0" borderId="9" xfId="0" applyFont="1" applyBorder="1" applyAlignment="1">
      <alignment vertical="center" wrapText="1"/>
    </xf>
    <xf numFmtId="0" fontId="9" fillId="0" borderId="10" xfId="0" applyFont="1" applyBorder="1" applyAlignment="1">
      <alignment vertical="center" wrapText="1"/>
    </xf>
    <xf numFmtId="0" fontId="9" fillId="0" borderId="11" xfId="0" applyFont="1" applyBorder="1" applyAlignment="1">
      <alignment vertical="center" wrapText="1"/>
    </xf>
    <xf numFmtId="0" fontId="12" fillId="0" borderId="2" xfId="0" applyFont="1" applyBorder="1" applyAlignment="1">
      <alignment horizontal="center" vertical="center" wrapText="1"/>
    </xf>
    <xf numFmtId="3" fontId="12" fillId="0" borderId="2" xfId="0" applyNumberFormat="1" applyFont="1" applyBorder="1" applyAlignment="1">
      <alignment horizontal="center" vertical="center" wrapText="1"/>
    </xf>
    <xf numFmtId="0" fontId="12" fillId="0" borderId="1" xfId="0" applyFont="1" applyBorder="1" applyAlignment="1">
      <alignment horizontal="center" vertical="center" wrapText="1"/>
    </xf>
    <xf numFmtId="0" fontId="12" fillId="0" borderId="2" xfId="0" applyFont="1" applyBorder="1" applyAlignment="1">
      <alignment horizontal="left" vertical="top" wrapText="1"/>
    </xf>
    <xf numFmtId="0" fontId="12" fillId="0" borderId="1" xfId="0" applyFont="1" applyBorder="1" applyAlignment="1">
      <alignment horizontal="left" vertical="top" wrapText="1"/>
    </xf>
    <xf numFmtId="44" fontId="2" fillId="0" borderId="0" xfId="3" applyFont="1" applyAlignment="1">
      <alignment horizontal="center" vertical="center"/>
    </xf>
    <xf numFmtId="0" fontId="14" fillId="0" borderId="0" xfId="0" applyFont="1" applyAlignment="1">
      <alignment wrapText="1"/>
    </xf>
    <xf numFmtId="14" fontId="14" fillId="0" borderId="0" xfId="0" applyNumberFormat="1" applyFont="1"/>
    <xf numFmtId="0" fontId="14" fillId="0" borderId="0" xfId="0" applyFont="1"/>
    <xf numFmtId="43" fontId="15" fillId="0" borderId="0" xfId="2" applyFont="1" applyFill="1" applyBorder="1"/>
    <xf numFmtId="43" fontId="14" fillId="0" borderId="0" xfId="2" applyFont="1" applyFill="1" applyBorder="1"/>
    <xf numFmtId="1" fontId="14" fillId="0" borderId="0" xfId="4" applyNumberFormat="1" applyFont="1" applyFill="1" applyBorder="1" applyAlignment="1">
      <alignment horizontal="right"/>
    </xf>
    <xf numFmtId="1" fontId="14" fillId="0" borderId="0" xfId="0" applyNumberFormat="1" applyFont="1"/>
    <xf numFmtId="0" fontId="16" fillId="0" borderId="0" xfId="0" applyFont="1"/>
    <xf numFmtId="43" fontId="14" fillId="0" borderId="0" xfId="0" applyNumberFormat="1" applyFont="1"/>
    <xf numFmtId="0" fontId="18" fillId="0" borderId="2" xfId="0" applyFont="1" applyBorder="1" applyAlignment="1" applyProtection="1">
      <alignment horizontal="center" vertical="center" wrapText="1"/>
      <protection locked="0"/>
    </xf>
    <xf numFmtId="9" fontId="18" fillId="0" borderId="2" xfId="1" applyFont="1" applyFill="1" applyBorder="1" applyAlignment="1">
      <alignment horizontal="center" vertical="center" wrapText="1"/>
    </xf>
    <xf numFmtId="0" fontId="18" fillId="0" borderId="2" xfId="0" applyFont="1" applyBorder="1" applyAlignment="1" applyProtection="1">
      <alignment horizontal="left" vertical="top" wrapText="1"/>
      <protection locked="0"/>
    </xf>
    <xf numFmtId="44" fontId="18" fillId="0" borderId="2" xfId="0" applyNumberFormat="1" applyFont="1" applyBorder="1" applyAlignment="1" applyProtection="1">
      <alignment horizontal="center" vertical="center" wrapText="1"/>
      <protection locked="0"/>
    </xf>
    <xf numFmtId="44" fontId="18" fillId="0" borderId="2" xfId="0" applyNumberFormat="1" applyFont="1" applyBorder="1" applyAlignment="1" applyProtection="1">
      <alignment horizontal="center" vertical="center"/>
      <protection locked="0"/>
    </xf>
    <xf numFmtId="0" fontId="18" fillId="0" borderId="0" xfId="0" applyFont="1" applyAlignment="1">
      <alignment horizontal="center" vertical="center" wrapText="1"/>
    </xf>
    <xf numFmtId="0" fontId="18" fillId="0" borderId="1" xfId="0" applyFont="1" applyBorder="1" applyAlignment="1" applyProtection="1">
      <alignment horizontal="center" vertical="center"/>
      <protection locked="0"/>
    </xf>
    <xf numFmtId="9" fontId="18" fillId="0" borderId="1" xfId="1" applyFont="1" applyFill="1" applyBorder="1" applyAlignment="1">
      <alignment horizontal="center" vertical="center"/>
    </xf>
    <xf numFmtId="0" fontId="18" fillId="0" borderId="1" xfId="0" applyFont="1" applyBorder="1" applyAlignment="1" applyProtection="1">
      <alignment horizontal="left" vertical="top" wrapText="1"/>
      <protection locked="0"/>
    </xf>
    <xf numFmtId="0" fontId="18" fillId="0" borderId="1" xfId="0" applyFont="1" applyBorder="1" applyAlignment="1" applyProtection="1">
      <alignment horizontal="left" vertical="top"/>
      <protection locked="0"/>
    </xf>
    <xf numFmtId="0" fontId="18" fillId="0" borderId="0" xfId="0" applyFont="1" applyAlignment="1">
      <alignment horizontal="center" vertical="center"/>
    </xf>
    <xf numFmtId="0" fontId="18" fillId="0" borderId="1" xfId="0" applyFont="1" applyBorder="1" applyAlignment="1" applyProtection="1">
      <alignment horizontal="center" vertical="center" wrapText="1"/>
      <protection locked="0"/>
    </xf>
    <xf numFmtId="9" fontId="18" fillId="0" borderId="1" xfId="1" applyFont="1" applyFill="1" applyBorder="1" applyAlignment="1">
      <alignment horizontal="center" vertical="center" wrapText="1"/>
    </xf>
    <xf numFmtId="44" fontId="18" fillId="0" borderId="1" xfId="0" applyNumberFormat="1" applyFont="1" applyBorder="1" applyAlignment="1" applyProtection="1">
      <alignment horizontal="center" vertical="center" wrapText="1"/>
      <protection locked="0"/>
    </xf>
    <xf numFmtId="44" fontId="18" fillId="0" borderId="1" xfId="0" applyNumberFormat="1" applyFont="1" applyBorder="1" applyAlignment="1">
      <alignment horizontal="center" vertical="center"/>
    </xf>
    <xf numFmtId="0" fontId="19" fillId="0" borderId="0" xfId="0" applyFont="1" applyAlignment="1">
      <alignment horizontal="center" vertical="center"/>
    </xf>
    <xf numFmtId="0" fontId="18" fillId="0" borderId="23" xfId="0" applyFont="1" applyBorder="1" applyAlignment="1" applyProtection="1">
      <alignment horizontal="center" vertical="center"/>
      <protection locked="0"/>
    </xf>
    <xf numFmtId="9" fontId="18" fillId="0" borderId="23" xfId="1" applyFont="1" applyFill="1" applyBorder="1" applyAlignment="1">
      <alignment horizontal="center" vertical="center"/>
    </xf>
    <xf numFmtId="0" fontId="18" fillId="0" borderId="23" xfId="0" applyFont="1" applyBorder="1" applyAlignment="1" applyProtection="1">
      <alignment horizontal="left" vertical="top" wrapText="1"/>
      <protection locked="0"/>
    </xf>
    <xf numFmtId="0" fontId="18" fillId="0" borderId="23" xfId="0" applyFont="1" applyBorder="1" applyAlignment="1" applyProtection="1">
      <alignment horizontal="left" vertical="top"/>
      <protection locked="0"/>
    </xf>
    <xf numFmtId="44" fontId="18" fillId="0" borderId="23" xfId="0" applyNumberFormat="1" applyFont="1" applyBorder="1" applyAlignment="1">
      <alignment horizontal="center" vertical="center"/>
    </xf>
    <xf numFmtId="0" fontId="18" fillId="0" borderId="1" xfId="0" applyFont="1" applyBorder="1" applyAlignment="1">
      <alignment horizontal="center" vertical="center"/>
    </xf>
    <xf numFmtId="0" fontId="18" fillId="0" borderId="1" xfId="0" applyFont="1" applyBorder="1" applyAlignment="1">
      <alignment horizontal="left" vertical="top"/>
    </xf>
    <xf numFmtId="3" fontId="18" fillId="0" borderId="1" xfId="0" applyNumberFormat="1" applyFont="1" applyBorder="1" applyAlignment="1">
      <alignment horizontal="center" vertical="center"/>
    </xf>
    <xf numFmtId="0" fontId="18" fillId="0" borderId="1" xfId="0" applyFont="1" applyBorder="1" applyAlignment="1">
      <alignment horizontal="left" vertical="top" wrapText="1"/>
    </xf>
    <xf numFmtId="0" fontId="18" fillId="0" borderId="23" xfId="0" applyFont="1" applyBorder="1" applyAlignment="1">
      <alignment horizontal="left" vertical="top" wrapText="1"/>
    </xf>
    <xf numFmtId="44" fontId="12" fillId="0" borderId="2" xfId="3" applyFont="1" applyBorder="1" applyAlignment="1">
      <alignment horizontal="left" vertical="center"/>
    </xf>
    <xf numFmtId="44" fontId="18" fillId="0" borderId="2" xfId="3" applyFont="1" applyBorder="1" applyAlignment="1" applyProtection="1">
      <alignment horizontal="left" vertical="center" wrapText="1"/>
      <protection locked="0"/>
    </xf>
    <xf numFmtId="44" fontId="18" fillId="0" borderId="2" xfId="3" applyFont="1" applyBorder="1" applyAlignment="1">
      <alignment horizontal="left" vertical="center" wrapText="1"/>
    </xf>
    <xf numFmtId="44" fontId="18" fillId="0" borderId="2" xfId="3" applyFont="1" applyBorder="1" applyAlignment="1" applyProtection="1">
      <alignment horizontal="left" vertical="center"/>
      <protection locked="0"/>
    </xf>
    <xf numFmtId="44" fontId="18" fillId="0" borderId="2" xfId="3" applyFont="1" applyBorder="1" applyAlignment="1">
      <alignment horizontal="left" vertical="center"/>
    </xf>
    <xf numFmtId="44" fontId="18" fillId="0" borderId="1" xfId="3" applyFont="1" applyBorder="1" applyAlignment="1" applyProtection="1">
      <alignment horizontal="left" vertical="center" wrapText="1"/>
      <protection locked="0"/>
    </xf>
    <xf numFmtId="44" fontId="18" fillId="0" borderId="1" xfId="3" applyFont="1" applyBorder="1" applyAlignment="1">
      <alignment horizontal="left" vertical="center" wrapText="1"/>
    </xf>
    <xf numFmtId="44" fontId="18" fillId="0" borderId="1" xfId="3" applyFont="1" applyBorder="1" applyAlignment="1" applyProtection="1">
      <alignment horizontal="left" vertical="center"/>
      <protection locked="0"/>
    </xf>
    <xf numFmtId="44" fontId="18" fillId="0" borderId="1" xfId="3" applyFont="1" applyBorder="1" applyAlignment="1">
      <alignment horizontal="left" vertical="center"/>
    </xf>
    <xf numFmtId="44" fontId="18" fillId="0" borderId="23" xfId="3" applyFont="1" applyBorder="1" applyAlignment="1" applyProtection="1">
      <alignment horizontal="left" vertical="center"/>
      <protection locked="0"/>
    </xf>
    <xf numFmtId="44" fontId="18" fillId="0" borderId="23" xfId="3" applyFont="1" applyBorder="1" applyAlignment="1">
      <alignment horizontal="left" vertical="center"/>
    </xf>
    <xf numFmtId="44" fontId="12" fillId="0" borderId="2" xfId="3" applyFont="1" applyFill="1" applyBorder="1" applyAlignment="1" applyProtection="1">
      <alignment horizontal="left" vertical="center"/>
      <protection locked="0"/>
    </xf>
    <xf numFmtId="44" fontId="18" fillId="0" borderId="1" xfId="3" applyFont="1" applyFill="1" applyBorder="1" applyAlignment="1" applyProtection="1">
      <alignment horizontal="left" vertical="center"/>
      <protection locked="0"/>
    </xf>
    <xf numFmtId="44" fontId="18" fillId="0" borderId="1" xfId="3" applyFont="1" applyFill="1" applyBorder="1" applyAlignment="1">
      <alignment horizontal="left" vertical="center"/>
    </xf>
    <xf numFmtId="44" fontId="18" fillId="0" borderId="2" xfId="3" applyFont="1" applyBorder="1" applyAlignment="1" applyProtection="1">
      <alignment horizontal="left" vertical="top" wrapText="1"/>
      <protection locked="0"/>
    </xf>
    <xf numFmtId="44" fontId="18" fillId="0" borderId="1" xfId="3" applyFont="1" applyBorder="1" applyAlignment="1" applyProtection="1">
      <alignment horizontal="left" vertical="top"/>
      <protection locked="0"/>
    </xf>
    <xf numFmtId="44" fontId="18" fillId="0" borderId="1" xfId="3" applyFont="1" applyBorder="1" applyAlignment="1" applyProtection="1">
      <alignment horizontal="left" vertical="top" wrapText="1"/>
      <protection locked="0"/>
    </xf>
    <xf numFmtId="44" fontId="18" fillId="0" borderId="23" xfId="3" applyFont="1" applyBorder="1" applyAlignment="1" applyProtection="1">
      <alignment horizontal="left" vertical="top"/>
      <protection locked="0"/>
    </xf>
    <xf numFmtId="44" fontId="18" fillId="0" borderId="1" xfId="3" applyFont="1" applyFill="1" applyBorder="1" applyAlignment="1" applyProtection="1">
      <alignment horizontal="left" vertical="top"/>
      <protection locked="0"/>
    </xf>
    <xf numFmtId="44" fontId="2" fillId="0" borderId="0" xfId="3" applyFont="1" applyAlignment="1">
      <alignment horizontal="left" vertical="top"/>
    </xf>
    <xf numFmtId="1" fontId="12" fillId="0" borderId="2" xfId="0" applyNumberFormat="1" applyFont="1" applyBorder="1" applyAlignment="1">
      <alignment horizontal="center" vertical="center" wrapText="1"/>
    </xf>
    <xf numFmtId="1" fontId="12" fillId="0" borderId="1" xfId="0" applyNumberFormat="1" applyFont="1" applyBorder="1" applyAlignment="1">
      <alignment horizontal="center" vertical="center" wrapText="1"/>
    </xf>
    <xf numFmtId="1" fontId="18" fillId="0" borderId="23" xfId="0" applyNumberFormat="1" applyFont="1" applyBorder="1" applyAlignment="1">
      <alignment horizontal="center" vertical="center"/>
    </xf>
    <xf numFmtId="1" fontId="18" fillId="0" borderId="1" xfId="0" applyNumberFormat="1" applyFont="1" applyBorder="1" applyAlignment="1">
      <alignment horizontal="center" vertical="center"/>
    </xf>
    <xf numFmtId="1" fontId="18" fillId="0" borderId="2" xfId="2" applyNumberFormat="1" applyFont="1" applyBorder="1" applyAlignment="1" applyProtection="1">
      <alignment horizontal="left" vertical="center" wrapText="1"/>
      <protection locked="0"/>
    </xf>
    <xf numFmtId="1" fontId="18" fillId="0" borderId="1" xfId="2" applyNumberFormat="1" applyFont="1" applyBorder="1" applyAlignment="1" applyProtection="1">
      <alignment horizontal="left" vertical="center"/>
      <protection locked="0"/>
    </xf>
    <xf numFmtId="1" fontId="18" fillId="0" borderId="1" xfId="2" applyNumberFormat="1" applyFont="1" applyBorder="1" applyAlignment="1" applyProtection="1">
      <alignment horizontal="left" vertical="center" wrapText="1"/>
      <protection locked="0"/>
    </xf>
    <xf numFmtId="1" fontId="18" fillId="0" borderId="23" xfId="2" applyNumberFormat="1" applyFont="1" applyBorder="1" applyAlignment="1" applyProtection="1">
      <alignment horizontal="left" vertical="center"/>
      <protection locked="0"/>
    </xf>
    <xf numFmtId="1" fontId="18" fillId="0" borderId="1" xfId="2" applyNumberFormat="1" applyFont="1" applyFill="1" applyBorder="1" applyAlignment="1" applyProtection="1">
      <alignment horizontal="left" vertical="center"/>
      <protection locked="0"/>
    </xf>
    <xf numFmtId="43" fontId="15" fillId="0" borderId="0" xfId="2" applyFont="1" applyFill="1"/>
    <xf numFmtId="0" fontId="14" fillId="0" borderId="0" xfId="0" applyFont="1" applyAlignment="1">
      <alignment horizontal="center"/>
    </xf>
    <xf numFmtId="0" fontId="14" fillId="0" borderId="0" xfId="0" applyFont="1" applyAlignment="1">
      <alignment horizontal="center" vertical="center"/>
    </xf>
    <xf numFmtId="1" fontId="14" fillId="0" borderId="0" xfId="0" applyNumberFormat="1" applyFont="1" applyAlignment="1">
      <alignment horizontal="center" vertical="center"/>
    </xf>
    <xf numFmtId="0" fontId="13" fillId="3" borderId="17" xfId="0" applyFont="1" applyFill="1" applyBorder="1" applyAlignment="1">
      <alignment horizontal="center" vertical="center" wrapText="1"/>
    </xf>
    <xf numFmtId="0" fontId="13" fillId="3" borderId="18" xfId="0" applyFont="1" applyFill="1" applyBorder="1" applyAlignment="1">
      <alignment horizontal="center" vertical="center" wrapText="1"/>
    </xf>
    <xf numFmtId="4" fontId="13" fillId="3" borderId="18" xfId="0" applyNumberFormat="1" applyFont="1" applyFill="1" applyBorder="1" applyAlignment="1">
      <alignment horizontal="center" vertical="center" wrapText="1"/>
    </xf>
    <xf numFmtId="4" fontId="13" fillId="3" borderId="19" xfId="0" applyNumberFormat="1" applyFont="1" applyFill="1" applyBorder="1" applyAlignment="1">
      <alignment horizontal="center" vertical="center" wrapText="1"/>
    </xf>
    <xf numFmtId="43" fontId="14" fillId="0" borderId="0" xfId="0" applyNumberFormat="1" applyFont="1" applyAlignment="1">
      <alignment horizontal="left"/>
    </xf>
    <xf numFmtId="43" fontId="14" fillId="0" borderId="0" xfId="2" applyFont="1" applyFill="1" applyBorder="1" applyAlignment="1">
      <alignment horizontal="left"/>
    </xf>
    <xf numFmtId="0" fontId="14" fillId="0" borderId="0" xfId="0" applyFont="1" applyAlignment="1">
      <alignment horizontal="left"/>
    </xf>
    <xf numFmtId="0" fontId="14" fillId="0" borderId="0" xfId="4" applyNumberFormat="1" applyFont="1" applyFill="1" applyBorder="1" applyAlignment="1"/>
    <xf numFmtId="0" fontId="14" fillId="0" borderId="0" xfId="2" applyNumberFormat="1" applyFont="1" applyFill="1" applyBorder="1" applyAlignment="1"/>
    <xf numFmtId="0" fontId="14" fillId="0" borderId="0" xfId="4" applyNumberFormat="1" applyFont="1" applyFill="1" applyBorder="1" applyAlignment="1">
      <alignment horizontal="left"/>
    </xf>
    <xf numFmtId="0" fontId="14" fillId="0" borderId="0" xfId="2" applyNumberFormat="1" applyFont="1" applyFill="1" applyBorder="1"/>
    <xf numFmtId="0" fontId="14" fillId="4" borderId="0" xfId="0" applyFont="1" applyFill="1"/>
    <xf numFmtId="49" fontId="14" fillId="0" borderId="0" xfId="0" applyNumberFormat="1" applyFont="1" applyAlignment="1">
      <alignment horizontal="left"/>
    </xf>
    <xf numFmtId="49" fontId="14" fillId="0" borderId="0" xfId="2" applyNumberFormat="1" applyFont="1" applyFill="1" applyBorder="1" applyAlignment="1">
      <alignment horizontal="left"/>
    </xf>
    <xf numFmtId="49" fontId="14" fillId="0" borderId="0" xfId="0" applyNumberFormat="1" applyFont="1"/>
    <xf numFmtId="44" fontId="17" fillId="0" borderId="0" xfId="3" applyFont="1"/>
    <xf numFmtId="8" fontId="2" fillId="0" borderId="0" xfId="3" applyNumberFormat="1" applyFont="1" applyAlignment="1">
      <alignment horizontal="center" vertical="center"/>
    </xf>
    <xf numFmtId="8" fontId="2" fillId="0" borderId="0" xfId="0" applyNumberFormat="1" applyFont="1" applyAlignment="1">
      <alignment horizontal="center" vertical="center"/>
    </xf>
    <xf numFmtId="44" fontId="18" fillId="0" borderId="1" xfId="3" applyFont="1" applyBorder="1" applyAlignment="1" applyProtection="1">
      <alignment horizontal="center" vertical="center"/>
      <protection locked="0"/>
    </xf>
    <xf numFmtId="6" fontId="18" fillId="0" borderId="1" xfId="0" applyNumberFormat="1" applyFont="1" applyBorder="1" applyAlignment="1" applyProtection="1">
      <alignment horizontal="center" vertical="center"/>
      <protection locked="0"/>
    </xf>
    <xf numFmtId="6" fontId="18" fillId="0" borderId="1" xfId="0" applyNumberFormat="1" applyFont="1" applyBorder="1" applyAlignment="1" applyProtection="1">
      <alignment horizontal="center" vertical="center" wrapText="1"/>
      <protection locked="0"/>
    </xf>
    <xf numFmtId="4" fontId="2" fillId="0" borderId="0" xfId="0" applyNumberFormat="1" applyFont="1" applyAlignment="1">
      <alignment horizontal="center" vertical="center"/>
    </xf>
    <xf numFmtId="0" fontId="2" fillId="0" borderId="1" xfId="0" applyFont="1" applyBorder="1" applyAlignment="1">
      <alignment horizontal="center" vertical="center"/>
    </xf>
    <xf numFmtId="0" fontId="8" fillId="0" borderId="7" xfId="0" applyFont="1" applyBorder="1" applyAlignment="1">
      <alignment horizontal="center" vertical="center" wrapText="1"/>
    </xf>
    <xf numFmtId="0" fontId="8" fillId="0" borderId="0" xfId="0" applyFont="1" applyAlignment="1">
      <alignment horizontal="center" vertical="center" wrapText="1"/>
    </xf>
    <xf numFmtId="0" fontId="8" fillId="0" borderId="13"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15" xfId="0" applyFont="1" applyBorder="1" applyAlignment="1">
      <alignment horizontal="center" vertical="center" wrapText="1"/>
    </xf>
    <xf numFmtId="0" fontId="5" fillId="2" borderId="20" xfId="0" applyFont="1" applyFill="1" applyBorder="1" applyAlignment="1">
      <alignment horizontal="center" vertical="center" wrapText="1"/>
    </xf>
    <xf numFmtId="0" fontId="5" fillId="2" borderId="21"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16"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17" xfId="0" applyFont="1" applyFill="1" applyBorder="1" applyAlignment="1">
      <alignment horizontal="center" vertical="center" wrapText="1"/>
    </xf>
    <xf numFmtId="0" fontId="5" fillId="2" borderId="18" xfId="0" applyFont="1" applyFill="1" applyBorder="1" applyAlignment="1">
      <alignment horizontal="center" vertical="center" wrapText="1"/>
    </xf>
    <xf numFmtId="0" fontId="5" fillId="2" borderId="19" xfId="0" applyFont="1" applyFill="1" applyBorder="1" applyAlignment="1">
      <alignment horizontal="center" vertical="center" wrapText="1"/>
    </xf>
  </cellXfs>
  <cellStyles count="5">
    <cellStyle name="Millares" xfId="2" builtinId="3"/>
    <cellStyle name="Moneda" xfId="3" builtinId="4"/>
    <cellStyle name="Moneda 2" xfId="4" xr:uid="{27C5CDF9-2030-467D-A179-146720AD6252}"/>
    <cellStyle name="Normal" xfId="0" builtinId="0"/>
    <cellStyle name="Porcentaje" xfId="1" builtinId="5"/>
  </cellStyles>
  <dxfs count="96">
    <dxf>
      <font>
        <color rgb="FF9C0006"/>
      </font>
      <fill>
        <patternFill>
          <bgColor rgb="FFFFC7CE"/>
        </patternFill>
      </fill>
    </dxf>
    <dxf>
      <font>
        <color rgb="FF9C0006"/>
      </font>
      <fill>
        <patternFill>
          <bgColor rgb="FFFFC7CE"/>
        </patternFill>
      </fill>
    </dxf>
    <dxf>
      <font>
        <b val="0"/>
        <i val="0"/>
        <strike val="0"/>
        <condense val="0"/>
        <extend val="0"/>
        <outline val="0"/>
        <shadow val="0"/>
        <u val="none"/>
        <vertAlign val="baseline"/>
        <sz val="11"/>
        <color theme="1"/>
        <name val="Arial Narrow"/>
        <family val="2"/>
        <scheme val="none"/>
      </font>
    </dxf>
    <dxf>
      <font>
        <b val="0"/>
        <i val="0"/>
        <strike val="0"/>
        <condense val="0"/>
        <extend val="0"/>
        <outline val="0"/>
        <shadow val="0"/>
        <u val="none"/>
        <vertAlign val="baseline"/>
        <sz val="11"/>
        <color theme="1"/>
        <name val="Arial Narrow"/>
        <family val="2"/>
        <scheme val="none"/>
      </font>
    </dxf>
    <dxf>
      <font>
        <b val="0"/>
        <i val="0"/>
        <strike val="0"/>
        <condense val="0"/>
        <extend val="0"/>
        <outline val="0"/>
        <shadow val="0"/>
        <u val="none"/>
        <vertAlign val="baseline"/>
        <sz val="11"/>
        <color theme="1"/>
        <name val="Arial Narrow"/>
        <family val="2"/>
        <scheme val="none"/>
      </font>
    </dxf>
    <dxf>
      <font>
        <b val="0"/>
        <i val="0"/>
        <strike val="0"/>
        <condense val="0"/>
        <extend val="0"/>
        <outline val="0"/>
        <shadow val="0"/>
        <u val="none"/>
        <vertAlign val="baseline"/>
        <sz val="11"/>
        <color theme="1"/>
        <name val="Arial Narrow"/>
        <family val="2"/>
        <scheme val="none"/>
      </font>
    </dxf>
    <dxf>
      <font>
        <b val="0"/>
        <i val="0"/>
        <strike val="0"/>
        <condense val="0"/>
        <extend val="0"/>
        <outline val="0"/>
        <shadow val="0"/>
        <u val="none"/>
        <vertAlign val="baseline"/>
        <sz val="11"/>
        <color theme="1"/>
        <name val="Arial Narrow"/>
        <family val="2"/>
        <scheme val="none"/>
      </font>
      <numFmt numFmtId="0" formatCode="General"/>
    </dxf>
    <dxf>
      <font>
        <b val="0"/>
        <i val="0"/>
        <strike val="0"/>
        <condense val="0"/>
        <extend val="0"/>
        <outline val="0"/>
        <shadow val="0"/>
        <u val="none"/>
        <vertAlign val="baseline"/>
        <sz val="11"/>
        <color theme="1"/>
        <name val="Arial Narrow"/>
        <family val="2"/>
        <scheme val="none"/>
      </font>
    </dxf>
    <dxf>
      <font>
        <b val="0"/>
        <i val="0"/>
        <strike val="0"/>
        <condense val="0"/>
        <extend val="0"/>
        <outline val="0"/>
        <shadow val="0"/>
        <u val="none"/>
        <vertAlign val="baseline"/>
        <sz val="11"/>
        <color theme="1"/>
        <name val="Arial Narrow"/>
        <family val="2"/>
        <scheme val="none"/>
      </font>
      <numFmt numFmtId="0" formatCode="General"/>
    </dxf>
    <dxf>
      <font>
        <b val="0"/>
        <i val="0"/>
        <strike val="0"/>
        <condense val="0"/>
        <extend val="0"/>
        <outline val="0"/>
        <shadow val="0"/>
        <u val="none"/>
        <vertAlign val="baseline"/>
        <sz val="11"/>
        <color theme="1"/>
        <name val="Arial Narrow"/>
        <family val="2"/>
        <scheme val="none"/>
      </font>
      <numFmt numFmtId="1" formatCode="0"/>
    </dxf>
    <dxf>
      <font>
        <b val="0"/>
        <i val="0"/>
        <strike val="0"/>
        <condense val="0"/>
        <extend val="0"/>
        <outline val="0"/>
        <shadow val="0"/>
        <u val="none"/>
        <vertAlign val="baseline"/>
        <sz val="11"/>
        <color theme="1"/>
        <name val="Arial Narrow"/>
        <family val="2"/>
        <scheme val="none"/>
      </font>
      <numFmt numFmtId="35" formatCode="_-* #,##0.00_-;\-* #,##0.00_-;_-* &quot;-&quot;??_-;_-@_-"/>
      <alignment horizontal="left" vertical="bottom" textRotation="0" wrapText="0" indent="0" justifyLastLine="0" shrinkToFit="0" readingOrder="0"/>
    </dxf>
    <dxf>
      <font>
        <b val="0"/>
        <i val="0"/>
        <strike val="0"/>
        <condense val="0"/>
        <extend val="0"/>
        <outline val="0"/>
        <shadow val="0"/>
        <u val="none"/>
        <vertAlign val="baseline"/>
        <sz val="11"/>
        <color theme="1"/>
        <name val="Arial Narrow"/>
        <family val="2"/>
        <scheme val="none"/>
      </font>
      <numFmt numFmtId="1" formatCode="0"/>
    </dxf>
    <dxf>
      <font>
        <b val="0"/>
        <i val="0"/>
        <strike val="0"/>
        <condense val="0"/>
        <extend val="0"/>
        <outline val="0"/>
        <shadow val="0"/>
        <u val="none"/>
        <vertAlign val="baseline"/>
        <sz val="11"/>
        <color theme="1"/>
        <name val="Arial Narrow"/>
        <family val="2"/>
        <scheme val="none"/>
      </font>
    </dxf>
    <dxf>
      <font>
        <b val="0"/>
        <i val="0"/>
        <strike val="0"/>
        <condense val="0"/>
        <extend val="0"/>
        <outline val="0"/>
        <shadow val="0"/>
        <u val="none"/>
        <vertAlign val="baseline"/>
        <sz val="10"/>
        <color auto="1"/>
        <name val="Arial Narrow"/>
        <family val="2"/>
        <scheme val="none"/>
      </font>
      <fill>
        <patternFill patternType="none">
          <fgColor indexed="64"/>
          <bgColor indexed="65"/>
        </patternFill>
      </fill>
    </dxf>
    <dxf>
      <font>
        <b val="0"/>
        <i val="0"/>
        <strike val="0"/>
        <condense val="0"/>
        <extend val="0"/>
        <outline val="0"/>
        <shadow val="0"/>
        <u val="none"/>
        <vertAlign val="baseline"/>
        <sz val="10"/>
        <color auto="1"/>
        <name val="Arial Narrow"/>
        <family val="2"/>
        <scheme val="none"/>
      </font>
      <fill>
        <patternFill patternType="none">
          <fgColor indexed="64"/>
          <bgColor indexed="65"/>
        </patternFill>
      </fill>
    </dxf>
    <dxf>
      <font>
        <b val="0"/>
        <i val="0"/>
        <strike val="0"/>
        <condense val="0"/>
        <extend val="0"/>
        <outline val="0"/>
        <shadow val="0"/>
        <u val="none"/>
        <vertAlign val="baseline"/>
        <sz val="10"/>
        <color auto="1"/>
        <name val="Arial Narrow"/>
        <family val="2"/>
        <scheme val="none"/>
      </font>
      <fill>
        <patternFill patternType="none">
          <fgColor indexed="64"/>
          <bgColor indexed="65"/>
        </patternFill>
      </fill>
    </dxf>
    <dxf>
      <font>
        <b val="0"/>
        <i val="0"/>
        <strike val="0"/>
        <condense val="0"/>
        <extend val="0"/>
        <outline val="0"/>
        <shadow val="0"/>
        <u val="none"/>
        <vertAlign val="baseline"/>
        <sz val="11"/>
        <color theme="1"/>
        <name val="Arial Narrow"/>
        <family val="2"/>
        <scheme val="none"/>
      </font>
    </dxf>
    <dxf>
      <font>
        <b val="0"/>
        <i val="0"/>
        <strike val="0"/>
        <condense val="0"/>
        <extend val="0"/>
        <outline val="0"/>
        <shadow val="0"/>
        <u val="none"/>
        <vertAlign val="baseline"/>
        <sz val="11"/>
        <color theme="1"/>
        <name val="Arial Narrow"/>
        <family val="2"/>
        <scheme val="none"/>
      </font>
    </dxf>
    <dxf>
      <font>
        <b val="0"/>
        <i val="0"/>
        <strike val="0"/>
        <condense val="0"/>
        <extend val="0"/>
        <outline val="0"/>
        <shadow val="0"/>
        <u val="none"/>
        <vertAlign val="baseline"/>
        <sz val="11"/>
        <color theme="1"/>
        <name val="Arial Narrow"/>
        <family val="2"/>
        <scheme val="none"/>
      </font>
    </dxf>
    <dxf>
      <font>
        <b val="0"/>
        <i val="0"/>
        <strike val="0"/>
        <condense val="0"/>
        <extend val="0"/>
        <outline val="0"/>
        <shadow val="0"/>
        <u val="none"/>
        <vertAlign val="baseline"/>
        <sz val="11"/>
        <color theme="1"/>
        <name val="Arial Narrow"/>
        <family val="2"/>
        <scheme val="none"/>
      </font>
    </dxf>
    <dxf>
      <font>
        <b val="0"/>
        <i val="0"/>
        <strike val="0"/>
        <condense val="0"/>
        <extend val="0"/>
        <outline val="0"/>
        <shadow val="0"/>
        <u val="none"/>
        <vertAlign val="baseline"/>
        <sz val="11"/>
        <color theme="1"/>
        <name val="Arial Narrow"/>
        <family val="2"/>
        <scheme val="none"/>
      </font>
    </dxf>
    <dxf>
      <font>
        <b val="0"/>
        <i val="0"/>
        <strike val="0"/>
        <condense val="0"/>
        <extend val="0"/>
        <outline val="0"/>
        <shadow val="0"/>
        <u val="none"/>
        <vertAlign val="baseline"/>
        <sz val="11"/>
        <color theme="1"/>
        <name val="Arial Narrow"/>
        <family val="2"/>
        <scheme val="none"/>
      </font>
    </dxf>
    <dxf>
      <font>
        <b val="0"/>
        <i val="0"/>
        <strike val="0"/>
        <condense val="0"/>
        <extend val="0"/>
        <outline val="0"/>
        <shadow val="0"/>
        <u val="none"/>
        <vertAlign val="baseline"/>
        <sz val="11"/>
        <color theme="1"/>
        <name val="Arial Narrow"/>
        <family val="2"/>
        <scheme val="none"/>
      </font>
    </dxf>
    <dxf>
      <font>
        <b val="0"/>
        <i val="0"/>
        <strike val="0"/>
        <condense val="0"/>
        <extend val="0"/>
        <outline val="0"/>
        <shadow val="0"/>
        <u val="none"/>
        <vertAlign val="baseline"/>
        <sz val="11"/>
        <color theme="1"/>
        <name val="Arial Narrow"/>
        <family val="2"/>
        <scheme val="none"/>
      </font>
      <fill>
        <patternFill patternType="none">
          <fgColor indexed="64"/>
          <bgColor auto="1"/>
        </patternFill>
      </fill>
    </dxf>
    <dxf>
      <border outline="0">
        <top style="thin">
          <color indexed="64"/>
        </top>
      </border>
    </dxf>
    <dxf>
      <font>
        <b val="0"/>
        <i val="0"/>
        <strike val="0"/>
        <condense val="0"/>
        <extend val="0"/>
        <outline val="0"/>
        <shadow val="0"/>
        <u val="none"/>
        <vertAlign val="baseline"/>
        <sz val="11"/>
        <color theme="1"/>
        <name val="Arial Narrow"/>
        <family val="2"/>
        <scheme val="none"/>
      </font>
    </dxf>
    <dxf>
      <border>
        <bottom style="medium">
          <color indexed="64"/>
        </bottom>
      </border>
    </dxf>
    <dxf>
      <font>
        <b/>
        <i val="0"/>
        <strike val="0"/>
        <condense val="0"/>
        <extend val="0"/>
        <outline val="0"/>
        <shadow val="0"/>
        <u val="none"/>
        <vertAlign val="baseline"/>
        <sz val="10"/>
        <color auto="1"/>
        <name val="Arial Narrow"/>
        <family val="2"/>
        <scheme val="none"/>
      </font>
      <numFmt numFmtId="4" formatCode="#,##0.00"/>
      <fill>
        <patternFill patternType="solid">
          <fgColor indexed="64"/>
          <bgColor theme="7" tint="0.79998168889431442"/>
        </patternFill>
      </fill>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border>
    </dxf>
    <dxf>
      <font>
        <b val="0"/>
        <i val="0"/>
        <strike val="0"/>
        <condense val="0"/>
        <extend val="0"/>
        <outline val="0"/>
        <shadow val="0"/>
        <u val="none"/>
        <vertAlign val="baseline"/>
        <sz val="14"/>
        <color auto="1"/>
        <name val="Arial"/>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4"/>
        <color theme="1"/>
        <name val="Arial"/>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auto="1"/>
        <name val="Arial"/>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4"/>
        <color theme="1"/>
        <name val="Arial"/>
        <family val="2"/>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4"/>
        <color theme="1"/>
        <name val="Arial"/>
        <family val="2"/>
        <scheme val="none"/>
      </font>
      <numFmt numFmtId="34" formatCode="_-&quot;$&quot;\ * #,##0.00_-;\-&quot;$&quot;\ * #,##0.00_-;_-&quot;$&quot;\ * &quot;-&quot;??_-;_-@_-"/>
      <fill>
        <patternFill patternType="none">
          <fgColor indexed="64"/>
          <bgColor auto="1"/>
        </patternFill>
      </fill>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4"/>
        <color theme="1"/>
        <name val="Arial"/>
        <family val="2"/>
        <scheme val="none"/>
      </font>
      <numFmt numFmtId="34" formatCode="_-&quot;$&quot;\ * #,##0.00_-;\-&quot;$&quot;\ * #,##0.00_-;_-&quot;$&quot;\ * &quot;-&quot;??_-;_-@_-"/>
      <fill>
        <patternFill patternType="none">
          <fgColor indexed="64"/>
          <bgColor auto="1"/>
        </patternFill>
      </fill>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4"/>
        <color theme="1"/>
        <name val="Arial"/>
        <family val="2"/>
        <scheme val="none"/>
      </font>
      <numFmt numFmtId="34" formatCode="_-&quot;$&quot;\ * #,##0.00_-;\-&quot;$&quot;\ * #,##0.00_-;_-&quot;$&quot;\ * &quot;-&quot;??_-;_-@_-"/>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theme="1"/>
        <name val="Arial"/>
        <family val="2"/>
        <scheme val="none"/>
      </font>
      <numFmt numFmtId="34" formatCode="_-&quot;$&quot;\ * #,##0.00_-;\-&quot;$&quot;\ * #,##0.00_-;_-&quot;$&quot;\ * &quot;-&quot;??_-;_-@_-"/>
      <fill>
        <patternFill patternType="none">
          <fgColor indexed="64"/>
          <bgColor auto="1"/>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theme="1"/>
        <name val="Arial"/>
        <family val="2"/>
        <scheme val="none"/>
      </font>
      <numFmt numFmtId="34" formatCode="_-&quot;$&quot;\ * #,##0.00_-;\-&quot;$&quot;\ * #,##0.00_-;_-&quot;$&quot;\ * &quot;-&quot;??_-;_-@_-"/>
      <fill>
        <patternFill patternType="none">
          <fgColor indexed="64"/>
          <bgColor auto="1"/>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4"/>
        <color theme="1"/>
        <name val="Arial"/>
        <family val="2"/>
        <scheme val="none"/>
      </font>
      <numFmt numFmtId="34" formatCode="_-&quot;$&quot;\ * #,##0.00_-;\-&quot;$&quot;\ * #,##0.00_-;_-&quot;$&quot;\ * &quot;-&quot;??_-;_-@_-"/>
      <fill>
        <patternFill patternType="none">
          <fgColor indexed="64"/>
          <bgColor auto="1"/>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4"/>
        <color theme="1"/>
        <name val="Arial"/>
        <family val="2"/>
        <scheme val="none"/>
      </font>
      <numFmt numFmtId="34" formatCode="_-&quot;$&quot;\ * #,##0.00_-;\-&quot;$&quot;\ * #,##0.00_-;_-&quot;$&quot;\ * &quot;-&quot;??_-;_-@_-"/>
      <fill>
        <patternFill patternType="none">
          <fgColor indexed="64"/>
          <bgColor auto="1"/>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4"/>
        <color theme="1"/>
        <name val="Arial"/>
        <family val="2"/>
        <scheme val="none"/>
      </font>
      <numFmt numFmtId="34" formatCode="_-&quot;$&quot;\ * #,##0.00_-;\-&quot;$&quot;\ * #,##0.00_-;_-&quot;$&quot;\ * &quot;-&quot;??_-;_-@_-"/>
      <fill>
        <patternFill patternType="none">
          <fgColor indexed="64"/>
          <bgColor auto="1"/>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4"/>
        <color theme="1"/>
        <name val="Arial"/>
        <family val="2"/>
        <scheme val="none"/>
      </font>
      <numFmt numFmtId="34" formatCode="_-&quot;$&quot;\ * #,##0.00_-;\-&quot;$&quot;\ * #,##0.00_-;_-&quot;$&quot;\ * &quot;-&quot;??_-;_-@_-"/>
      <fill>
        <patternFill patternType="none">
          <fgColor indexed="64"/>
          <bgColor auto="1"/>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4"/>
        <color theme="1"/>
        <name val="Arial"/>
        <family val="2"/>
        <scheme val="none"/>
      </font>
      <numFmt numFmtId="34" formatCode="_-&quot;$&quot;\ * #,##0.00_-;\-&quot;$&quot;\ * #,##0.00_-;_-&quot;$&quot;\ * &quot;-&quot;??_-;_-@_-"/>
      <fill>
        <patternFill patternType="none">
          <fgColor indexed="64"/>
          <bgColor auto="1"/>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4"/>
        <color theme="1"/>
        <name val="Arial"/>
        <family val="2"/>
        <scheme val="none"/>
      </font>
      <numFmt numFmtId="34" formatCode="_-&quot;$&quot;\ * #,##0.00_-;\-&quot;$&quot;\ * #,##0.00_-;_-&quot;$&quot;\ * &quot;-&quot;??_-;_-@_-"/>
      <fill>
        <patternFill patternType="none">
          <fgColor indexed="64"/>
          <bgColor auto="1"/>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4"/>
        <color theme="1"/>
        <name val="Arial"/>
        <family val="2"/>
        <scheme val="none"/>
      </font>
      <numFmt numFmtId="34" formatCode="_-&quot;$&quot;\ * #,##0.00_-;\-&quot;$&quot;\ * #,##0.00_-;_-&quot;$&quot;\ * &quot;-&quot;??_-;_-@_-"/>
      <fill>
        <patternFill patternType="none">
          <fgColor indexed="64"/>
          <bgColor auto="1"/>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4"/>
        <color theme="1"/>
        <name val="Arial"/>
        <family val="2"/>
        <scheme val="none"/>
      </font>
      <numFmt numFmtId="34" formatCode="_-&quot;$&quot;\ * #,##0.00_-;\-&quot;$&quot;\ * #,##0.00_-;_-&quot;$&quot;\ * &quot;-&quot;??_-;_-@_-"/>
      <fill>
        <patternFill patternType="none">
          <fgColor indexed="64"/>
          <bgColor auto="1"/>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4"/>
        <color theme="1"/>
        <name val="Arial"/>
        <family val="2"/>
        <scheme val="none"/>
      </font>
      <numFmt numFmtId="34" formatCode="_-&quot;$&quot;\ * #,##0.00_-;\-&quot;$&quot;\ * #,##0.00_-;_-&quot;$&quot;\ * &quot;-&quot;??_-;_-@_-"/>
      <fill>
        <patternFill patternType="none">
          <fgColor indexed="64"/>
          <bgColor auto="1"/>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4"/>
        <color theme="1"/>
        <name val="Arial"/>
        <family val="2"/>
        <scheme val="none"/>
      </font>
      <numFmt numFmtId="34" formatCode="_-&quot;$&quot;\ * #,##0.00_-;\-&quot;$&quot;\ * #,##0.00_-;_-&quot;$&quot;\ * &quot;-&quot;??_-;_-@_-"/>
      <fill>
        <patternFill patternType="none">
          <fgColor indexed="64"/>
          <bgColor auto="1"/>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4"/>
        <color theme="1"/>
        <name val="Arial"/>
        <family val="2"/>
        <scheme val="none"/>
      </font>
      <numFmt numFmtId="34" formatCode="_-&quot;$&quot;\ * #,##0.00_-;\-&quot;$&quot;\ * #,##0.00_-;_-&quot;$&quot;\ * &quot;-&quot;??_-;_-@_-"/>
      <fill>
        <patternFill patternType="none">
          <fgColor indexed="64"/>
          <bgColor auto="1"/>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4"/>
        <color theme="1"/>
        <name val="Arial"/>
        <family val="2"/>
        <scheme val="none"/>
      </font>
      <numFmt numFmtId="34" formatCode="_-&quot;$&quot;\ * #,##0.00_-;\-&quot;$&quot;\ * #,##0.00_-;_-&quot;$&quot;\ * &quot;-&quot;??_-;_-@_-"/>
      <fill>
        <patternFill patternType="none">
          <fgColor indexed="64"/>
          <bgColor auto="1"/>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4"/>
        <color theme="1"/>
        <name val="Arial"/>
        <family val="2"/>
        <scheme val="none"/>
      </font>
      <numFmt numFmtId="34" formatCode="_-&quot;$&quot;\ * #,##0.00_-;\-&quot;$&quot;\ * #,##0.00_-;_-&quot;$&quot;\ * &quot;-&quot;??_-;_-@_-"/>
      <fill>
        <patternFill patternType="none">
          <fgColor indexed="64"/>
          <bgColor auto="1"/>
        </patternFill>
      </fill>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4"/>
        <color theme="1"/>
        <name val="Arial"/>
        <family val="2"/>
        <scheme val="none"/>
      </font>
      <fill>
        <patternFill patternType="none">
          <fgColor indexed="64"/>
          <bgColor auto="1"/>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theme="1"/>
        <name val="Arial"/>
        <family val="2"/>
        <scheme val="none"/>
      </font>
      <fill>
        <patternFill patternType="none">
          <fgColor indexed="64"/>
          <bgColor auto="1"/>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4"/>
        <color theme="1"/>
        <name val="Arial"/>
        <family val="2"/>
        <scheme val="none"/>
      </font>
      <fill>
        <patternFill patternType="none">
          <fgColor indexed="64"/>
          <bgColor auto="1"/>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4"/>
        <color theme="1"/>
        <name val="Arial"/>
        <family val="2"/>
        <scheme val="none"/>
      </font>
      <fill>
        <patternFill patternType="none">
          <fgColor indexed="64"/>
          <bgColor auto="1"/>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4"/>
        <color theme="1"/>
        <name val="Arial"/>
        <family val="2"/>
        <scheme val="none"/>
      </font>
      <fill>
        <patternFill patternType="none">
          <fgColor indexed="64"/>
          <bgColor auto="1"/>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4"/>
        <color theme="1"/>
        <name val="Arial"/>
        <family val="2"/>
        <scheme val="none"/>
      </font>
      <fill>
        <patternFill patternType="none">
          <fgColor indexed="64"/>
          <bgColor auto="1"/>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4"/>
        <color theme="1"/>
        <name val="Arial"/>
        <family val="2"/>
        <scheme val="none"/>
      </font>
      <fill>
        <patternFill patternType="none">
          <fgColor indexed="64"/>
          <bgColor auto="1"/>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4"/>
        <color theme="1"/>
        <name val="Arial"/>
        <family val="2"/>
        <scheme val="none"/>
      </font>
      <fill>
        <patternFill patternType="none">
          <fgColor indexed="64"/>
          <bgColor auto="1"/>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4"/>
        <color theme="1"/>
        <name val="Arial"/>
        <family val="2"/>
        <scheme val="none"/>
      </font>
      <fill>
        <patternFill patternType="none">
          <fgColor indexed="64"/>
          <bgColor auto="1"/>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4"/>
        <color theme="1"/>
        <name val="Arial"/>
        <family val="2"/>
        <scheme val="none"/>
      </font>
      <fill>
        <patternFill patternType="none">
          <fgColor indexed="64"/>
          <bgColor auto="1"/>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4"/>
        <color theme="1"/>
        <name val="Arial"/>
        <family val="2"/>
        <scheme val="none"/>
      </font>
      <fill>
        <patternFill patternType="none">
          <fgColor indexed="64"/>
          <bgColor auto="1"/>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4"/>
        <color theme="1"/>
        <name val="Arial"/>
        <family val="2"/>
        <scheme val="none"/>
      </font>
      <fill>
        <patternFill patternType="none">
          <fgColor indexed="64"/>
          <bgColor auto="1"/>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4"/>
        <color theme="1"/>
        <name val="Arial"/>
        <family val="2"/>
        <scheme val="none"/>
      </font>
      <fill>
        <patternFill patternType="none">
          <fgColor indexed="64"/>
          <bgColor auto="1"/>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4"/>
        <color theme="1"/>
        <name val="Arial"/>
        <family val="2"/>
        <scheme val="none"/>
      </font>
      <fill>
        <patternFill patternType="none">
          <fgColor indexed="64"/>
          <bgColor auto="1"/>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4"/>
        <color auto="1"/>
        <name val="Arial"/>
        <family val="2"/>
        <scheme val="none"/>
      </font>
      <fill>
        <patternFill patternType="none">
          <fgColor indexed="64"/>
          <bgColor auto="1"/>
        </patternFill>
      </fill>
      <alignment horizontal="left" vertical="center" textRotation="0" wrapText="0" indent="0" justifyLastLine="0" shrinkToFit="0" readingOrder="0"/>
      <border diagonalUp="0" diagonalDown="0" outline="0">
        <left style="thin">
          <color indexed="64"/>
        </left>
        <right style="thin">
          <color indexed="64"/>
        </right>
        <top/>
        <bottom style="thin">
          <color indexed="64"/>
        </bottom>
      </border>
      <protection locked="0" hidden="0"/>
    </dxf>
    <dxf>
      <font>
        <b val="0"/>
        <i val="0"/>
        <strike val="0"/>
        <condense val="0"/>
        <extend val="0"/>
        <outline val="0"/>
        <shadow val="0"/>
        <u val="none"/>
        <vertAlign val="baseline"/>
        <sz val="14"/>
        <color theme="1"/>
        <name val="Arial"/>
        <family val="2"/>
        <scheme val="none"/>
      </font>
      <fill>
        <patternFill patternType="none">
          <fgColor indexed="64"/>
          <bgColor auto="1"/>
        </patternFill>
      </fill>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4"/>
        <color theme="1"/>
        <name val="Arial"/>
        <family val="2"/>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4"/>
        <color theme="1"/>
        <name val="Arial"/>
        <family val="2"/>
        <scheme val="none"/>
      </font>
      <fill>
        <patternFill patternType="none">
          <fgColor indexed="64"/>
          <bgColor auto="1"/>
        </patternFill>
      </fill>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4"/>
        <color theme="1"/>
        <name val="Arial"/>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4"/>
        <color theme="1"/>
        <name val="Arial"/>
        <family val="2"/>
        <scheme val="none"/>
      </font>
      <fill>
        <patternFill patternType="none">
          <fgColor indexed="64"/>
          <bgColor auto="1"/>
        </patternFill>
      </fill>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4"/>
        <color theme="1"/>
        <name val="Arial"/>
        <family val="2"/>
        <scheme val="none"/>
      </font>
      <fill>
        <patternFill patternType="none">
          <fgColor indexed="64"/>
          <bgColor auto="1"/>
        </patternFill>
      </fill>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4"/>
        <color theme="1"/>
        <name val="Arial"/>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4"/>
        <color theme="1"/>
        <name val="Arial"/>
        <family val="2"/>
        <scheme val="none"/>
      </font>
      <numFmt numFmtId="1" formatCode="0"/>
      <fill>
        <patternFill patternType="none">
          <fgColor indexed="64"/>
          <bgColor auto="1"/>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4"/>
        <color theme="1"/>
        <name val="Arial"/>
        <family val="2"/>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theme="1"/>
        <name val="Arial"/>
        <family val="2"/>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theme="1"/>
        <name val="Arial"/>
        <family val="2"/>
        <scheme val="none"/>
      </font>
      <numFmt numFmtId="0" formatCode="General"/>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4"/>
        <color theme="1"/>
        <name val="Arial"/>
        <family val="2"/>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theme="1"/>
        <name val="Arial"/>
        <family val="2"/>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theme="1"/>
        <name val="Arial"/>
        <family val="2"/>
        <scheme val="none"/>
      </font>
      <fill>
        <patternFill patternType="none">
          <fgColor indexed="64"/>
          <bgColor auto="1"/>
        </patternFill>
      </fill>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theme="1"/>
        <name val="Arial"/>
        <family val="2"/>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theme="1"/>
        <name val="Arial"/>
        <family val="2"/>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theme="1"/>
        <name val="Arial"/>
        <family val="2"/>
        <scheme val="none"/>
      </font>
      <fill>
        <patternFill patternType="none">
          <fgColor indexed="64"/>
          <bgColor auto="1"/>
        </patternFill>
      </fill>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theme="1"/>
        <name val="Arial"/>
        <family val="2"/>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theme="1"/>
        <name val="Arial"/>
        <family val="2"/>
        <scheme val="none"/>
      </font>
      <fill>
        <patternFill patternType="none">
          <fgColor indexed="64"/>
          <bgColor auto="1"/>
        </patternFill>
      </fill>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theme="1"/>
        <name val="Arial"/>
        <family val="2"/>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theme="1"/>
        <name val="Arial"/>
        <family val="2"/>
        <scheme val="none"/>
      </font>
      <fill>
        <patternFill patternType="none">
          <fgColor indexed="64"/>
          <bgColor auto="1"/>
        </patternFill>
      </fill>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theme="1"/>
        <name val="Arial"/>
        <family val="2"/>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theme="1"/>
        <name val="Arial"/>
        <family val="2"/>
        <scheme val="none"/>
      </font>
      <fill>
        <patternFill patternType="none">
          <fgColor indexed="64"/>
          <bgColor auto="1"/>
        </patternFill>
      </fill>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theme="1"/>
        <name val="Arial"/>
        <family val="2"/>
        <scheme val="none"/>
      </font>
      <fill>
        <patternFill patternType="none">
          <fgColor indexed="64"/>
          <bgColor auto="1"/>
        </patternFill>
      </fill>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theme="1"/>
        <name val="Arial"/>
        <family val="2"/>
        <scheme val="none"/>
      </font>
      <numFmt numFmtId="1" formatCode="0"/>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border outline="0">
        <bottom style="thin">
          <color indexed="64"/>
        </bottom>
      </border>
    </dxf>
    <dxf>
      <font>
        <b val="0"/>
        <i val="0"/>
        <strike val="0"/>
        <condense val="0"/>
        <extend val="0"/>
        <outline val="0"/>
        <shadow val="0"/>
        <u val="none"/>
        <vertAlign val="baseline"/>
        <sz val="14"/>
        <color theme="1"/>
        <name val="Arial"/>
        <family val="2"/>
        <scheme val="none"/>
      </font>
      <fill>
        <patternFill patternType="none">
          <fgColor indexed="64"/>
          <bgColor auto="1"/>
        </patternFill>
      </fill>
      <alignment horizontal="center" vertical="center" textRotation="0" wrapText="0" indent="0" justifyLastLine="0" shrinkToFit="0" readingOrder="0"/>
    </dxf>
    <dxf>
      <border>
        <bottom style="medium">
          <color indexed="64"/>
        </bottom>
      </border>
    </dxf>
    <dxf>
      <font>
        <b/>
        <i val="0"/>
        <strike val="0"/>
        <condense val="0"/>
        <extend val="0"/>
        <outline val="0"/>
        <shadow val="0"/>
        <u val="none"/>
        <vertAlign val="baseline"/>
        <sz val="12"/>
        <color theme="0"/>
        <name val="Arial"/>
        <scheme val="none"/>
      </font>
      <fill>
        <patternFill patternType="solid">
          <fgColor indexed="64"/>
          <bgColor rgb="FF002060"/>
        </patternFill>
      </fill>
      <alignment horizontal="center" vertical="center" textRotation="0" wrapText="1" indent="0" justifyLastLine="0" shrinkToFit="0" readingOrder="0"/>
    </dxf>
    <dxf>
      <fill>
        <patternFill patternType="solid">
          <fgColor theme="6" tint="0.39994506668294322"/>
          <bgColor theme="6" tint="0.39994506668294322"/>
        </patternFill>
      </fill>
    </dxf>
    <dxf>
      <fill>
        <patternFill>
          <bgColor theme="9" tint="0.39994506668294322"/>
        </patternFill>
      </fill>
    </dxf>
  </dxfs>
  <tableStyles count="4" defaultTableStyle="TableStyleMedium2" defaultPivotStyle="PivotStyleLight16">
    <tableStyle name="Estilo de tabla 1" pivot="0" count="0" xr9:uid="{00000000-0011-0000-FFFF-FFFF00000000}"/>
    <tableStyle name="Estilo de tabla 2" pivot="0" count="0" xr9:uid="{00000000-0011-0000-FFFF-FFFF01000000}"/>
    <tableStyle name="Estilo de tabla 3" pivot="0" count="1" xr9:uid="{00000000-0011-0000-FFFF-FFFF02000000}">
      <tableStyleElement type="firstRowStripe" dxfId="95"/>
    </tableStyle>
    <tableStyle name="Estilo de tabla 4" pivot="0" count="1" xr9:uid="{00000000-0011-0000-FFFF-FFFF03000000}">
      <tableStyleElement type="firstRowStripe" dxfId="94"/>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952500</xdr:colOff>
      <xdr:row>0</xdr:row>
      <xdr:rowOff>174625</xdr:rowOff>
    </xdr:from>
    <xdr:to>
      <xdr:col>1</xdr:col>
      <xdr:colOff>940130</xdr:colOff>
      <xdr:row>3</xdr:row>
      <xdr:rowOff>310670</xdr:rowOff>
    </xdr:to>
    <xdr:pic>
      <xdr:nvPicPr>
        <xdr:cNvPr id="4" name="Imagen 3">
          <a:extLst>
            <a:ext uri="{FF2B5EF4-FFF2-40B4-BE49-F238E27FC236}">
              <a16:creationId xmlns:a16="http://schemas.microsoft.com/office/drawing/2014/main" id="{B1176EF0-2A5C-C983-5948-17B0A3417228}"/>
            </a:ext>
          </a:extLst>
        </xdr:cNvPr>
        <xdr:cNvPicPr>
          <a:picLocks noChangeAspect="1"/>
        </xdr:cNvPicPr>
      </xdr:nvPicPr>
      <xdr:blipFill>
        <a:blip xmlns:r="http://schemas.openxmlformats.org/officeDocument/2006/relationships" r:embed="rId1"/>
        <a:stretch>
          <a:fillRect/>
        </a:stretch>
      </xdr:blipFill>
      <xdr:spPr>
        <a:xfrm>
          <a:off x="952500" y="174625"/>
          <a:ext cx="1583377" cy="128646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1.%20ALCALDIA%20BGA%202024\2.%20SPI%20-%20PIIP\Consolidados%20Formatos%20de%20Contratacion%20SDS\Consolidado%20Actividades%20Proyectos%20202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ctividades"/>
      <sheetName val="Valor PY"/>
    </sheetNames>
    <sheetDataSet>
      <sheetData sheetId="0">
        <row r="2">
          <cell r="D2" t="str">
            <v>RUBRO</v>
          </cell>
          <cell r="E2" t="str">
            <v>META</v>
          </cell>
          <cell r="F2" t="str">
            <v>NOMBRE META</v>
          </cell>
          <cell r="G2" t="str">
            <v>ACTIVIDADES</v>
          </cell>
        </row>
        <row r="3">
          <cell r="D3" t="str">
            <v>2.3.2.02.02.009.2024680010066.1.4104027.93500.259.201</v>
          </cell>
          <cell r="E3">
            <v>205</v>
          </cell>
          <cell r="F3" t="str">
            <v>Mantener el servicio de atención a 500 personas en habitanza de calle bajo servicios integrales que promueven su inclusión y mejoramiento de su calidad de vida, garantizando la promoción de los derechos</v>
          </cell>
          <cell r="G3" t="str">
            <v>Actividad 1.1.1 Garantizar el bienestar integral de la población en situación de calle, proporcionándoles servicios básicos y asistencia especializada a través de un sistema de cupos.</v>
          </cell>
        </row>
        <row r="4">
          <cell r="D4">
            <v>0</v>
          </cell>
          <cell r="E4">
            <v>0</v>
          </cell>
          <cell r="F4">
            <v>0</v>
          </cell>
          <cell r="G4" t="str">
            <v>Actividad 1.1.2 Impulsar programas educativos y de sensibilización sobre salud e higiene personal dirigidos a las personas con situación de habitanza en calle.</v>
          </cell>
        </row>
        <row r="5">
          <cell r="D5" t="str">
            <v>2.3.2.02.02.006.2024680010066.1.4104026.64118.259.201</v>
          </cell>
          <cell r="E5">
            <v>204</v>
          </cell>
          <cell r="F5" t="str">
            <v>Brindar servicio de gestión de oferta social dirigido a 500 personas a través de la implementación de una (1) estrategia de Red de Apoyo comunitario que promuevan la integración del habitante de calle en la sociedad</v>
          </cell>
          <cell r="G5" t="str">
            <v>Actividad 1.1.3 Implementar unidades móviles para la atención integral y social para la población en habitanza en calle</v>
          </cell>
        </row>
        <row r="6">
          <cell r="D6">
            <v>0</v>
          </cell>
          <cell r="E6">
            <v>0</v>
          </cell>
          <cell r="F6">
            <v>0</v>
          </cell>
          <cell r="G6" t="str">
            <v>Actividad 1.1.4 Formular e implementar estrategias con propósitos restaurativos de la ciudadanía en Habitanza en Calle</v>
          </cell>
        </row>
        <row r="7">
          <cell r="D7" t="str">
            <v>2.3.2.02.02.009.2024680010066.1.4104026.91119.259.201</v>
          </cell>
          <cell r="E7">
            <v>204</v>
          </cell>
          <cell r="F7" t="str">
            <v>Brindar servicio de gestión de oferta social dirigido a 500 personas a través de la implementación de una (1) estrategia de Red de Apoyo comunitario que promuevan la integración del habitante de calle en la sociedad</v>
          </cell>
          <cell r="G7" t="str">
            <v>Actividad 1.1.5 Realizar la identificación, caracterización y seguimiento de cada persona sin hogar atendida por la Secretaría de Desarrollo Social</v>
          </cell>
        </row>
        <row r="8">
          <cell r="D8">
            <v>0</v>
          </cell>
          <cell r="E8">
            <v>0</v>
          </cell>
          <cell r="F8">
            <v>0</v>
          </cell>
          <cell r="G8" t="str">
            <v>Actividad 1.1.6 Activar el Servicio de identificación para el programa de habitanza en calle</v>
          </cell>
        </row>
        <row r="9">
          <cell r="D9" t="str">
            <v>2.3.2.02.01.003.2024680010067.1.1707042.3526201.263.201</v>
          </cell>
          <cell r="E9">
            <v>92</v>
          </cell>
          <cell r="F9" t="str">
            <v>Mantener el Servicio de vacunación para 2400 animales de interés agropecuario en los tres corregimientos garantizando el estatus sanitario-libres de aftosa e inmunización contra brucelosis bovina.</v>
          </cell>
          <cell r="G9" t="str">
            <v xml:space="preserve">Actividad 1.1.1 Realizar los ciclos de vacunación contra la fiebre aftosa y la brucelosis en el municipio de Bucaramanga"						</v>
          </cell>
        </row>
        <row r="10">
          <cell r="D10" t="str">
            <v>2.3.2.02.02.009.2024680010068.1.4599031.91114.266.201</v>
          </cell>
          <cell r="E10">
            <v>254</v>
          </cell>
          <cell r="F10" t="str">
            <v>Brindar (1) asistencia técnica a los procesos de la Secretaría de Desarrollo Social que se derivan de los planes, programas y proyectos.</v>
          </cell>
          <cell r="G10" t="str">
            <v>Actividad 1.1.1 Apoyar la gestión administrativa, jurídica, contractual y de seguimiento a los procesos de contratación realizados por la Secretaria de Desarrollo Social</v>
          </cell>
        </row>
        <row r="11">
          <cell r="D11" t="str">
            <v>2.3.2.02.02.009.2024680010068.1.4599031.91114.266.201</v>
          </cell>
          <cell r="E11">
            <v>254</v>
          </cell>
          <cell r="F11" t="str">
            <v>Brindar (1) asistencia técnica a los procesos de la Secretaría de Desarrollo Social que se derivan de los planes, programas y proyectos.</v>
          </cell>
          <cell r="G11" t="str">
            <v xml:space="preserve">Actividad 1.1.2 Realizar los procesos de estructuración, actualización, seguimiento de proyectos de inversión y apoyo en la gestión administrativa y contractual  </v>
          </cell>
        </row>
        <row r="12">
          <cell r="D12" t="str">
            <v>2.3.2.02.02.009.2024680010068.1.4599031.91114.266.201</v>
          </cell>
          <cell r="E12">
            <v>254</v>
          </cell>
          <cell r="F12" t="str">
            <v>Brindar (1) asistencia técnica a los procesos de la Secretaría de Desarrollo Social que se derivan de los planes, programas y proyectos.</v>
          </cell>
          <cell r="G12" t="str">
            <v>Actividad 1.1.3 Brindar apoyo en la gestión administrativa, atender solicitudes de los usuarios, apoyo logístico y archivo documental.</v>
          </cell>
        </row>
        <row r="13">
          <cell r="D13" t="str">
            <v>2.3.2.02.02.009.2024680010068.1.4599031.91114.266.201</v>
          </cell>
          <cell r="E13">
            <v>254</v>
          </cell>
          <cell r="F13" t="str">
            <v>Brindar (1) asistencia técnica a los procesos de la Secretaría de Desarrollo Social que se derivan de los planes, programas y proyectos.</v>
          </cell>
          <cell r="G13" t="str">
            <v>Actividad 1.1.4 Efectuar revisión, análisis y evaluación legal de los procesos de contratación y respuesta de requerimientos jurídicos.</v>
          </cell>
        </row>
        <row r="14">
          <cell r="D14" t="str">
            <v>2.3.2.02.02.009.2024680010068.1.4599031.91114.266.201</v>
          </cell>
          <cell r="E14">
            <v>254</v>
          </cell>
          <cell r="F14" t="str">
            <v>Brindar (1) asistencia técnica a los procesos de la Secretaría de Desarrollo Social que se derivan de los planes, programas y proyectos.</v>
          </cell>
          <cell r="G14" t="str">
            <v>Actividad 1.1.5 Realizar actividades de ejecución presupuestal, seguimiento a los diferentes planes, informes de gestión y financieros</v>
          </cell>
        </row>
        <row r="15">
          <cell r="D15" t="str">
            <v>2.3.2.02.02.009.2024680010068.1.4599031.91114.266.201</v>
          </cell>
          <cell r="E15">
            <v>254</v>
          </cell>
          <cell r="F15" t="str">
            <v>Brindar (1) asistencia técnica a los procesos de la Secretaría de Desarrollo Social que se derivan de los planes, programas y proyectos.</v>
          </cell>
          <cell r="G15" t="str">
            <v>Actividad 1.1.6 Apoyar en el actualización, consolidación, análisis e interpretación de datos, formulación y seguimiento de políticas públicas.</v>
          </cell>
        </row>
        <row r="16">
          <cell r="D16" t="str">
            <v>2.3.2.02.02.009.2024680010068.1.4599031.91114.266.201</v>
          </cell>
          <cell r="E16">
            <v>254</v>
          </cell>
          <cell r="F16" t="str">
            <v>Brindar (1) asistencia técnica a los procesos de la Secretaría de Desarrollo Social que se derivan de los planes, programas y proyectos.</v>
          </cell>
          <cell r="G16" t="str">
            <v xml:space="preserve">Actividad 1.1.7 Desarrollar actividades de territorialización de la oferta con la población adscrita a los diferentes programas </v>
          </cell>
        </row>
        <row r="17">
          <cell r="D17">
            <v>0</v>
          </cell>
          <cell r="E17">
            <v>254</v>
          </cell>
          <cell r="F17" t="str">
            <v>Brindar (1) asistencia técnica a los procesos de la Secretaría de Desarrollo Social que se derivan de los planes, programas y proyectos.</v>
          </cell>
          <cell r="G17" t="str">
            <v>Actividad 1.1.8 Adquirir herramientas técnicas y tecnológicas para mejorar la atención a los usuarios</v>
          </cell>
        </row>
        <row r="18">
          <cell r="D18" t="str">
            <v>2.3.2.02.02.009.2024680010086.1.4103052.91119.261.201</v>
          </cell>
          <cell r="E18">
            <v>206</v>
          </cell>
          <cell r="F18" t="str">
            <v>Beneficiar a 25.000 personas con la oferta social y acceso a servicios que contiene la estrategia de apoyo integral para la implementación de mecanismos de articulación para la garantía de derechos en temas de e inclusión laboral, cohesión social, prevención de la discriminación y la xenofobia, en población migrante, retornada, refugiada y de acogida</v>
          </cell>
          <cell r="G18" t="str">
            <v>Actividad 1.1.1 Realizar actividades de enlace, gestión y atención para población migrante, retornada, refugiada y de acogida en el Municipio de Bucaramanga</v>
          </cell>
        </row>
        <row r="19">
          <cell r="D19">
            <v>0</v>
          </cell>
          <cell r="E19">
            <v>206</v>
          </cell>
          <cell r="F19" t="str">
            <v>Beneficiar a 25.000 personas con la oferta social y acceso a servicios que contiene la estrategia de apoyo integral para la implementación de mecanismos de articulación para la garantía de derechos en temas de e inclusión laboral, cohesión social, prevención de la discriminación y la xenofobia, en población migrante, retornada, refugiada y de acogida</v>
          </cell>
          <cell r="G19" t="str">
            <v>Actividad 1.2.1 Desarrollar mecanismos de articulación, inclusión social, cohesión social y prevención para la población migrante, retornada, refugiada y de acogida.</v>
          </cell>
        </row>
        <row r="20">
          <cell r="D20">
            <v>0</v>
          </cell>
          <cell r="E20">
            <v>206</v>
          </cell>
          <cell r="F20" t="str">
            <v>Beneficiar a 25.000 personas con la oferta social y acceso a servicios que contiene la estrategia de apoyo integral para la implementación de mecanismos de articulación para la garantía de derechos en temas de e inclusión laboral, cohesión social, prevención de la discriminación y la xenofobia, en población migrante, retornada, refugiada y de acogida</v>
          </cell>
          <cell r="G20" t="str">
            <v>Actividad 2.1.1.: Implementar la estrategia del Centro Intégrate dirigida a población migrante, retornada, refugiada y de acogida</v>
          </cell>
        </row>
        <row r="21">
          <cell r="D21" t="str">
            <v>2.3.2.02.01.004.2024680010123.1.1702010.4419899.263.201</v>
          </cell>
          <cell r="E21">
            <v>91</v>
          </cell>
          <cell r="F21" t="str">
            <v>Brindar el servicio de asistencia técnica a 1023 beneficiarios</v>
          </cell>
          <cell r="G21" t="str">
            <v>Actividad 1.1.1 Disponer de insumos, maquinaria herramientas y/o equipos para el desarrollo de proyectos productivos en el municipio</v>
          </cell>
        </row>
        <row r="22">
          <cell r="D22" t="str">
            <v>2.3.2.02.02.009.2024680010123.1.1702010.91131.263.201</v>
          </cell>
          <cell r="E22">
            <v>91</v>
          </cell>
          <cell r="F22" t="str">
            <v>Brindar el servicio de asistencia técnica a 1023 beneficiarios</v>
          </cell>
          <cell r="G22" t="str">
            <v xml:space="preserve">Actividad 1.1.2 Actualizar el Plan General de Asistencia Técnica Agropecuaria para generar progreso en el sector rural del Municipio 					</v>
          </cell>
        </row>
        <row r="23">
          <cell r="D23" t="str">
            <v>2.3.2.02.02.009.2024680010123.1.1702010.91124.263.201</v>
          </cell>
          <cell r="E23">
            <v>91</v>
          </cell>
          <cell r="F23" t="str">
            <v>Brindar el servicio de asistencia técnica a 1023 beneficiarios</v>
          </cell>
          <cell r="G23" t="str">
            <v>Actividad 1.1.3 Realizar actividades de conmemoración y/o exaltación de la labor de los campesinos en el municipio</v>
          </cell>
        </row>
        <row r="24">
          <cell r="D24" t="str">
            <v>2.3.2.02.01.004.2024680010123.1.1702014.4419899.263.201</v>
          </cell>
          <cell r="E24">
            <v>88</v>
          </cell>
          <cell r="F24" t="str">
            <v>Brindar 40 Servicios de apoyo para el acceso a maquinaria y equipos a Productores del sector rural con herramientas que permitan generar valor agregado a las materias primas producidas.</v>
          </cell>
          <cell r="G24" t="str">
            <v>Actividad 1.1.4 Disponer de insumos, maquinaria, herramientas y equipos para la generación de valor agregado de proyectos productivos</v>
          </cell>
        </row>
        <row r="25">
          <cell r="D25" t="str">
            <v>2.3.2.02.02.009.2024680010123.1.1702017.91119.263.201</v>
          </cell>
          <cell r="E25">
            <v>90</v>
          </cell>
          <cell r="F25" t="str">
            <v>Fortalecer 150  productores agropecuarios de Bucaramanga, incrementando la cobertura de familias del sector rural en los mercadillos y su formacion en inclusion financiera.</v>
          </cell>
          <cell r="G25" t="str">
            <v>Actividad 1.1.5 Mantener en operación y acompañar la estrategia de progreso de mercadillos campesinos</v>
          </cell>
        </row>
        <row r="26">
          <cell r="D26" t="str">
            <v>2.3.2.02.01.004.2024680010123.1.1702016.4419899.263.201</v>
          </cell>
          <cell r="E26">
            <v>89</v>
          </cell>
          <cell r="F26" t="str">
            <v>Brindar 5 Servicios de apoyo para el fomento de la asociatividad de pequeños productores rurales de los tres corregimientos del municipio Bucaramanga</v>
          </cell>
          <cell r="G26" t="str">
            <v>Actividad 1.1.6 Brindar Asesoría, acompañamiento en la conformación, constitución y/o fortalecimiento de asociaciones de pequeños productores que progresan.</v>
          </cell>
        </row>
        <row r="27">
          <cell r="D27" t="str">
            <v>2.3.2.02.01.000.2024680010123.1.1702016.136001.263.201</v>
          </cell>
          <cell r="E27">
            <v>89</v>
          </cell>
          <cell r="F27" t="str">
            <v>Brindar 5 Servicios de apoyo para el fomento de la asociatividad de pequeños productores rurales de los tres corregimientos del municipio Bucaramanga</v>
          </cell>
          <cell r="G27" t="str">
            <v>Actividad 1.1.6 Brindar Asesoría, acompañamiento en la conformación, constitución y/o fortalecimiento de asociaciones de pequeños productores que progresan.</v>
          </cell>
        </row>
        <row r="28">
          <cell r="D28" t="str">
            <v>2.3.2.02.02.009.2024680010125.1.4104008.93491.262.201</v>
          </cell>
          <cell r="E28">
            <v>211</v>
          </cell>
          <cell r="F28" t="str">
            <v>Atender a 8400 adultos mayores violentados y/o que presentan abandono con atención integral; en salud, recreación y buen uso del tiempo libre mediante espacios culturales, artísticos y recreativos.</v>
          </cell>
          <cell r="G28" t="str">
            <v>Actividad 1.1.1 Brindar atención integral a las personas mayores en salud, recreación y buen uso del tiempo libre mediante espacios culturales, artísticos y recreativos.</v>
          </cell>
        </row>
        <row r="29">
          <cell r="D29" t="str">
            <v>2.3.2.02.02.009.2024680010125.1.4104008.93491.262.220</v>
          </cell>
          <cell r="E29">
            <v>211</v>
          </cell>
          <cell r="F29" t="str">
            <v>Atender a 8400 adultos mayores violentados y/o que presentan abandono con atención integral; en salud, recreación y buen uso del tiempo libre mediante espacios culturales, artísticos y recreativos.</v>
          </cell>
          <cell r="G29" t="str">
            <v>Actividad 1.1.1 Brindar atención integral a las personas mayores en salud, recreación y buen uso del tiempo libre mediante espacios culturales, artísticos y recreativos.</v>
          </cell>
        </row>
        <row r="30">
          <cell r="D30" t="str">
            <v>2.3.2.02.02.009.2024680010125.1.4104008.93491.262.288</v>
          </cell>
          <cell r="E30">
            <v>211</v>
          </cell>
          <cell r="F30" t="str">
            <v>Atender a 8400 adultos mayores violentados y/o que presentan abandono con atención integral; en salud, recreación y buen uso del tiempo libre mediante espacios culturales, artísticos y recreativos.</v>
          </cell>
          <cell r="G30" t="str">
            <v>Actividad 1.1.1 Brindar atención integral a las personas mayores en salud, recreación y buen uso del tiempo libre mediante espacios culturales, artísticos y recreativos.</v>
          </cell>
        </row>
        <row r="31">
          <cell r="D31" t="str">
            <v>2.3.2.02.02.009.2024680010125.1.4104008.91124.262.201</v>
          </cell>
          <cell r="E31">
            <v>211</v>
          </cell>
          <cell r="F31" t="str">
            <v>Atender a 8400 adultos mayores violentados y/o que presentan abandono con atención integral; en salud, recreación y buen uso del tiempo libre mediante espacios culturales, artísticos y recreativos.</v>
          </cell>
          <cell r="G31" t="str">
            <v>Actividad 1.1.1 Brindar atención integral a las personas mayores en salud, recreación y buen uso del tiempo libre mediante espacios culturales, artísticos y recreativos.</v>
          </cell>
        </row>
        <row r="32">
          <cell r="D32" t="str">
            <v>2.3.2.02.02.009.2024680010125.1.4104008.96290.262.201</v>
          </cell>
          <cell r="E32">
            <v>211</v>
          </cell>
          <cell r="F32" t="str">
            <v>Atender a 8400 adultos mayores violentados y/o que presentan abandono con atención integral; en salud, recreación y buen uso del tiempo libre mediante espacios culturales, artísticos y recreativos.</v>
          </cell>
          <cell r="G32" t="str">
            <v>Actividad 1.1.1 Brindar atención integral a las personas mayores en salud, recreación y buen uso del tiempo libre mediante espacios culturales, artísticos y recreativos.</v>
          </cell>
        </row>
        <row r="33">
          <cell r="D33" t="str">
            <v>2.3.2.02.02.009.2024680010125.1.4104008.93491.262.220</v>
          </cell>
          <cell r="E33">
            <v>212</v>
          </cell>
          <cell r="F33" t="str">
            <v>Atender a 940 adultos mayores con servicios integrales en modalidad Centros Vida mediante espacios culturales, artísticos y recreativos.</v>
          </cell>
          <cell r="G33" t="str">
            <v>Actividad 1.1.2 Brindar la atención a personas mayores con servicios integrales en modalidad Centros Vida mediante espacios culturales, artísticos y recreativos.</v>
          </cell>
        </row>
        <row r="34">
          <cell r="D34" t="str">
            <v>2.3.2.02.02.009.2024680010125.1.4104008.93491.262.288</v>
          </cell>
          <cell r="E34">
            <v>212</v>
          </cell>
          <cell r="F34" t="str">
            <v>Atender a 940 adultos mayores con servicios integrales en modalidad Centros Vida mediante espacios culturales, artísticos y recreativos.</v>
          </cell>
          <cell r="G34" t="str">
            <v>Actividad 1.1.2 Brindar la atención a personas mayores con servicios integrales en modalidad Centros Vida mediante espacios culturales, artísticos y recreativos.</v>
          </cell>
        </row>
        <row r="35">
          <cell r="D35" t="str">
            <v>2.3.2.02.02.009.2024680010125.1.4104008.93304.262.220</v>
          </cell>
          <cell r="E35">
            <v>213</v>
          </cell>
          <cell r="F35" t="str">
            <v>Aumentar a 700 la cobertura de personas mayores vinculadas a los procesos de atención integral modalidad Centro Bienestar</v>
          </cell>
          <cell r="G35" t="str">
            <v xml:space="preserve">Actividad 1.1.3 Fortalecer la cobertura de personas mayores vinculadas a los procesos de atención integral modalidad Centro Bienestar					</v>
          </cell>
        </row>
        <row r="36">
          <cell r="D36" t="str">
            <v>2.3.2.02.02.009.2024680010125.1.4104008.93304.262.288</v>
          </cell>
          <cell r="E36">
            <v>213</v>
          </cell>
          <cell r="F36" t="str">
            <v>Aumentar a 700 la cobertura de personas mayores vinculadas a los procesos de atención integral modalidad Centro Bienestar</v>
          </cell>
          <cell r="G36" t="str">
            <v xml:space="preserve">Actividad 1.1.3 Fortalecer la cobertura de personas mayores vinculadas a los procesos de atención integral modalidad Centro Bienestar					</v>
          </cell>
        </row>
        <row r="37">
          <cell r="D37" t="str">
            <v>2.3.2.02.02.009.2024680010125.1.4104008.93304.262.258</v>
          </cell>
          <cell r="E37">
            <v>213</v>
          </cell>
          <cell r="F37" t="str">
            <v>Aumentar a 700 la cobertura de personas mayores vinculadas a los procesos de atención integral modalidad Centro Bienestar</v>
          </cell>
          <cell r="G37" t="str">
            <v xml:space="preserve">Actividad 1.1.3 Fortalecer la cobertura de personas mayores vinculadas a los procesos de atención integral modalidad Centro Bienestar					</v>
          </cell>
        </row>
        <row r="38">
          <cell r="D38" t="str">
            <v>2.3.2.02.02.009.2024680010126.1.4103052.93491.262.201</v>
          </cell>
          <cell r="E38">
            <v>209</v>
          </cell>
          <cell r="F38" t="str">
            <v>Brindar servicio de gestión de oferta social dirigido a 1600 personas a través de la implementación de una (1) estrategia de sistema de apoyo comunitario para la prevención y erradicación del maltrato y/o violencia contra las personas mayores</v>
          </cell>
          <cell r="G38" t="str">
            <v>Actividad 1.1.1 Formular e implementar estrategias de sistema de apoyo comunitario para la prevención y erradicación del maltrato y/o violencia contra las personas mayores del municipio.</v>
          </cell>
        </row>
        <row r="39">
          <cell r="D39" t="str">
            <v>2.3.2.02.01.002.2024680010126.1.4103017.2399926.262.220</v>
          </cell>
          <cell r="E39">
            <v>270</v>
          </cell>
          <cell r="F39" t="str">
            <v>Beneficiar mensualmente a 3.000 personas con raciones de alimentos para comunidades vulnerables (adultos mayores, personas en condición de discapacidad, niños, niñas y adolescentes)</v>
          </cell>
          <cell r="G39" t="str">
            <v xml:space="preserve">Actividad 2.1.1 Suministrar raciones alimentarias a personas mayores en condición de vulnerabilidad					</v>
          </cell>
        </row>
        <row r="40">
          <cell r="D40" t="str">
            <v>2.3.2.02.01.002.2024680010126.1.4103017.2399926.262.201</v>
          </cell>
          <cell r="E40">
            <v>270</v>
          </cell>
          <cell r="F40" t="str">
            <v>Beneficiar mensualmente a 3.000 personas con raciones de alimentos para comunidades vulnerables (adultos mayores, personas en condición de discapacidad, niños, niñas y adolescentes)</v>
          </cell>
          <cell r="G40" t="str">
            <v xml:space="preserve">Actividad 2.1.1 Suministrar raciones alimentarias a personas mayores en condición de vulnerabilidad					</v>
          </cell>
        </row>
        <row r="41">
          <cell r="D41" t="str">
            <v>2.3.2.02.02.009.2024680010127.1.4103052.91119.260.201</v>
          </cell>
          <cell r="E41">
            <v>271</v>
          </cell>
          <cell r="F41" t="str">
            <v xml:space="preserve">Beneficiar a 550 cuidadores de personas con discapacidad en temas de exploración y entendimiento de la discapacidad, normatividad y derechos de las personas con discapacidad, procesos de habilitación y rehabilitación, orientación ocupacional y proyecto de vida. </v>
          </cell>
          <cell r="G41" t="str">
            <v>Actividad 1.1.1 Realizar actividades de asistencia, asesoría y orientación a personas con discapacidad y familiares y/o cuidadores</v>
          </cell>
        </row>
        <row r="42">
          <cell r="D42" t="str">
            <v>2.3.2.02.01.002.2024680010127.1.4103017.2399926.260.201</v>
          </cell>
          <cell r="E42">
            <v>270</v>
          </cell>
          <cell r="F42" t="str">
            <v>Beneficiar mensualmente a 3.000 personas con raciones de alimentos para comunidades vulnerables (adultos mayores, personas en condición de discapacidad, niños, niñas y adolescentes)</v>
          </cell>
          <cell r="G42" t="str">
            <v>Actividad 2.1.1 Suministrar raciones de alimentos a personas con discapacidad focalizadas y familiares y/o cuidadores</v>
          </cell>
        </row>
        <row r="43">
          <cell r="D43" t="str">
            <v>2.3.2.02.02.009.2024680010127.1.4103067.91119.260.201</v>
          </cell>
          <cell r="E43">
            <v>215</v>
          </cell>
          <cell r="F43" t="str">
            <v>Brindar el servicio de gestión de la oferta social para 4400 personas a través de una estrategia de promoción de derechos de las personas con discapacidad y sus familias dentro de la sociedad</v>
          </cell>
          <cell r="G43" t="str">
            <v>Actividad 3.1.1 Formular e implementar el documento de estrategia de promoción de derechos de las personas con discapacidad y sus familias dentro de la sociedad</v>
          </cell>
        </row>
        <row r="44">
          <cell r="D44" t="str">
            <v>2.3.2.02.02.009.2024680010140.1.4103052.91114.267.201</v>
          </cell>
          <cell r="E44">
            <v>207</v>
          </cell>
          <cell r="F44" t="str">
            <v>Beneficiar a 4.800 mujeres con estrategias comunitarias preventivas que integren componentes psicosocial, jurídico y vocacional en el marco de la
oferta institucional del Centro Integral de la mujer.</v>
          </cell>
          <cell r="G44" t="str">
            <v>Actividad 1.1.1 Mantener la atención, orientación psicosocial, jurídica y capacitación a las mujeres.</v>
          </cell>
        </row>
        <row r="45">
          <cell r="D45" t="str">
            <v>2.3.2.02.02.009.2024680010140.1.4103052.91114.267.201</v>
          </cell>
          <cell r="E45">
            <v>207</v>
          </cell>
          <cell r="F45" t="str">
            <v>Beneficiar a 4.800 mujeres con estrategias comunitarias preventivas que integren componentes psicosocial, jurídico y vocacional en el marco de la
oferta institucional del Centro Integral de la mujer.</v>
          </cell>
          <cell r="G45" t="str">
            <v>Actividad 1.1.2 Desarrollar acciones en el marco de la estrategia comunitaria de prevención de violencias basadas en género</v>
          </cell>
        </row>
        <row r="46">
          <cell r="D46" t="str">
            <v>2.3.2.02.02.008.2024680010140.1.4103052.8912197.267.201</v>
          </cell>
          <cell r="E46">
            <v>207</v>
          </cell>
          <cell r="F46" t="str">
            <v>Beneficiar a 4.800 mujeres con estrategias comunitarias preventivas que integren componentes psicosocial, jurídico y vocacional en el marco de la
oferta institucional del Centro Integral de la mujer.</v>
          </cell>
          <cell r="G46" t="str">
            <v>Actividad 1.1.3 Diseñar e implementar campañas comunicativas de prevención y promoción de derechos de las mujeres</v>
          </cell>
        </row>
        <row r="47">
          <cell r="D47">
            <v>0</v>
          </cell>
          <cell r="E47">
            <v>221</v>
          </cell>
          <cell r="F47" t="str">
            <v>Beneficiar a 70.000 niños, niñas, adolescentes con espacios culturales, artísticos, recreativos y de juego.</v>
          </cell>
          <cell r="G47" t="str">
            <v>Actividad 1.1.1 Realizar estrategias orientadas a la creatividad en NNA a través del uso de tecnologías digitales, culturales. recreación y deporte</v>
          </cell>
        </row>
        <row r="48">
          <cell r="D48" t="str">
            <v>2.3.2.02.01.003.2024680010141.1.4102052.3899998.257.201</v>
          </cell>
          <cell r="E48">
            <v>221</v>
          </cell>
          <cell r="F48" t="str">
            <v>Beneficiar a 70.000 niños, niñas, adolescentes con espacios culturales, artísticos, recreativos y de juego.</v>
          </cell>
          <cell r="G48" t="str">
            <v>Actividad 1.1.2  Brindar el servicio de recreación para la integración de niños, niñas, adolecentes y jovenes</v>
          </cell>
        </row>
        <row r="49">
          <cell r="D49" t="str">
            <v>2.3.2.02.02.009.2024680010141.1.4102052.96290.257.201</v>
          </cell>
          <cell r="E49">
            <v>221</v>
          </cell>
          <cell r="F49" t="str">
            <v>Beneficiar a 70.000 niños, niñas, adolescentes con espacios culturales, artísticos, recreativos y de juego.</v>
          </cell>
          <cell r="G49" t="str">
            <v>Actividad 1.1.2  Brindar el servicio de recreación para la integración de niños, niñas, adolecentes y jovenes</v>
          </cell>
        </row>
        <row r="50">
          <cell r="D50" t="str">
            <v>2.3.2.02.02.009.2024680010141.1.4102046.91114.257.201</v>
          </cell>
          <cell r="E50">
            <v>219</v>
          </cell>
          <cell r="F50" t="str">
            <v>Realizar 12 campañas de promoción  y prevención de los derechos de los niños, niñas, adolescentes y jóvenes y  mecanismos de restablecimiento de derechos.</v>
          </cell>
          <cell r="G50" t="str">
            <v>Actividad 2.1.1 Desarrollar estrategías encaminadas al restablecimiento de los derechos de niños, niñas y adolescentes</v>
          </cell>
        </row>
        <row r="51">
          <cell r="D51" t="str">
            <v>2.3.2.02.02.009.2024680010141.1.4102046.91124.257.201</v>
          </cell>
          <cell r="E51">
            <v>222</v>
          </cell>
          <cell r="F51" t="str">
            <v>Realizar 4 campañas de promoción en homenaje a la niñez para la visibilización de los derechos de la infancia y la promoción del derecho al juego. niños y niñas</v>
          </cell>
          <cell r="G51" t="str">
            <v>Actividad 2.1.2 Desarrollar campañas de promoción e integración para el homenaje a la niñez para la visibilización de los derechos de la infancia.</v>
          </cell>
        </row>
        <row r="52">
          <cell r="D52" t="str">
            <v>2.3.2.02.01.003.2024680010141.1.4102006.3859099.257.201</v>
          </cell>
          <cell r="E52">
            <v>218</v>
          </cell>
          <cell r="F52" t="str">
            <v>Dotar 5 edificaciones de atención a la primera infancia implementando el sistema municipal de cuidado en Bucaramanga.</v>
          </cell>
          <cell r="G52" t="str">
            <v>Actividad 3.1.1  Dotar los centros y/o espacios de educación infantil</v>
          </cell>
        </row>
        <row r="53">
          <cell r="D53" t="str">
            <v>2.3.2.02.02.009.2024680010141.1.4102038.91114.257.201</v>
          </cell>
          <cell r="E53">
            <v>1</v>
          </cell>
          <cell r="F53" t="str">
            <v>Atender a 30.000 niños, niñas, adolescentes y sus familias con un enfoque de inclusión social.</v>
          </cell>
          <cell r="G53" t="str">
            <v>Actividad 4.1.1  Desarrollar campañas de promoción y partipación en seguridad mental, emocional y fisica NNA.</v>
          </cell>
        </row>
        <row r="54">
          <cell r="D54" t="str">
            <v>2.3.2.02.02.009.2024680010141.1.4102038.91114.257.201</v>
          </cell>
          <cell r="E54">
            <v>1</v>
          </cell>
          <cell r="F54" t="str">
            <v>Atender a 30.000 niños, niñas, adolescentes y sus familias con un enfoque de inclusión social.</v>
          </cell>
          <cell r="G54" t="str">
            <v>Actividad 4.1.2 Realizar actividades direccionadas a Sensibilización y prevención en contra del trabajo infantil</v>
          </cell>
        </row>
        <row r="55">
          <cell r="D55" t="str">
            <v>2.3.2.02.02.009.2024680010143.1.4502038.91114.258.201</v>
          </cell>
          <cell r="E55">
            <v>223</v>
          </cell>
          <cell r="F55" t="str">
            <v>Formular e Implementar (1) estrategia que contiene la ruta de atención integral a población vulnerable con difícil acceso a la oferta institucional en los centros de atención.</v>
          </cell>
          <cell r="G55" t="str">
            <v>Actividad 1.1.1 Desarrollar estrategias comunitarias que promuevan espacios seguros para las familias del municipio de Bucaramanga</v>
          </cell>
        </row>
        <row r="56">
          <cell r="D56" t="str">
            <v>2.3.2.02.02.009.2024680010143.1.4502038.91124.258.201</v>
          </cell>
          <cell r="E56">
            <v>202</v>
          </cell>
          <cell r="F56" t="str">
            <v>Formular e implementar una (1) estrategia que promueve dinámicas familias seguras.  (Cumplimiento a los ejes 1,2 y 3 de la Política Pública para las familias de Bucaramanga, Acuerdo Municipal 034 de 2019)</v>
          </cell>
          <cell r="G56" t="str">
            <v>Actividad 1.1.2 Desarrollar campañas comunitarias de socializacion y difusion de la oferta institucional para las familias en el municipo de Bucaramanga.</v>
          </cell>
        </row>
        <row r="57">
          <cell r="D57">
            <v>0</v>
          </cell>
          <cell r="E57">
            <v>0</v>
          </cell>
          <cell r="F57">
            <v>0</v>
          </cell>
          <cell r="G57" t="str">
            <v>Actividad 2.1.1 Desarrollo de la estrategia Ruta de la empatia y la atención integral a población vulnerable con difícil acceso a la oferta institucional en el municipio de Bucaramanga</v>
          </cell>
        </row>
        <row r="58">
          <cell r="D58" t="str">
            <v>2.3.2.02.02.009.2024680010147.1.4502038.91114.267.201</v>
          </cell>
          <cell r="E58">
            <v>208</v>
          </cell>
          <cell r="F58" t="str">
            <v>Formular e implementar una (1) estrategia dirigida a mujeres de la zona rural y urbana del municipio de Bucaramanga para la atención de casos de mujeres víctimas de violencia, la formación en liderazgo, política y derechos humanos, y para potencias la red de mujeres emprendedoras BGA.</v>
          </cell>
          <cell r="G58" t="str">
            <v>Actividad 1.1.1 Brindar asistencia técnica y acompañamiento en temas de financiamiento y empleabilidad a las mujeres emprendedoras</v>
          </cell>
        </row>
        <row r="59">
          <cell r="D59" t="str">
            <v>2.3.2.02.02.009.2024680010147.1.4502038.96290.267.201</v>
          </cell>
          <cell r="E59">
            <v>208</v>
          </cell>
          <cell r="F59" t="str">
            <v>Formular e implementar una (1) estrategia dirigida a mujeres de la zona rural y urbana del municipio de Bucaramanga para la atención de casos de mujeres víctimas de violencia, la formación en liderazgo, política y derechos humanos, y para potencias la red de mujeres emprendedoras BGA.</v>
          </cell>
          <cell r="G59" t="str">
            <v>Actividad 1.1.2 Desarrollar campañas educomunicativas de promoción y prevención</v>
          </cell>
        </row>
        <row r="60">
          <cell r="D60" t="str">
            <v>2.3.2.02.02.009.2024680010147.1.4502038.93304.267.201</v>
          </cell>
          <cell r="E60">
            <v>208</v>
          </cell>
          <cell r="F60" t="str">
            <v>Formular e implementar una (1) estrategia dirigida a mujeres de la zona rural y urbana del municipio de Bucaramanga para la atención de casos de mujeres víctimas de violencia, la formación en liderazgo, política y derechos humanos, y para potencias la red de mujeres emprendedoras BGA.</v>
          </cell>
          <cell r="G60" t="str">
            <v>Actividad 1.1.3 Brindar alojamiento temporal para sobrevivientes de VBG, de acuerdo con lo establecido en la ley 1257 de 2008 y sus decretos reglamentarios</v>
          </cell>
        </row>
        <row r="61">
          <cell r="D61">
            <v>0</v>
          </cell>
          <cell r="E61">
            <v>208</v>
          </cell>
          <cell r="F61" t="str">
            <v>Formular e implementar una (1) estrategia dirigida a mujeres de la zona rural y urbana del municipio de Bucaramanga para la atención de casos de mujeres víctimas de violencia, la formación en liderazgo, política y derechos humanos, y para potencias la red de mujeres emprendedoras BGA.</v>
          </cell>
          <cell r="G61" t="str">
            <v>Actividad 1.1.3 Apoyar los emprendimientos, comités articuladores, rutas de atención y demás actividades del programa de mujer</v>
          </cell>
        </row>
        <row r="62">
          <cell r="D62" t="str">
            <v>2.3.2.02.02.009.2024680010147.1.4502038.92919.267.201</v>
          </cell>
          <cell r="E62">
            <v>208</v>
          </cell>
          <cell r="F62" t="str">
            <v>Formular e implementar una (1) estrategia dirigida a mujeres de la zona rural y urbana del municipio de Bucaramanga para la atención de casos de mujeres víctimas de violencia, la formación en liderazgo, política y derechos humanos, y para potencias la red de mujeres emprendedoras BGA.</v>
          </cell>
          <cell r="G62" t="str">
            <v>Actividad 1.1.4 Fortalecer la Escuela de Liderazgo y Participación Política para mujeres</v>
          </cell>
        </row>
        <row r="63">
          <cell r="D63" t="str">
            <v>2.3.2.02.02.009.2024680010149.1.4502001.71358.264.201</v>
          </cell>
          <cell r="E63">
            <v>258</v>
          </cell>
          <cell r="F63" t="str">
            <v>Promover 130 espacios de participación ciudadana a través de la ga-rantía del 100% de los ediles con pago de EPS, ARL, póliza de vida</v>
          </cell>
          <cell r="G63" t="str">
            <v>Actividad 1.1.1 Brindar el beneficio de seguridad social y póliza de vida a los ediles.</v>
          </cell>
        </row>
        <row r="64">
          <cell r="D64" t="str">
            <v>2.3.2.02.02.009.2024680010149.1.4502001.91310.264.201</v>
          </cell>
          <cell r="E64">
            <v>258</v>
          </cell>
          <cell r="F64" t="str">
            <v>Promover 130 espacios de participación ciudadana a través de la ga-rantía del 100% de los ediles con pago de EPS, ARL, póliza de vida</v>
          </cell>
          <cell r="G64" t="str">
            <v>Actividad 1.1.1 Brindar el beneficio de seguridad social y póliza de vida a los ediles.</v>
          </cell>
        </row>
        <row r="65">
          <cell r="D65" t="str">
            <v>2.3.2.02.02.009.2024680010149.1.4502001.92919.264.201</v>
          </cell>
          <cell r="E65">
            <v>259</v>
          </cell>
          <cell r="F65" t="str">
            <v>Promover  254 espacios de participacion dirigidos a las 234 JAC y 20 espacios a las JAL para el fortalecimiento en competencias jurídicas y de formulación de Proyectos.</v>
          </cell>
          <cell r="G65" t="str">
            <v>Actividad 1.1.2 Apoyar los Eventos participativos a ediles que conforman las Juntas Administradoras Locales en el municipio de Bucaramanga</v>
          </cell>
        </row>
        <row r="66">
          <cell r="D66" t="str">
            <v>2.3.2.02.02.009.2024680010149.1.4502001.92919.265.201</v>
          </cell>
          <cell r="E66">
            <v>260</v>
          </cell>
          <cell r="F66" t="str">
            <v>Promover un (1) espacio de participación a través de la implementación de un laboratorio de innovación política juvenil.</v>
          </cell>
          <cell r="G66" t="str">
            <v>Actividad 1.1.3 Fortalecer la participación ciudadana en redes, encuentros, escuelas de liderazgo que generen valor a jóvenes urbanos y rurales.</v>
          </cell>
        </row>
        <row r="67">
          <cell r="D67" t="str">
            <v>2.3.2.02.02.009.2024680010149.1.4502001.91114.265.201</v>
          </cell>
          <cell r="E67">
            <v>260</v>
          </cell>
          <cell r="F67" t="str">
            <v>Promover un (1) espacio de participación a través de la implementación de un laboratorio de innovación política juvenil.</v>
          </cell>
          <cell r="G67" t="str">
            <v>Actividad 1.1.3 Fortalecer la participación ciudadana en redes, encuentros, escuelas de liderazgo que generen valor a jóvenes urbanos y rurales.</v>
          </cell>
        </row>
        <row r="68">
          <cell r="D68" t="str">
            <v>2.3.2.02.01.003.2024680010149.1.4502038.3899998.264.201</v>
          </cell>
          <cell r="E68">
            <v>256</v>
          </cell>
          <cell r="F68" t="str">
            <v>Implementar una (1) estrategia que promueva espacios de participacion y fomento de la democracia con representantes comunales</v>
          </cell>
          <cell r="G68" t="str">
            <v>Actividad 2.1.1 Dotar con elementos de oficina e indumentaria a ediles que conforman las Juntas Administradoras Locales.</v>
          </cell>
        </row>
        <row r="69">
          <cell r="D69" t="str">
            <v>2.3.2.02.01.002.2024680010149.1.4502038.2823814.264.201</v>
          </cell>
          <cell r="E69">
            <v>256</v>
          </cell>
          <cell r="F69" t="str">
            <v>Implementar una (1) estrategia que promueva espacios de participacion y fomento de la democracia con representantes comunales</v>
          </cell>
          <cell r="G69" t="str">
            <v>Actividad 2.1.1 Dotar con elementos de oficina e indumentaria a ediles que conforman las Juntas Administradoras Locales.</v>
          </cell>
        </row>
        <row r="70">
          <cell r="D70" t="str">
            <v>2.3.2.02.02.009.2024680010149.1.4502038.91114.264.201</v>
          </cell>
          <cell r="E70">
            <v>256</v>
          </cell>
          <cell r="F70" t="str">
            <v>Implementar una (1) estrategia que promueva espacios de participacion y fomento de la democracia con representantes comunales</v>
          </cell>
          <cell r="G70" t="str">
            <v>Actividad 2.1.2 Fortalecer el programa Ágoras a través de actividades que fortalezcan lazos de integración familiar y social</v>
          </cell>
        </row>
        <row r="71">
          <cell r="D71" t="str">
            <v>2.3.2.02.02.009.2024680010149.1.4502038.91114.264.201</v>
          </cell>
          <cell r="E71">
            <v>256</v>
          </cell>
          <cell r="F71" t="str">
            <v>Implementar una (1) estrategia que promueva espacios de participacion y fomento de la democracia con representantes comunales</v>
          </cell>
          <cell r="G71" t="str">
            <v>Actividad 2.1.3 Implementar estrategias que promocionen espacios de participación y fomento de la Democracia en el ejercicio de sus funciones de inspección, vigilancia y control</v>
          </cell>
        </row>
        <row r="72">
          <cell r="D72" t="str">
            <v>2.3.2.02.02.009.2024680010149.1.4502038.96290.264.201</v>
          </cell>
          <cell r="E72">
            <v>256</v>
          </cell>
          <cell r="F72" t="str">
            <v>Implementar una (1) estrategia que promueva espacios de participacion y fomento de la democracia con representantes comunales</v>
          </cell>
          <cell r="G72" t="str">
            <v>Actividad 2.1.4 Realizar actividades de conmemoración y/o exaltación del día del Comunero y de la acción comunal</v>
          </cell>
        </row>
        <row r="73">
          <cell r="D73" t="str">
            <v>2.3.2.02.01.003.2024680010149.1.4502034.3899998.265.201</v>
          </cell>
          <cell r="E73">
            <v>261</v>
          </cell>
          <cell r="F73" t="str">
            <v>Capacitar 8000 jóvenes entre 14 y 28 años con la implementación de una campaña de futuros adultos (bienestar juvenil, que abarca temas de salud mental, emprendimiento, arte y cultura, prevención de consumo de SPA, fortalecimiento de habilidades blandas, resolución de conflictos, derechos sexuales y reproductivos, orientación vocacional)</v>
          </cell>
          <cell r="G73" t="str">
            <v>Actividad 3.1.1 Fortalecer la habilidades y competencias de los jóvenes como sujetos de derechos y protagonistas del desarrollo local.</v>
          </cell>
        </row>
        <row r="74">
          <cell r="D74" t="str">
            <v>2.3.2.02.02.009.2024680010149.1.4502034.91114.265.201</v>
          </cell>
          <cell r="E74">
            <v>261</v>
          </cell>
          <cell r="F74" t="str">
            <v>Capacitar 8000 jóvenes entre 14 y 28 años con la implementación de una campaña de futuros adultos (bienestar juvenil, que abarca temas de salud mental, emprendimiento, arte y cultura, prevención de consumo de SPA, fortalecimiento de habilidades blandas, resolución de conflictos, derechos sexuales y reproductivos, orientación vocacional)</v>
          </cell>
          <cell r="G74" t="str">
            <v>Actividad 3.1.1 Fortalecer la habilidades y competencias de los jóvenes como sujetos de derechos y protagonistas del desarrollo local.</v>
          </cell>
        </row>
        <row r="75">
          <cell r="D75" t="str">
            <v>2.3.2.02.02.009.2024680010149.1.4502034.96290.265.201</v>
          </cell>
          <cell r="E75">
            <v>261</v>
          </cell>
          <cell r="F75" t="str">
            <v>Capacitar 8000 jóvenes entre 14 y 28 años con la implementación de una campaña de futuros adultos (bienestar juvenil, que abarca temas de salud mental, emprendimiento, arte y cultura, prevención de consumo de SPA, fortalecimiento de habilidades blandas, resolución de conflictos, derechos sexuales y reproductivos, orientación vocacional)</v>
          </cell>
          <cell r="G75" t="str">
            <v>Actividad 3.1.1 Fortalecer la habilidades y competencias de los jóvenes como sujetos de derechos y protagonistas del desarrollo local.</v>
          </cell>
        </row>
        <row r="76">
          <cell r="D76" t="str">
            <v>2.3.2.02.02.009.2024680010154.1.4502038.91114.268.201</v>
          </cell>
          <cell r="E76">
            <v>216</v>
          </cell>
          <cell r="F76" t="str">
            <v>Implementar doce (12) estrategias en alianza con instituciones, entidades, fundaciones y/o empresas para impulsar el desarrollo integral de la población con orientación sexual e identidad de género diversa.</v>
          </cell>
          <cell r="G76" t="str">
            <v xml:space="preserve">Actividad 1.1.1 Prestar los servicios de atención, capacitación y asesoría para la población con orientación sexual e identidad de género diversa						</v>
          </cell>
        </row>
        <row r="77">
          <cell r="D77" t="str">
            <v>2.3.2.02.02.009.2024680010154.1.4502038.91114.268.201</v>
          </cell>
          <cell r="E77">
            <v>217</v>
          </cell>
          <cell r="F77" t="str">
            <v>Implementar una (1) estrategia de promoción de la garantía de derechos a través de una ruta de Prevención, Detección y Atención Interinstitucional ante casos de discriminación dirigida a la población con orientación sexual e identidad de género diversa.</v>
          </cell>
          <cell r="G77" t="str">
            <v xml:space="preserve">Actividad 1.1.1 Prestar los servicios de atención, capacitación y asesoría para la población con orientación sexual e identidad de género diversa						</v>
          </cell>
        </row>
        <row r="78">
          <cell r="D78" t="str">
            <v>2.3.2.02.02.009.2024680010154.1.4502038.96290.268.201</v>
          </cell>
          <cell r="E78">
            <v>216</v>
          </cell>
          <cell r="F78" t="str">
            <v>Implementar doce (12) estrategias en alianza con instituciones, entidades, fundaciones y/o empresas para impulsar el desarrollo integral de la población con orientación sexual e identidad de género diversa.</v>
          </cell>
          <cell r="G78" t="str">
            <v>Actividad 1.1.2 Desarrollar estrategias y campañas de prevención para la promoción de la garantía de derechos y la no discriminación de la población con orientación sexual e identidad de género diversa.</v>
          </cell>
        </row>
        <row r="79">
          <cell r="D79" t="str">
            <v>2.3.2.02.02.008.2024680010154.1.4502038.8912197.268.201</v>
          </cell>
          <cell r="E79">
            <v>217</v>
          </cell>
          <cell r="F79" t="str">
            <v>Implementar una (1) estrategia de promoción de la garantía de derechos a través de una ruta de Prevención, Detección y Atención Interinstitucional ante casos de discriminación dirigida a la población con orientación sexual e identidad de género diversa.</v>
          </cell>
          <cell r="G79" t="str">
            <v>Actividad 1.1.2 Desarrollar estrategias y campañas de prevención para la promoción de la garantía de derechos y la no discriminación de la población con orientación sexual e identidad de género diversa.</v>
          </cell>
        </row>
        <row r="80">
          <cell r="D80">
            <v>0</v>
          </cell>
          <cell r="E80">
            <v>0</v>
          </cell>
          <cell r="F80">
            <v>0</v>
          </cell>
          <cell r="G80" t="str">
            <v>Actividad 1.1.3: Realizar acciones de visibilización de población con orientación sexual e identidad de género diversa en ámbitos sociales, económicos, políticos, culturales, deportivos, recreativos, entre otros.</v>
          </cell>
        </row>
        <row r="81">
          <cell r="D81" t="str">
            <v>2.3.2.02.02.009.2024680010155.1.4104020.93500.260.201</v>
          </cell>
          <cell r="E81">
            <v>214</v>
          </cell>
          <cell r="F81" t="str">
            <v>Atender integralmente a 2200 personas con discapacidad del sector urbano y rural en extrema vulnerabilidad</v>
          </cell>
          <cell r="G81" t="str">
            <v>Actividad 1.1.1 Prestar servicios de atención a personas con discapacidad a través de instituciones especializadas.</v>
          </cell>
        </row>
        <row r="82">
          <cell r="D82" t="str">
            <v>2.3.2.02.01.004.2024680010155.1.4104020.4817199.260.201</v>
          </cell>
          <cell r="E82">
            <v>214</v>
          </cell>
          <cell r="F82" t="str">
            <v>Atender integralmente a 2200 personas con discapacidad del sector urbano y rural en extrema vulnerabilidad</v>
          </cell>
          <cell r="G82" t="str">
            <v xml:space="preserve">Actividad 1.1.2 Suministrar ayudas técnicas y tecnológicas a personas caracterizadas con discapacidad en el Municipio de Bucaramanga.					</v>
          </cell>
        </row>
        <row r="83">
          <cell r="D83" t="str">
            <v>2.3.2.02.02.009.2024680010155.1.4104020.93500.260.201</v>
          </cell>
          <cell r="E83">
            <v>214</v>
          </cell>
          <cell r="F83" t="str">
            <v>Atender integralmente a 2200 personas con discapacidad del sector urbano y rural en extrema vulnerabilidad</v>
          </cell>
          <cell r="G83" t="str">
            <v xml:space="preserve">Actividad 1.1.3 Desarrollar las estrategias de orientación ocupacional y fortalecimiento de hábitos de la vida diaria en personas con discapacidad					</v>
          </cell>
        </row>
        <row r="84">
          <cell r="D84" t="str">
            <v>2.3.2.02.02.009.2024680010163.1.4103052.91114.258.201</v>
          </cell>
          <cell r="E84">
            <v>203</v>
          </cell>
          <cell r="F84" t="str">
            <v>Atender a 31.057 de personas con los programas nacionales de Transferencias Monetarias (Renta Ciudadana, Renta Joven, Compensación Social del IVA y Colombia Mayor) de familias en pobreza extrema, pobreza moderada y en vulnerabilidad municipio de Bucaramanga."</v>
          </cell>
          <cell r="G84" t="str">
            <v>Actividad 1.1.1 Coordinar, brindar y mantener la atencion a los beneficiarios del programa de transferencias monetarias, asi como la verificacion y cargue de las diferentes novedades del mismo.</v>
          </cell>
        </row>
        <row r="85">
          <cell r="D85">
            <v>0</v>
          </cell>
          <cell r="E85">
            <v>0</v>
          </cell>
          <cell r="F85">
            <v>0</v>
          </cell>
          <cell r="G85" t="str">
            <v>Actividad 1.1.2 Brindar soporte permanente en el mantenimiento de las bases de datos y herramientas tecnológicas a disposición del programa de transferencias monetarias.</v>
          </cell>
        </row>
        <row r="86">
          <cell r="D86">
            <v>0</v>
          </cell>
          <cell r="E86">
            <v>0</v>
          </cell>
          <cell r="F86">
            <v>0</v>
          </cell>
          <cell r="G86" t="str">
            <v>Actividad 1.1.3 Brindar acceso a espacios de recreación y cultura a los beneficiarios de los programas de transferencias monetarias</v>
          </cell>
        </row>
        <row r="87">
          <cell r="D87" t="str">
            <v>2.3.2.02.02.009.2024680010163.1.4103052.97321.258.201</v>
          </cell>
          <cell r="E87">
            <v>201</v>
          </cell>
          <cell r="F87" t="str">
            <v>Mantener el beneficio a 180 personas en situación de vulnerabilidad con la oferta de servicio exequial</v>
          </cell>
          <cell r="G87" t="str">
            <v>Actividad 1.1.4 Brindar servicio exequial de la población en condición de pobreza y vulnerabilidad.</v>
          </cell>
        </row>
        <row r="88">
          <cell r="D88" t="str">
            <v>2.3.2.02.02.009.2024680010164.1.4103052.95996.257.201</v>
          </cell>
          <cell r="E88">
            <v>220</v>
          </cell>
          <cell r="F88" t="str">
            <v>Beneficiar a mil (1000) madres comunitarias y cuidadoras de la infancia a través de una estrategia de fortalecimiento en componentes, pedagógico, comunitario, gestión de redes y de economía de cuidado (bono rosa).</v>
          </cell>
          <cell r="G88" t="str">
            <v>Actividad 1.1.1 Desarrollar estrategias pedagógicas para las madres comunitarias cuidadoras y familias enfocadas en habilidades de crianza.</v>
          </cell>
        </row>
        <row r="89">
          <cell r="D89" t="str">
            <v>2.3.2.02.01.002.2024680010164.1.4103017.2399926.257.201</v>
          </cell>
          <cell r="E89">
            <v>270</v>
          </cell>
          <cell r="F89" t="str">
            <v>Beneficiar mensualmente a 3.000 personas con raciones de alimentos para comunidades vulnerables (adultos mayores, personas en condición de discapacidad, niños, niñas y adolescentes)</v>
          </cell>
          <cell r="G89" t="str">
            <v>Actividad 2.1.1 Suministrar raciones alimentaria para los niños, niñas adolescentes en condiciones vulnerables del municipio.</v>
          </cell>
        </row>
        <row r="90">
          <cell r="D90">
            <v>0</v>
          </cell>
          <cell r="E90">
            <v>276</v>
          </cell>
          <cell r="F90" t="str">
            <v xml:space="preserve">Realizar un documento de actualización en el censo de personas con discapacidad del sector urbano y rural definiendo su condición de extrema vulnerabilidad. </v>
          </cell>
          <cell r="G90" t="str">
            <v>Actividad 1.1.1 Realizar el trámite de registro y caracterización de las personas con discapacidad en el municipio de Bucaramanga.</v>
          </cell>
        </row>
        <row r="91">
          <cell r="D91">
            <v>0</v>
          </cell>
          <cell r="E91">
            <v>276</v>
          </cell>
          <cell r="F91" t="str">
            <v xml:space="preserve">Realizar un documento de actualización en el censo de personas con discapacidad del sector urbano y rural definiendo su condición de extrema vulnerabilidad. </v>
          </cell>
          <cell r="G91" t="str">
            <v>Actividad 1.1.2 Consolidar y desagregar los datos captados del registro de caracterización y localización.</v>
          </cell>
        </row>
        <row r="92">
          <cell r="D92" t="str">
            <v>2.3.2.02.02.009.2024680010236.1.0406009.91114.260.201</v>
          </cell>
          <cell r="E92">
            <v>276</v>
          </cell>
          <cell r="F92" t="str">
            <v xml:space="preserve">Realizar un documento de actualización en el censo de personas con discapacidad del sector urbano y rural definiendo su condición de extrema vulnerabilidad. </v>
          </cell>
          <cell r="G92" t="str">
            <v>Actividad 1.1.3 Elaborar encuestas y formularios a las personas del programa de discapacidad de la secretaria de Desarrollo social.</v>
          </cell>
        </row>
        <row r="93">
          <cell r="D93" t="str">
            <v>2.3.2.02.01.000.2024680010237.1.1708018.241101.263.201</v>
          </cell>
          <cell r="E93">
            <v>278</v>
          </cell>
          <cell r="F93" t="str">
            <v>Mejorar 2 especies animales a nivel genético para un mejor rendimiento productivo.</v>
          </cell>
          <cell r="G93" t="str">
            <v>Actividad 1.1.1 Suministrar material genético y tecnológico para el mejoramiento genético pecuario.</v>
          </cell>
        </row>
        <row r="94">
          <cell r="D94">
            <v>0</v>
          </cell>
          <cell r="E94">
            <v>94</v>
          </cell>
          <cell r="F94" t="str">
            <v>Apoyar 1 cadena productiva agrícola, forestal o pecuaria</v>
          </cell>
          <cell r="G94" t="str">
            <v>Actividad 1.1.1 Brindar asistencia técnica a los actividades a desarrollar en las cadenas productivas municipales.</v>
          </cell>
        </row>
        <row r="95">
          <cell r="D95" t="str">
            <v>2.3.2.02.01.000.2024680010244.1.1709105.136001.263.201</v>
          </cell>
          <cell r="E95">
            <v>94</v>
          </cell>
          <cell r="F95" t="str">
            <v>Apoyar 1 cadena productiva agrícola, forestal o pecuaria</v>
          </cell>
          <cell r="G95" t="str">
            <v>Actividad 1.1.2 Proporcionar los insumos requeridos para optimizar los procesos de las cadenas productivas del municipio</v>
          </cell>
        </row>
        <row r="96">
          <cell r="D96" t="str">
            <v>2.3.2.02.01.002.2024680010244.1.1709105.2331904.263.201</v>
          </cell>
          <cell r="E96">
            <v>94</v>
          </cell>
          <cell r="F96" t="str">
            <v>Apoyar 1 cadena productiva agrícola, forestal o pecuaria</v>
          </cell>
          <cell r="G96" t="str">
            <v>Actividad 1.1.2 Proporcionar los insumos requeridos para optimizar los procesos de las cadenas productivas del municipio</v>
          </cell>
        </row>
        <row r="97">
          <cell r="D97" t="str">
            <v>2.3.2.02.01.000.2024680010244.1.1709105.219499.263.201</v>
          </cell>
          <cell r="E97">
            <v>94</v>
          </cell>
          <cell r="F97" t="str">
            <v>Apoyar 1 cadena productiva agrícola, forestal o pecuaria</v>
          </cell>
          <cell r="G97" t="str">
            <v>Actividad 1.1.2 Proporcionar los insumos requeridos para optimizar los procesos de las cadenas productivas del municipio</v>
          </cell>
        </row>
        <row r="98">
          <cell r="D98" t="str">
            <v>2.3.2.02.01.004.2024680010244.1.1709105.4419899.263.201</v>
          </cell>
          <cell r="E98">
            <v>94</v>
          </cell>
          <cell r="F98" t="str">
            <v>Apoyar 1 cadena productiva agrícola, forestal o pecuaria</v>
          </cell>
          <cell r="G98" t="str">
            <v>Actividad 1.1.2 Proporcionar los insumos requeridos para optimizar los procesos de las cadenas productivas del municipio</v>
          </cell>
        </row>
        <row r="99">
          <cell r="D99" t="str">
            <v>2.3.2.02.02.009.2024680010245.1.3605012.91114.265.201</v>
          </cell>
          <cell r="E99">
            <v>280</v>
          </cell>
          <cell r="F99" t="str">
            <v>Implementar una estrategia para el desarrollo de habilidades productivas a la población barrista del municipio</v>
          </cell>
          <cell r="G99" t="str">
            <v>Actividad 1.1.1 Realizar acompañamiento a la ejecución a la Estrategia para el desarrollo de habilidades en los jóvenes y población barrista del municipio.</v>
          </cell>
        </row>
        <row r="100">
          <cell r="D100" t="str">
            <v>2.3.2.02.02.009.2024680010245.1.3605012.92919.265.201</v>
          </cell>
          <cell r="E100">
            <v>280</v>
          </cell>
          <cell r="F100" t="str">
            <v>Implementar una estrategia para el desarrollo de habilidades productivas a la población barrista del municipio</v>
          </cell>
          <cell r="G100" t="str">
            <v>Actividad 1.1.1 Realizar acompañamiento a la ejecución a la Estrategia para el desarrollo de habilidades en los jóvenes y población barrista del municipio.</v>
          </cell>
        </row>
        <row r="101">
          <cell r="D101">
            <v>0</v>
          </cell>
          <cell r="E101">
            <v>280</v>
          </cell>
          <cell r="F101" t="str">
            <v>Implementar una estrategia para el desarrollo de habilidades productivas a la población barrista del municipio</v>
          </cell>
          <cell r="G101" t="str">
            <v>Actividad 1.1.2 Realizar talleres de formación dirigidos a jóvenes, población barrista y unidades productivas y/o iniciativas de emprendimiento creativo de intervención comunitario y ambiental.</v>
          </cell>
        </row>
        <row r="102">
          <cell r="D102">
            <v>0</v>
          </cell>
          <cell r="E102">
            <v>280</v>
          </cell>
          <cell r="F102" t="str">
            <v>Implementar una estrategia para el desarrollo de habilidades productivas a la población barrista del municipio</v>
          </cell>
          <cell r="G102" t="str">
            <v>Actividad 1.1.3 Apoyar la Estrategia Pazificándonos como espacio de diálogo y resolución de conflictos.</v>
          </cell>
        </row>
      </sheetData>
      <sheetData sheetId="1"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A10:BJ56" totalsRowShown="0" headerRowDxfId="93" dataDxfId="91" headerRowBorderDxfId="92" tableBorderDxfId="90">
  <autoFilter ref="A10:BJ56" xr:uid="{1AC076FA-804F-46D0-9604-6C2F6A4CE31D}"/>
  <tableColumns count="62">
    <tableColumn id="1" xr3:uid="{00000000-0010-0000-0000-000001000000}" name=" Consecutivo PDM" dataDxfId="89"/>
    <tableColumn id="2" xr3:uid="{00000000-0010-0000-0000-000002000000}" name="Linea Estratégica" dataDxfId="88"/>
    <tableColumn id="5" xr3:uid="{00000000-0010-0000-0000-000005000000}" name="Sector" dataDxfId="87"/>
    <tableColumn id="14" xr3:uid="{00000000-0010-0000-0000-00000E000000}" name="Cod. Programa" dataDxfId="86"/>
    <tableColumn id="15" xr3:uid="{00000000-0010-0000-0000-00000F000000}" name="Programa" dataDxfId="85"/>
    <tableColumn id="16" xr3:uid="{00000000-0010-0000-0000-000010000000}" name="Cod. de Producto" dataDxfId="84"/>
    <tableColumn id="17" xr3:uid="{00000000-0010-0000-0000-000011000000}" name="Meta de Producto" dataDxfId="83"/>
    <tableColumn id="18" xr3:uid="{00000000-0010-0000-0000-000012000000}" name="Cod. Indicador de Producto" dataDxfId="82"/>
    <tableColumn id="19" xr3:uid="{00000000-0010-0000-0000-000013000000}" name="Indicador de Producto" dataDxfId="81"/>
    <tableColumn id="20" xr3:uid="{00000000-0010-0000-0000-000014000000}" name="LÍnea Base" dataDxfId="80"/>
    <tableColumn id="21" xr3:uid="{00000000-0010-0000-0000-000015000000}" name="Unidad de Medida2" dataDxfId="79"/>
    <tableColumn id="22" xr3:uid="{00000000-0010-0000-0000-000016000000}" name="Tipo de Meta" dataDxfId="78"/>
    <tableColumn id="23" xr3:uid="{00000000-0010-0000-0000-000017000000}" name="Meta Programada Cuatrienio3" dataDxfId="77"/>
    <tableColumn id="24" xr3:uid="{00000000-0010-0000-0000-000018000000}" name="Meta Programada Vigencia" dataDxfId="76"/>
    <tableColumn id="25" xr3:uid="{00000000-0010-0000-0000-000019000000}" name="Meta Ejecutada Vigencia4" dataDxfId="75"/>
    <tableColumn id="26" xr3:uid="{00000000-0010-0000-0000-00001A000000}" name="Porcentaje Avance Vigencia" dataDxfId="74" dataCellStyle="Porcentaje">
      <calculatedColumnFormula>+Tabla1[[#This Row],[Meta Ejecutada Vigencia4]]/Tabla1[[#This Row],[Meta Programada Vigencia]]</calculatedColumnFormula>
    </tableColumn>
    <tableColumn id="27" xr3:uid="{00000000-0010-0000-0000-00001B000000}" name="Porcentaje Avance Cuatrienio" dataDxfId="73" dataCellStyle="Porcentaje">
      <calculatedColumnFormula>+Tabla1[[#This Row],[Meta Ejecutada Vigencia4]]/Tabla1[[#This Row],[Meta Programada Cuatrienio3]]</calculatedColumnFormula>
    </tableColumn>
    <tableColumn id="28" xr3:uid="{00000000-0010-0000-0000-00001C000000}" name="Código BPIN" dataDxfId="72" dataCellStyle="Millares"/>
    <tableColumn id="29" xr3:uid="{00000000-0010-0000-0000-00001D000000}" name="Nombre del Proyecto" dataDxfId="71"/>
    <tableColumn id="30" xr3:uid="{00000000-0010-0000-0000-00001E000000}" name="Valor del Proyecto" dataDxfId="70" dataCellStyle="Moneda"/>
    <tableColumn id="31" xr3:uid="{00000000-0010-0000-0000-00001F000000}" name="Valor Vigencia Proyecto" dataDxfId="69" dataCellStyle="Moneda"/>
    <tableColumn id="32" xr3:uid="{00000000-0010-0000-0000-000020000000}" name="Comuna o Barrio Beneficiado" dataDxfId="68"/>
    <tableColumn id="33" xr3:uid="{00000000-0010-0000-0000-000021000000}" name="Población Beneficiada" dataDxfId="67"/>
    <tableColumn id="34" xr3:uid="{00000000-0010-0000-0000-000022000000}" name="Número de Beneficiarios" dataDxfId="66"/>
    <tableColumn id="44" xr3:uid="{00000000-0010-0000-0000-00002C000000}" name="Actividades Realizadas" dataDxfId="65"/>
    <tableColumn id="46" xr3:uid="{00000000-0010-0000-0000-00002E000000}" name="Recursos propios 2025" dataDxfId="64" dataCellStyle="Moneda"/>
    <tableColumn id="47" xr3:uid="{00000000-0010-0000-0000-00002F000000}" name="SGP Educación 2025" dataDxfId="63" dataCellStyle="Moneda"/>
    <tableColumn id="48" xr3:uid="{00000000-0010-0000-0000-000030000000}" name="SGP Salud 2025" dataDxfId="62" dataCellStyle="Moneda"/>
    <tableColumn id="36" xr3:uid="{9F9AF3B5-9302-4098-86C2-F3751C61856C}" name="SGP Deporte 2025" dataDxfId="61" dataCellStyle="Moneda"/>
    <tableColumn id="35" xr3:uid="{C5C853CA-0E38-42F1-B617-F223698DFB1E}" name="SGP Cultura 2025" dataDxfId="60" dataCellStyle="Moneda"/>
    <tableColumn id="13" xr3:uid="{D6B586E6-694C-47D3-A512-D9CFE88B0A7F}" name="SGP Libre inversión 2025" dataDxfId="59" dataCellStyle="Moneda"/>
    <tableColumn id="12" xr3:uid="{C6702C45-B7D4-4947-B509-EA37B6998105}" name="SGP Libre destinación 2025" dataDxfId="58" dataCellStyle="Moneda"/>
    <tableColumn id="11" xr3:uid="{6017F25B-848D-457C-9FE3-AA60351408C4}" name="SGP Alimentación escolar 2025" dataDxfId="57" dataCellStyle="Moneda"/>
    <tableColumn id="10" xr3:uid="{2CC2E560-F685-4D13-A61E-33C712BF2BB1}" name="SGP Municipios río Magdalena 2025" dataDxfId="56" dataCellStyle="Moneda"/>
    <tableColumn id="9" xr3:uid="{09919044-DCEC-4B52-92EE-B073D02DC126}" name="SGP APSB 2025" dataDxfId="55" dataCellStyle="Moneda"/>
    <tableColumn id="8" xr3:uid="{DB23BA9E-ECC6-40CB-BD89-0D2B86F37CB6}" name="Crédito 2025" dataDxfId="54" dataCellStyle="Moneda"/>
    <tableColumn id="7" xr3:uid="{D5A630DF-3B56-46D1-9753-5E0368C63EC6}" name="Transferencias de capital - cofinanciación departamento 2025" dataDxfId="53" dataCellStyle="Moneda"/>
    <tableColumn id="6" xr3:uid="{412FCA12-6813-443B-B6C2-123BED9F85F9}" name="Transferencias de capital - cofinanciación nación 2025" dataDxfId="52" dataCellStyle="Moneda"/>
    <tableColumn id="49" xr3:uid="{00000000-0010-0000-0000-000031000000}" name="Otros 2025" dataDxfId="51" dataCellStyle="Moneda"/>
    <tableColumn id="50" xr3:uid="{00000000-0010-0000-0000-000032000000}" name="Total 2025" dataDxfId="50" dataCellStyle="Moneda">
      <calculatedColumnFormula>SUM(Tabla1[[#This Row],[Recursos propios 2025]:[Otros 2025]])</calculatedColumnFormula>
    </tableColumn>
    <tableColumn id="51" xr3:uid="{00000000-0010-0000-0000-000033000000}" name="Recursos propios 20252" dataDxfId="49" dataCellStyle="Moneda"/>
    <tableColumn id="52" xr3:uid="{00000000-0010-0000-0000-000034000000}" name="SGP Educación 20253" dataDxfId="48" dataCellStyle="Moneda"/>
    <tableColumn id="53" xr3:uid="{00000000-0010-0000-0000-000035000000}" name="SGP Salud 20254" dataDxfId="47" dataCellStyle="Moneda"/>
    <tableColumn id="62" xr3:uid="{7C7CEB6E-F374-4CFE-9734-C5F0F9CACDEF}" name="SGP Deporte 20255" dataDxfId="46" dataCellStyle="Moneda"/>
    <tableColumn id="61" xr3:uid="{3FADCE38-626D-4D04-8E80-59C4EF4A26E2}" name="SGP Cultura 20256" dataDxfId="45" dataCellStyle="Moneda"/>
    <tableColumn id="45" xr3:uid="{6E60DE39-5E5F-42D9-8EA9-092D48DC1C96}" name="SGP Libre inversión 20257" dataDxfId="44" dataCellStyle="Moneda"/>
    <tableColumn id="43" xr3:uid="{2BAC0D89-AF4D-42C7-B398-E355E1723AC0}" name="SGP Libre destinación 20258" dataDxfId="43" dataCellStyle="Moneda"/>
    <tableColumn id="42" xr3:uid="{26B92485-4124-4A13-AFC5-F2B525B9055F}" name="SGP Alimentación escolar 20259" dataDxfId="42" dataCellStyle="Moneda"/>
    <tableColumn id="41" xr3:uid="{DE932401-FD8A-4377-94A4-629C2334F09E}" name="SGP Municipios río Magdalena 202510" dataDxfId="41" dataCellStyle="Moneda"/>
    <tableColumn id="40" xr3:uid="{1BEDA122-5557-4D48-AF95-BCC1CDE51394}" name="SGP APSB 202511" dataDxfId="40" dataCellStyle="Moneda"/>
    <tableColumn id="39" xr3:uid="{08579477-3F83-4D37-83BA-A19DF09AE01D}" name="Crédito 202512" dataDxfId="39" dataCellStyle="Moneda"/>
    <tableColumn id="38" xr3:uid="{A6A070B1-2233-4449-B2F2-3342ACF65D94}" name="Transferencias de capital - cofinanciación departamento 202513" dataDxfId="38" dataCellStyle="Moneda"/>
    <tableColumn id="37" xr3:uid="{81D561A4-3CB9-4C97-9B09-8163BD53EE55}" name="Transferencias de capital - cofinanciación nación 202514" dataDxfId="37" dataCellStyle="Moneda"/>
    <tableColumn id="54" xr3:uid="{00000000-0010-0000-0000-000036000000}" name="Otros 202515" dataDxfId="36" dataCellStyle="Moneda"/>
    <tableColumn id="55" xr3:uid="{00000000-0010-0000-0000-000037000000}" name="Total Comprometido 2025" dataDxfId="35" dataCellStyle="Moneda">
      <calculatedColumnFormula>SUM(Tabla1[[#This Row],[Recursos propios 20252]:[Otros 202515]])</calculatedColumnFormula>
    </tableColumn>
    <tableColumn id="56" xr3:uid="{00000000-0010-0000-0000-000038000000}" name="Ejecución Presupuestal" dataDxfId="34">
      <calculatedColumnFormula>+Tabla1[[#This Row],[Total Comprometido 2025]]/Tabla1[[#This Row],[Total 2025]]</calculatedColumnFormula>
    </tableColumn>
    <tableColumn id="3" xr3:uid="{97D6E022-C782-4FF3-9460-66988DC9E046}" name="Total Recursos Obligados" dataDxfId="33" dataCellStyle="Moneda"/>
    <tableColumn id="4" xr3:uid="{FACF9905-9C80-4C0B-AA93-96434C5C0E89}" name="Total Recursos Pagados" dataDxfId="32" dataCellStyle="Moneda"/>
    <tableColumn id="57" xr3:uid="{00000000-0010-0000-0000-000039000000}" name="Recursos Gestionados" dataDxfId="31"/>
    <tableColumn id="58" xr3:uid="{00000000-0010-0000-0000-00003A000000}" name="Dependencia" dataDxfId="30"/>
    <tableColumn id="59" xr3:uid="{00000000-0010-0000-0000-00003B000000}" name="Responsable" dataDxfId="29"/>
    <tableColumn id="60" xr3:uid="{00000000-0010-0000-0000-00003C000000}" name="ODS" dataDxfId="28"/>
  </tableColumns>
  <tableStyleInfo name="Estilo de tabla 3"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6577081-933B-49F7-94BE-9EE80709350E}" name="Tabla2" displayName="Tabla2" ref="A2:V326" totalsRowShown="0" headerRowDxfId="27" dataDxfId="25" headerRowBorderDxfId="26" tableBorderDxfId="24">
  <autoFilter ref="A2:V326" xr:uid="{A701F5B7-2150-43D3-A12F-F93F4DF9E21F}">
    <filterColumn colId="12">
      <filters>
        <filter val="213"/>
      </filters>
    </filterColumn>
  </autoFilter>
  <tableColumns count="22">
    <tableColumn id="1" xr3:uid="{F488781B-D88C-4112-A7B4-184D4C27ED7C}" name="FECHA" dataDxfId="23"/>
    <tableColumn id="2" xr3:uid="{9B7DACE1-0A65-4E41-B809-B77DD8A5E17D}" name="RP" dataDxfId="22"/>
    <tableColumn id="3" xr3:uid="{8588AB93-06CA-4286-B953-CD2AB95D3A35}" name="RUBRO" dataDxfId="21"/>
    <tableColumn id="4" xr3:uid="{5E33FEFE-82CA-4837-B40E-3ADB44A65AE3}" name="DESCRIPCION RUBRO" dataDxfId="20"/>
    <tableColumn id="5" xr3:uid="{497F589A-7C20-48DA-8E40-647C42877CB1}" name="CONCEPTO" dataDxfId="19"/>
    <tableColumn id="6" xr3:uid="{C510E562-13D7-47F1-8E34-12E2B802B9E7}" name="NIT TERCERO" dataDxfId="18"/>
    <tableColumn id="7" xr3:uid="{49909543-C674-4686-8864-97DF97A413C7}" name="NOMBRE TERCERO" dataDxfId="17"/>
    <tableColumn id="8" xr3:uid="{0F091283-B265-4737-9E10-3A2AD3D96B32}" name="CONTRATO" dataDxfId="16"/>
    <tableColumn id="9" xr3:uid="{1BE9A5A6-8D1D-466F-833F-1C66BDCFB8E4}" name="VALOR COMPROMETIDO" dataDxfId="15" dataCellStyle="Millares"/>
    <tableColumn id="10" xr3:uid="{1478ECEA-4ED9-4FB0-BC41-8E6F95F65C8B}" name="TOTAL OBLIGACIONES" dataDxfId="14" dataCellStyle="Millares"/>
    <tableColumn id="11" xr3:uid="{23E0BE59-9548-44BA-9276-080E112C3905}" name="TOTAL PAGOS" dataDxfId="13" dataCellStyle="Millares"/>
    <tableColumn id="12" xr3:uid="{BB904150-5FCD-4A2A-BD34-CA225EA53C6A}" name="IND" dataDxfId="12"/>
    <tableColumn id="13" xr3:uid="{00B8E1FE-1F77-4D7E-9A9A-E7879791F35F}" name="N° META" dataDxfId="11"/>
    <tableColumn id="14" xr3:uid="{7762E74F-4108-48CE-B43B-E7188D935E99}" name="META" dataDxfId="10"/>
    <tableColumn id="15" xr3:uid="{859B2A4F-933A-4E04-B011-F5755FA57E74}" name="N°PROYECTO" dataDxfId="9"/>
    <tableColumn id="16" xr3:uid="{A51528A3-08FA-4CD4-AB6C-24A38370E4A0}" name="PROYECTO" dataDxfId="8"/>
    <tableColumn id="17" xr3:uid="{3D437CC8-B4D0-47B9-9043-9B8AE6E265FF}" name="ACTIVIDAD PROYECTO" dataDxfId="7"/>
    <tableColumn id="18" xr3:uid="{914427E2-A62D-474F-BF88-2454D3863D82}" name="Modalidad" dataDxfId="6"/>
    <tableColumn id="19" xr3:uid="{28EAC833-78FB-40AB-AD95-A74AF7C92C34}" name="Tipo Contrato" dataDxfId="5"/>
    <tableColumn id="20" xr3:uid="{13873C22-1945-4D96-9584-5D9A16B3FE34}" name="No. SECOP" dataDxfId="4"/>
    <tableColumn id="21" xr3:uid="{5606D838-08DA-4884-A385-E4A848BE00D3}" name="Url SECOP" dataDxfId="3"/>
    <tableColumn id="22" xr3:uid="{609DE4F6-6799-4CC9-9B18-DD161A96A620}" name="Columna1" dataDxfId="2"/>
  </tableColumns>
  <tableStyleInfo name="Estilo de tabla 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tint="-0.249977111117893"/>
  </sheetPr>
  <dimension ref="A1:BJ64"/>
  <sheetViews>
    <sheetView showGridLines="0" tabSelected="1" zoomScale="60" zoomScaleNormal="60" workbookViewId="0">
      <selection activeCell="N55" sqref="N55"/>
    </sheetView>
  </sheetViews>
  <sheetFormatPr baseColWidth="10" defaultColWidth="11.33203125" defaultRowHeight="14.4" x14ac:dyDescent="0.3"/>
  <cols>
    <col min="1" max="1" width="24" style="6" customWidth="1"/>
    <col min="2" max="2" width="36.109375" style="6" customWidth="1"/>
    <col min="3" max="3" width="20.33203125" style="6" customWidth="1"/>
    <col min="4" max="4" width="19.109375" style="6" customWidth="1"/>
    <col min="5" max="5" width="25.6640625" style="6" customWidth="1"/>
    <col min="6" max="6" width="21.6640625" style="6" customWidth="1"/>
    <col min="7" max="7" width="22.33203125" style="6" customWidth="1"/>
    <col min="8" max="8" width="20.44140625" style="6" customWidth="1"/>
    <col min="9" max="9" width="26.33203125" style="6" customWidth="1"/>
    <col min="10" max="10" width="14.109375" style="6" customWidth="1"/>
    <col min="11" max="11" width="23.33203125" style="6" customWidth="1"/>
    <col min="12" max="12" width="16.6640625" style="6" customWidth="1"/>
    <col min="13" max="13" width="24.109375" style="6" customWidth="1"/>
    <col min="14" max="14" width="24.6640625" style="6" customWidth="1"/>
    <col min="15" max="15" width="21.88671875" style="6" customWidth="1"/>
    <col min="16" max="16" width="27.6640625" style="7" customWidth="1"/>
    <col min="17" max="17" width="33.6640625" style="8" customWidth="1"/>
    <col min="18" max="18" width="25.33203125" style="6" bestFit="1" customWidth="1"/>
    <col min="19" max="19" width="30.6640625" style="6" customWidth="1"/>
    <col min="20" max="20" width="32.6640625" style="6" bestFit="1" customWidth="1"/>
    <col min="21" max="21" width="30.88671875" style="6" bestFit="1" customWidth="1"/>
    <col min="22" max="22" width="34.109375" style="6" customWidth="1"/>
    <col min="23" max="23" width="26.88671875" style="6" customWidth="1"/>
    <col min="24" max="24" width="28.88671875" style="6" customWidth="1"/>
    <col min="25" max="25" width="27.33203125" style="6" customWidth="1"/>
    <col min="26" max="26" width="29.88671875" style="6" bestFit="1" customWidth="1"/>
    <col min="27" max="27" width="17.6640625" style="6" hidden="1" customWidth="1"/>
    <col min="28" max="36" width="18.33203125" style="6" hidden="1" customWidth="1"/>
    <col min="37" max="37" width="23" style="6" hidden="1" customWidth="1"/>
    <col min="38" max="38" width="22.5546875" style="6" hidden="1" customWidth="1"/>
    <col min="39" max="39" width="27.6640625" style="6" bestFit="1" customWidth="1"/>
    <col min="40" max="40" width="26.44140625" style="6" bestFit="1" customWidth="1"/>
    <col min="41" max="41" width="29" style="6" bestFit="1" customWidth="1"/>
    <col min="42" max="51" width="19" style="6" hidden="1" customWidth="1"/>
    <col min="52" max="52" width="26.6640625" style="6" hidden="1" customWidth="1"/>
    <col min="53" max="53" width="25.33203125" style="6" hidden="1" customWidth="1"/>
    <col min="54" max="54" width="26.44140625" style="6" bestFit="1" customWidth="1"/>
    <col min="55" max="55" width="27.109375" style="6" bestFit="1" customWidth="1"/>
    <col min="56" max="58" width="27.33203125" style="6" customWidth="1"/>
    <col min="59" max="59" width="25.88671875" style="6" customWidth="1"/>
    <col min="60" max="60" width="17.6640625" style="6" customWidth="1"/>
    <col min="61" max="61" width="19.6640625" style="6" customWidth="1"/>
    <col min="62" max="62" width="21.33203125" style="6" customWidth="1"/>
    <col min="63" max="63" width="22.88671875" style="1" bestFit="1" customWidth="1"/>
    <col min="64" max="64" width="33" style="1" bestFit="1" customWidth="1"/>
    <col min="65" max="65" width="28.88671875" style="1" bestFit="1" customWidth="1"/>
    <col min="66" max="66" width="58.33203125" style="1" bestFit="1" customWidth="1"/>
    <col min="67" max="67" width="26" style="1" bestFit="1" customWidth="1"/>
    <col min="68" max="68" width="24.33203125" style="1" bestFit="1" customWidth="1"/>
    <col min="69" max="69" width="35.33203125" style="1" bestFit="1" customWidth="1"/>
    <col min="70" max="70" width="30.33203125" style="1" bestFit="1" customWidth="1"/>
    <col min="71" max="71" width="31.33203125" style="1" bestFit="1" customWidth="1"/>
    <col min="72" max="72" width="38" style="1" bestFit="1" customWidth="1"/>
    <col min="73" max="73" width="40.109375" style="1" bestFit="1" customWidth="1"/>
    <col min="74" max="74" width="43.33203125" style="1" bestFit="1" customWidth="1"/>
    <col min="75" max="75" width="48.88671875" style="1" bestFit="1" customWidth="1"/>
    <col min="76" max="76" width="39.33203125" style="1" bestFit="1" customWidth="1"/>
    <col min="77" max="77" width="26.88671875" style="1" bestFit="1" customWidth="1"/>
    <col min="78" max="78" width="47" style="1" bestFit="1" customWidth="1"/>
    <col min="79" max="79" width="40" style="1" bestFit="1" customWidth="1"/>
    <col min="80" max="80" width="83.6640625" style="1" bestFit="1" customWidth="1"/>
    <col min="81" max="81" width="21.33203125" style="1" bestFit="1" customWidth="1"/>
    <col min="82" max="82" width="31.33203125" style="1" bestFit="1" customWidth="1"/>
    <col min="83" max="83" width="27.33203125" style="1" bestFit="1" customWidth="1"/>
    <col min="84" max="84" width="56.88671875" style="1" bestFit="1" customWidth="1"/>
    <col min="85" max="85" width="24.33203125" style="1" bestFit="1" customWidth="1"/>
    <col min="86" max="86" width="22.88671875" style="1" bestFit="1" customWidth="1"/>
    <col min="87" max="87" width="33.88671875" style="1" bestFit="1" customWidth="1"/>
    <col min="88" max="88" width="29" style="1" bestFit="1" customWidth="1"/>
    <col min="89" max="89" width="29.88671875" style="1" bestFit="1" customWidth="1"/>
    <col min="90" max="90" width="36.33203125" style="1" bestFit="1" customWidth="1"/>
    <col min="91" max="91" width="38.6640625" style="1" bestFit="1" customWidth="1"/>
    <col min="92" max="92" width="42" style="1" bestFit="1" customWidth="1"/>
    <col min="93" max="93" width="47.33203125" style="1" bestFit="1" customWidth="1"/>
    <col min="94" max="94" width="37.88671875" style="1" bestFit="1" customWidth="1"/>
    <col min="95" max="95" width="25.33203125" style="1" bestFit="1" customWidth="1"/>
    <col min="96" max="96" width="45.33203125" style="1" bestFit="1" customWidth="1"/>
    <col min="97" max="97" width="38.33203125" style="1" bestFit="1" customWidth="1"/>
    <col min="98" max="98" width="82.109375" style="1" bestFit="1" customWidth="1"/>
    <col min="99" max="99" width="22" style="1" bestFit="1" customWidth="1"/>
    <col min="100" max="100" width="32.109375" style="1" bestFit="1" customWidth="1"/>
    <col min="101" max="101" width="28" style="1" bestFit="1" customWidth="1"/>
    <col min="102" max="102" width="57.33203125" style="1" bestFit="1" customWidth="1"/>
    <col min="103" max="103" width="25.109375" style="1" bestFit="1" customWidth="1"/>
    <col min="104" max="104" width="23.33203125" style="1" bestFit="1" customWidth="1"/>
    <col min="105" max="105" width="34.33203125" style="1" bestFit="1" customWidth="1"/>
    <col min="106" max="106" width="29.33203125" style="1" bestFit="1" customWidth="1"/>
    <col min="107" max="107" width="30.33203125" style="1" bestFit="1" customWidth="1"/>
    <col min="108" max="108" width="37.109375" style="1" bestFit="1" customWidth="1"/>
    <col min="109" max="109" width="39.33203125" style="1" bestFit="1" customWidth="1"/>
    <col min="110" max="110" width="42.33203125" style="1" bestFit="1" customWidth="1"/>
    <col min="111" max="111" width="48" style="1" bestFit="1" customWidth="1"/>
    <col min="112" max="112" width="38.33203125" style="1" bestFit="1" customWidth="1"/>
    <col min="113" max="113" width="25.88671875" style="1" bestFit="1" customWidth="1"/>
    <col min="114" max="114" width="46" style="1" bestFit="1" customWidth="1"/>
    <col min="115" max="115" width="39.109375" style="1" bestFit="1" customWidth="1"/>
    <col min="116" max="116" width="82.6640625" style="1" bestFit="1" customWidth="1"/>
    <col min="117" max="117" width="20" style="1" bestFit="1" customWidth="1"/>
    <col min="118" max="118" width="30.109375" style="1" bestFit="1" customWidth="1"/>
    <col min="119" max="119" width="26" style="1" bestFit="1" customWidth="1"/>
    <col min="120" max="120" width="55.33203125" style="1" bestFit="1" customWidth="1"/>
    <col min="121" max="121" width="23.33203125" style="1" bestFit="1" customWidth="1"/>
    <col min="122" max="122" width="21.33203125" style="1" bestFit="1" customWidth="1"/>
    <col min="123" max="123" width="32.33203125" style="1" bestFit="1" customWidth="1"/>
    <col min="124" max="124" width="27.6640625" style="1" bestFit="1" customWidth="1"/>
    <col min="125" max="125" width="28.33203125" style="1" bestFit="1" customWidth="1"/>
    <col min="126" max="126" width="35.109375" style="1" bestFit="1" customWidth="1"/>
    <col min="127" max="127" width="37.33203125" style="1" bestFit="1" customWidth="1"/>
    <col min="128" max="128" width="40.33203125" style="1" bestFit="1" customWidth="1"/>
    <col min="129" max="129" width="46" style="1" bestFit="1" customWidth="1"/>
    <col min="130" max="130" width="36.33203125" style="1" bestFit="1" customWidth="1"/>
    <col min="131" max="131" width="24" style="1" bestFit="1" customWidth="1"/>
    <col min="132" max="132" width="44.109375" style="1" bestFit="1" customWidth="1"/>
    <col min="133" max="133" width="37.33203125" style="1" bestFit="1" customWidth="1"/>
    <col min="134" max="134" width="80.88671875" style="1" bestFit="1" customWidth="1"/>
    <col min="135" max="135" width="37.109375" style="1" bestFit="1" customWidth="1"/>
    <col min="136" max="136" width="22.88671875" style="1" bestFit="1" customWidth="1"/>
    <col min="137" max="137" width="33" style="1" bestFit="1" customWidth="1"/>
    <col min="138" max="138" width="28.88671875" style="1" bestFit="1" customWidth="1"/>
    <col min="139" max="139" width="58.33203125" style="1" bestFit="1" customWidth="1"/>
    <col min="140" max="140" width="26" style="1" bestFit="1" customWidth="1"/>
    <col min="141" max="141" width="24.33203125" style="1" bestFit="1" customWidth="1"/>
    <col min="142" max="142" width="35.33203125" style="1" bestFit="1" customWidth="1"/>
    <col min="143" max="143" width="30.33203125" style="1" bestFit="1" customWidth="1"/>
    <col min="144" max="144" width="31.33203125" style="1" bestFit="1" customWidth="1"/>
    <col min="145" max="145" width="38" style="1" bestFit="1" customWidth="1"/>
    <col min="146" max="146" width="40.109375" style="1" bestFit="1" customWidth="1"/>
    <col min="147" max="147" width="43.33203125" style="1" bestFit="1" customWidth="1"/>
    <col min="148" max="148" width="48.88671875" style="1" bestFit="1" customWidth="1"/>
    <col min="149" max="149" width="39.33203125" style="1" bestFit="1" customWidth="1"/>
    <col min="150" max="150" width="26.88671875" style="1" bestFit="1" customWidth="1"/>
    <col min="151" max="151" width="47" style="1" bestFit="1" customWidth="1"/>
    <col min="152" max="152" width="40" style="1" bestFit="1" customWidth="1"/>
    <col min="153" max="153" width="83.6640625" style="1" bestFit="1" customWidth="1"/>
    <col min="154" max="154" width="21.33203125" style="1" bestFit="1" customWidth="1"/>
    <col min="155" max="155" width="31.33203125" style="1" bestFit="1" customWidth="1"/>
    <col min="156" max="156" width="27.33203125" style="1" bestFit="1" customWidth="1"/>
    <col min="157" max="157" width="56.88671875" style="1" bestFit="1" customWidth="1"/>
    <col min="158" max="158" width="24.33203125" style="1" bestFit="1" customWidth="1"/>
    <col min="159" max="159" width="22.88671875" style="1" bestFit="1" customWidth="1"/>
    <col min="160" max="160" width="33.88671875" style="1" bestFit="1" customWidth="1"/>
    <col min="161" max="161" width="29" style="1" bestFit="1" customWidth="1"/>
    <col min="162" max="162" width="29.88671875" style="1" bestFit="1" customWidth="1"/>
    <col min="163" max="163" width="36.33203125" style="1" bestFit="1" customWidth="1"/>
    <col min="164" max="164" width="38.6640625" style="1" bestFit="1" customWidth="1"/>
    <col min="165" max="165" width="42" style="1" bestFit="1" customWidth="1"/>
    <col min="166" max="166" width="47.33203125" style="1" bestFit="1" customWidth="1"/>
    <col min="167" max="167" width="37.88671875" style="1" bestFit="1" customWidth="1"/>
    <col min="168" max="168" width="25.33203125" style="1" bestFit="1" customWidth="1"/>
    <col min="169" max="169" width="45.33203125" style="1" bestFit="1" customWidth="1"/>
    <col min="170" max="170" width="38.33203125" style="1" bestFit="1" customWidth="1"/>
    <col min="171" max="171" width="82.109375" style="1" bestFit="1" customWidth="1"/>
    <col min="172" max="172" width="22" style="1" bestFit="1" customWidth="1"/>
    <col min="173" max="173" width="32.109375" style="1" bestFit="1" customWidth="1"/>
    <col min="174" max="174" width="28" style="1" bestFit="1" customWidth="1"/>
    <col min="175" max="175" width="57.33203125" style="1" bestFit="1" customWidth="1"/>
    <col min="176" max="176" width="25.109375" style="1" bestFit="1" customWidth="1"/>
    <col min="177" max="177" width="23.33203125" style="1" bestFit="1" customWidth="1"/>
    <col min="178" max="178" width="34.33203125" style="1" bestFit="1" customWidth="1"/>
    <col min="179" max="179" width="29.33203125" style="1" bestFit="1" customWidth="1"/>
    <col min="180" max="180" width="30.33203125" style="1" bestFit="1" customWidth="1"/>
    <col min="181" max="181" width="37.109375" style="1" bestFit="1" customWidth="1"/>
    <col min="182" max="182" width="39.33203125" style="1" bestFit="1" customWidth="1"/>
    <col min="183" max="183" width="42.33203125" style="1" bestFit="1" customWidth="1"/>
    <col min="184" max="184" width="48" style="1" bestFit="1" customWidth="1"/>
    <col min="185" max="185" width="38.33203125" style="1" bestFit="1" customWidth="1"/>
    <col min="186" max="186" width="25.88671875" style="1" bestFit="1" customWidth="1"/>
    <col min="187" max="187" width="46" style="1" bestFit="1" customWidth="1"/>
    <col min="188" max="188" width="39.109375" style="1" bestFit="1" customWidth="1"/>
    <col min="189" max="189" width="82.6640625" style="1" bestFit="1" customWidth="1"/>
    <col min="190" max="190" width="20" style="1" bestFit="1" customWidth="1"/>
    <col min="191" max="191" width="30.109375" style="1" bestFit="1" customWidth="1"/>
    <col min="192" max="192" width="26" style="1" bestFit="1" customWidth="1"/>
    <col min="193" max="193" width="55.33203125" style="1" bestFit="1" customWidth="1"/>
    <col min="194" max="194" width="23.33203125" style="1" bestFit="1" customWidth="1"/>
    <col min="195" max="195" width="21.33203125" style="1" bestFit="1" customWidth="1"/>
    <col min="196" max="196" width="32.33203125" style="1" bestFit="1" customWidth="1"/>
    <col min="197" max="197" width="27.6640625" style="1" bestFit="1" customWidth="1"/>
    <col min="198" max="198" width="28.33203125" style="1" bestFit="1" customWidth="1"/>
    <col min="199" max="199" width="35.109375" style="1" bestFit="1" customWidth="1"/>
    <col min="200" max="200" width="37.33203125" style="1" bestFit="1" customWidth="1"/>
    <col min="201" max="201" width="40.33203125" style="1" bestFit="1" customWidth="1"/>
    <col min="202" max="202" width="46" style="1" bestFit="1" customWidth="1"/>
    <col min="203" max="203" width="36.33203125" style="1" bestFit="1" customWidth="1"/>
    <col min="204" max="204" width="24" style="1" bestFit="1" customWidth="1"/>
    <col min="205" max="205" width="44.109375" style="1" bestFit="1" customWidth="1"/>
    <col min="206" max="206" width="37.33203125" style="1" bestFit="1" customWidth="1"/>
    <col min="207" max="207" width="80.88671875" style="1" bestFit="1" customWidth="1"/>
    <col min="208" max="208" width="37.109375" style="1" bestFit="1" customWidth="1"/>
    <col min="209" max="209" width="22.88671875" style="1" bestFit="1" customWidth="1"/>
    <col min="210" max="210" width="33" style="1" bestFit="1" customWidth="1"/>
    <col min="211" max="211" width="28.88671875" style="1" bestFit="1" customWidth="1"/>
    <col min="212" max="212" width="58.33203125" style="1" bestFit="1" customWidth="1"/>
    <col min="213" max="213" width="26" style="1" bestFit="1" customWidth="1"/>
    <col min="214" max="214" width="24.33203125" style="1" bestFit="1" customWidth="1"/>
    <col min="215" max="215" width="35.33203125" style="1" bestFit="1" customWidth="1"/>
    <col min="216" max="216" width="30.33203125" style="1" bestFit="1" customWidth="1"/>
    <col min="217" max="217" width="31.33203125" style="1" bestFit="1" customWidth="1"/>
    <col min="218" max="218" width="38" style="1" bestFit="1" customWidth="1"/>
    <col min="219" max="219" width="40.109375" style="1" bestFit="1" customWidth="1"/>
    <col min="220" max="220" width="43.33203125" style="1" bestFit="1" customWidth="1"/>
    <col min="221" max="221" width="48.88671875" style="1" bestFit="1" customWidth="1"/>
    <col min="222" max="222" width="39.33203125" style="1" bestFit="1" customWidth="1"/>
    <col min="223" max="223" width="26.88671875" style="1" bestFit="1" customWidth="1"/>
    <col min="224" max="224" width="47" style="1" bestFit="1" customWidth="1"/>
    <col min="225" max="225" width="40" style="1" bestFit="1" customWidth="1"/>
    <col min="226" max="226" width="83.6640625" style="1" bestFit="1" customWidth="1"/>
    <col min="227" max="227" width="21.33203125" style="1" bestFit="1" customWidth="1"/>
    <col min="228" max="228" width="31.33203125" style="1" bestFit="1" customWidth="1"/>
    <col min="229" max="229" width="27.33203125" style="1" bestFit="1" customWidth="1"/>
    <col min="230" max="230" width="56.88671875" style="1" bestFit="1" customWidth="1"/>
    <col min="231" max="231" width="24.33203125" style="1" bestFit="1" customWidth="1"/>
    <col min="232" max="232" width="22.88671875" style="1" bestFit="1" customWidth="1"/>
    <col min="233" max="233" width="33.88671875" style="1" bestFit="1" customWidth="1"/>
    <col min="234" max="234" width="29" style="1" bestFit="1" customWidth="1"/>
    <col min="235" max="235" width="29.88671875" style="1" bestFit="1" customWidth="1"/>
    <col min="236" max="236" width="36.33203125" style="1" bestFit="1" customWidth="1"/>
    <col min="237" max="237" width="38.6640625" style="1" bestFit="1" customWidth="1"/>
    <col min="238" max="238" width="42" style="1" bestFit="1" customWidth="1"/>
    <col min="239" max="239" width="47.33203125" style="1" bestFit="1" customWidth="1"/>
    <col min="240" max="240" width="37.88671875" style="1" bestFit="1" customWidth="1"/>
    <col min="241" max="241" width="25.33203125" style="1" bestFit="1" customWidth="1"/>
    <col min="242" max="242" width="45.33203125" style="1" bestFit="1" customWidth="1"/>
    <col min="243" max="243" width="38.33203125" style="1" bestFit="1" customWidth="1"/>
    <col min="244" max="244" width="82.109375" style="1" bestFit="1" customWidth="1"/>
    <col min="245" max="245" width="22" style="1" bestFit="1" customWidth="1"/>
    <col min="246" max="246" width="32.109375" style="1" bestFit="1" customWidth="1"/>
    <col min="247" max="247" width="28" style="1" bestFit="1" customWidth="1"/>
    <col min="248" max="248" width="57.33203125" style="1" bestFit="1" customWidth="1"/>
    <col min="249" max="249" width="25.109375" style="1" bestFit="1" customWidth="1"/>
    <col min="250" max="250" width="23.33203125" style="1" bestFit="1" customWidth="1"/>
    <col min="251" max="251" width="34.33203125" style="1" bestFit="1" customWidth="1"/>
    <col min="252" max="252" width="29.33203125" style="1" bestFit="1" customWidth="1"/>
    <col min="253" max="253" width="30.33203125" style="1" bestFit="1" customWidth="1"/>
    <col min="254" max="254" width="37.109375" style="1" bestFit="1" customWidth="1"/>
    <col min="255" max="255" width="39.33203125" style="1" bestFit="1" customWidth="1"/>
    <col min="256" max="256" width="42.33203125" style="1" bestFit="1" customWidth="1"/>
    <col min="257" max="257" width="48" style="1" bestFit="1" customWidth="1"/>
    <col min="258" max="258" width="38.33203125" style="1" bestFit="1" customWidth="1"/>
    <col min="259" max="259" width="25.88671875" style="1" bestFit="1" customWidth="1"/>
    <col min="260" max="260" width="46" style="1" bestFit="1" customWidth="1"/>
    <col min="261" max="261" width="39.109375" style="1" bestFit="1" customWidth="1"/>
    <col min="262" max="262" width="82.6640625" style="1" bestFit="1" customWidth="1"/>
    <col min="263" max="263" width="20" style="1" bestFit="1" customWidth="1"/>
    <col min="264" max="264" width="30.109375" style="1" bestFit="1" customWidth="1"/>
    <col min="265" max="265" width="26" style="1" bestFit="1" customWidth="1"/>
    <col min="266" max="266" width="55.33203125" style="1" bestFit="1" customWidth="1"/>
    <col min="267" max="267" width="23.33203125" style="1" bestFit="1" customWidth="1"/>
    <col min="268" max="268" width="21.33203125" style="1" bestFit="1" customWidth="1"/>
    <col min="269" max="269" width="32.33203125" style="1" bestFit="1" customWidth="1"/>
    <col min="270" max="270" width="27.6640625" style="1" bestFit="1" customWidth="1"/>
    <col min="271" max="271" width="28.33203125" style="1" bestFit="1" customWidth="1"/>
    <col min="272" max="272" width="35.109375" style="1" bestFit="1" customWidth="1"/>
    <col min="273" max="273" width="37.33203125" style="1" bestFit="1" customWidth="1"/>
    <col min="274" max="274" width="40.33203125" style="1" bestFit="1" customWidth="1"/>
    <col min="275" max="275" width="46" style="1" bestFit="1" customWidth="1"/>
    <col min="276" max="276" width="36.33203125" style="1" bestFit="1" customWidth="1"/>
    <col min="277" max="277" width="24" style="1" bestFit="1" customWidth="1"/>
    <col min="278" max="278" width="44.109375" style="1" bestFit="1" customWidth="1"/>
    <col min="279" max="279" width="37.33203125" style="1" bestFit="1" customWidth="1"/>
    <col min="280" max="280" width="80.88671875" style="1" bestFit="1" customWidth="1"/>
    <col min="281" max="281" width="37.109375" style="1" bestFit="1" customWidth="1"/>
    <col min="282" max="282" width="22.88671875" style="1" bestFit="1" customWidth="1"/>
    <col min="283" max="283" width="33" style="1" bestFit="1" customWidth="1"/>
    <col min="284" max="284" width="28.88671875" style="1" bestFit="1" customWidth="1"/>
    <col min="285" max="285" width="58.33203125" style="1" bestFit="1" customWidth="1"/>
    <col min="286" max="286" width="26" style="1" bestFit="1" customWidth="1"/>
    <col min="287" max="287" width="24.33203125" style="1" bestFit="1" customWidth="1"/>
    <col min="288" max="288" width="35.33203125" style="1" bestFit="1" customWidth="1"/>
    <col min="289" max="289" width="30.33203125" style="1" bestFit="1" customWidth="1"/>
    <col min="290" max="290" width="31.33203125" style="1" bestFit="1" customWidth="1"/>
    <col min="291" max="291" width="38" style="1" bestFit="1" customWidth="1"/>
    <col min="292" max="292" width="40.109375" style="1" bestFit="1" customWidth="1"/>
    <col min="293" max="293" width="43.33203125" style="1" bestFit="1" customWidth="1"/>
    <col min="294" max="294" width="48.88671875" style="1" bestFit="1" customWidth="1"/>
    <col min="295" max="295" width="39.33203125" style="1" bestFit="1" customWidth="1"/>
    <col min="296" max="296" width="26.88671875" style="1" bestFit="1" customWidth="1"/>
    <col min="297" max="297" width="47" style="1" bestFit="1" customWidth="1"/>
    <col min="298" max="298" width="40" style="1" bestFit="1" customWidth="1"/>
    <col min="299" max="299" width="83.6640625" style="1" bestFit="1" customWidth="1"/>
    <col min="300" max="300" width="21.33203125" style="1" bestFit="1" customWidth="1"/>
    <col min="301" max="301" width="31.33203125" style="1" bestFit="1" customWidth="1"/>
    <col min="302" max="302" width="27.33203125" style="1" bestFit="1" customWidth="1"/>
    <col min="303" max="303" width="56.88671875" style="1" bestFit="1" customWidth="1"/>
    <col min="304" max="304" width="24.33203125" style="1" bestFit="1" customWidth="1"/>
    <col min="305" max="305" width="22.88671875" style="1" bestFit="1" customWidth="1"/>
    <col min="306" max="306" width="33.88671875" style="1" bestFit="1" customWidth="1"/>
    <col min="307" max="307" width="29" style="1" bestFit="1" customWidth="1"/>
    <col min="308" max="308" width="29.88671875" style="1" bestFit="1" customWidth="1"/>
    <col min="309" max="309" width="36.33203125" style="1" bestFit="1" customWidth="1"/>
    <col min="310" max="310" width="38.6640625" style="1" bestFit="1" customWidth="1"/>
    <col min="311" max="311" width="42" style="1" bestFit="1" customWidth="1"/>
    <col min="312" max="312" width="47.33203125" style="1" bestFit="1" customWidth="1"/>
    <col min="313" max="313" width="37.88671875" style="1" bestFit="1" customWidth="1"/>
    <col min="314" max="314" width="25.33203125" style="1" bestFit="1" customWidth="1"/>
    <col min="315" max="315" width="45.33203125" style="1" bestFit="1" customWidth="1"/>
    <col min="316" max="316" width="38.33203125" style="1" bestFit="1" customWidth="1"/>
    <col min="317" max="317" width="82.109375" style="1" bestFit="1" customWidth="1"/>
    <col min="318" max="318" width="22" style="1" bestFit="1" customWidth="1"/>
    <col min="319" max="319" width="32.109375" style="1" bestFit="1" customWidth="1"/>
    <col min="320" max="320" width="28" style="1" bestFit="1" customWidth="1"/>
    <col min="321" max="321" width="57.33203125" style="1" bestFit="1" customWidth="1"/>
    <col min="322" max="322" width="25.109375" style="1" bestFit="1" customWidth="1"/>
    <col min="323" max="323" width="23.33203125" style="1" bestFit="1" customWidth="1"/>
    <col min="324" max="324" width="34.33203125" style="1" bestFit="1" customWidth="1"/>
    <col min="325" max="325" width="29.33203125" style="1" bestFit="1" customWidth="1"/>
    <col min="326" max="326" width="30.33203125" style="1" bestFit="1" customWidth="1"/>
    <col min="327" max="327" width="37.109375" style="1" bestFit="1" customWidth="1"/>
    <col min="328" max="328" width="39.33203125" style="1" bestFit="1" customWidth="1"/>
    <col min="329" max="329" width="42.33203125" style="1" bestFit="1" customWidth="1"/>
    <col min="330" max="330" width="48" style="1" bestFit="1" customWidth="1"/>
    <col min="331" max="331" width="38.33203125" style="1" bestFit="1" customWidth="1"/>
    <col min="332" max="332" width="25.88671875" style="1" bestFit="1" customWidth="1"/>
    <col min="333" max="333" width="46" style="1" bestFit="1" customWidth="1"/>
    <col min="334" max="334" width="39.109375" style="1" bestFit="1" customWidth="1"/>
    <col min="335" max="335" width="82.6640625" style="1" bestFit="1" customWidth="1"/>
    <col min="336" max="336" width="20" style="1" bestFit="1" customWidth="1"/>
    <col min="337" max="337" width="30.109375" style="1" bestFit="1" customWidth="1"/>
    <col min="338" max="338" width="26" style="1" bestFit="1" customWidth="1"/>
    <col min="339" max="339" width="55.33203125" style="1" bestFit="1" customWidth="1"/>
    <col min="340" max="340" width="23.33203125" style="1" bestFit="1" customWidth="1"/>
    <col min="341" max="341" width="21.33203125" style="1" bestFit="1" customWidth="1"/>
    <col min="342" max="342" width="32.33203125" style="1" bestFit="1" customWidth="1"/>
    <col min="343" max="343" width="27.6640625" style="1" bestFit="1" customWidth="1"/>
    <col min="344" max="344" width="28.33203125" style="1" bestFit="1" customWidth="1"/>
    <col min="345" max="345" width="35.109375" style="1" bestFit="1" customWidth="1"/>
    <col min="346" max="346" width="37.33203125" style="1" bestFit="1" customWidth="1"/>
    <col min="347" max="347" width="40.33203125" style="1" bestFit="1" customWidth="1"/>
    <col min="348" max="348" width="46" style="1" bestFit="1" customWidth="1"/>
    <col min="349" max="349" width="36.33203125" style="1" bestFit="1" customWidth="1"/>
    <col min="350" max="350" width="24" style="1" bestFit="1" customWidth="1"/>
    <col min="351" max="351" width="44.109375" style="1" bestFit="1" customWidth="1"/>
    <col min="352" max="352" width="37.33203125" style="1" bestFit="1" customWidth="1"/>
    <col min="353" max="353" width="80.88671875" style="1" bestFit="1" customWidth="1"/>
    <col min="354" max="354" width="37.109375" style="1" bestFit="1" customWidth="1"/>
    <col min="355" max="16384" width="11.33203125" style="1"/>
  </cols>
  <sheetData>
    <row r="1" spans="1:62" ht="30" customHeight="1" x14ac:dyDescent="0.3">
      <c r="A1" s="118"/>
      <c r="B1" s="118"/>
      <c r="C1" s="119" t="s">
        <v>34</v>
      </c>
      <c r="D1" s="120"/>
      <c r="E1" s="120"/>
      <c r="F1" s="120"/>
      <c r="G1" s="120"/>
      <c r="H1" s="120"/>
      <c r="I1" s="120"/>
      <c r="J1" s="120"/>
      <c r="K1" s="120"/>
      <c r="L1" s="120"/>
      <c r="M1" s="120"/>
      <c r="N1" s="120"/>
      <c r="O1" s="120"/>
      <c r="P1" s="120"/>
      <c r="Q1" s="120"/>
      <c r="R1" s="120"/>
      <c r="S1" s="120"/>
      <c r="T1" s="120"/>
      <c r="U1" s="120"/>
      <c r="V1" s="120"/>
      <c r="W1" s="120"/>
      <c r="X1" s="120"/>
      <c r="Y1" s="120"/>
      <c r="Z1" s="120"/>
      <c r="AA1" s="120"/>
      <c r="AB1" s="120"/>
      <c r="AC1" s="120"/>
      <c r="AD1" s="120"/>
      <c r="AE1" s="120"/>
      <c r="AF1" s="120"/>
      <c r="AG1" s="120"/>
      <c r="AH1" s="120"/>
      <c r="AI1" s="120"/>
      <c r="AJ1" s="120"/>
      <c r="AK1" s="120"/>
      <c r="AL1" s="120"/>
      <c r="AM1" s="120"/>
      <c r="AN1" s="120"/>
      <c r="AO1" s="120"/>
      <c r="AP1" s="120"/>
      <c r="AQ1" s="120"/>
      <c r="AR1" s="120"/>
      <c r="AS1" s="120"/>
      <c r="AT1" s="120"/>
      <c r="AU1" s="120"/>
      <c r="AV1" s="120"/>
      <c r="AW1" s="120"/>
      <c r="AX1" s="120"/>
      <c r="AY1" s="120"/>
      <c r="AZ1" s="120"/>
      <c r="BA1" s="120"/>
      <c r="BB1" s="120"/>
      <c r="BC1" s="120"/>
      <c r="BD1" s="120"/>
      <c r="BE1" s="120"/>
      <c r="BF1" s="120"/>
      <c r="BG1" s="121"/>
      <c r="BH1" s="16" t="s">
        <v>35</v>
      </c>
      <c r="BI1" s="17"/>
      <c r="BJ1" s="18"/>
    </row>
    <row r="2" spans="1:62" ht="30" customHeight="1" x14ac:dyDescent="0.3">
      <c r="A2" s="118"/>
      <c r="B2" s="118"/>
      <c r="C2" s="119"/>
      <c r="D2" s="120"/>
      <c r="E2" s="120"/>
      <c r="F2" s="120"/>
      <c r="G2" s="120"/>
      <c r="H2" s="120"/>
      <c r="I2" s="120"/>
      <c r="J2" s="120"/>
      <c r="K2" s="120"/>
      <c r="L2" s="120"/>
      <c r="M2" s="120"/>
      <c r="N2" s="120"/>
      <c r="O2" s="120"/>
      <c r="P2" s="120"/>
      <c r="Q2" s="120"/>
      <c r="R2" s="120"/>
      <c r="S2" s="120"/>
      <c r="T2" s="120"/>
      <c r="U2" s="120"/>
      <c r="V2" s="120"/>
      <c r="W2" s="120"/>
      <c r="X2" s="120"/>
      <c r="Y2" s="120"/>
      <c r="Z2" s="120"/>
      <c r="AA2" s="120"/>
      <c r="AB2" s="120"/>
      <c r="AC2" s="120"/>
      <c r="AD2" s="120"/>
      <c r="AE2" s="120"/>
      <c r="AF2" s="120"/>
      <c r="AG2" s="120"/>
      <c r="AH2" s="120"/>
      <c r="AI2" s="120"/>
      <c r="AJ2" s="120"/>
      <c r="AK2" s="120"/>
      <c r="AL2" s="120"/>
      <c r="AM2" s="120"/>
      <c r="AN2" s="120"/>
      <c r="AO2" s="120"/>
      <c r="AP2" s="120"/>
      <c r="AQ2" s="120"/>
      <c r="AR2" s="120"/>
      <c r="AS2" s="120"/>
      <c r="AT2" s="120"/>
      <c r="AU2" s="120"/>
      <c r="AV2" s="120"/>
      <c r="AW2" s="120"/>
      <c r="AX2" s="120"/>
      <c r="AY2" s="120"/>
      <c r="AZ2" s="120"/>
      <c r="BA2" s="120"/>
      <c r="BB2" s="120"/>
      <c r="BC2" s="120"/>
      <c r="BD2" s="120"/>
      <c r="BE2" s="120"/>
      <c r="BF2" s="120"/>
      <c r="BG2" s="121"/>
      <c r="BH2" s="16" t="s">
        <v>41</v>
      </c>
      <c r="BI2" s="17"/>
      <c r="BJ2" s="18"/>
    </row>
    <row r="3" spans="1:62" ht="30" customHeight="1" x14ac:dyDescent="0.3">
      <c r="A3" s="118"/>
      <c r="B3" s="118"/>
      <c r="C3" s="119"/>
      <c r="D3" s="120"/>
      <c r="E3" s="120"/>
      <c r="F3" s="120"/>
      <c r="G3" s="120"/>
      <c r="H3" s="120"/>
      <c r="I3" s="120"/>
      <c r="J3" s="120"/>
      <c r="K3" s="120"/>
      <c r="L3" s="120"/>
      <c r="M3" s="120"/>
      <c r="N3" s="120"/>
      <c r="O3" s="120"/>
      <c r="P3" s="120"/>
      <c r="Q3" s="120"/>
      <c r="R3" s="120"/>
      <c r="S3" s="120"/>
      <c r="T3" s="120"/>
      <c r="U3" s="120"/>
      <c r="V3" s="120"/>
      <c r="W3" s="120"/>
      <c r="X3" s="120"/>
      <c r="Y3" s="120"/>
      <c r="Z3" s="120"/>
      <c r="AA3" s="120"/>
      <c r="AB3" s="120"/>
      <c r="AC3" s="120"/>
      <c r="AD3" s="120"/>
      <c r="AE3" s="120"/>
      <c r="AF3" s="120"/>
      <c r="AG3" s="120"/>
      <c r="AH3" s="120"/>
      <c r="AI3" s="120"/>
      <c r="AJ3" s="120"/>
      <c r="AK3" s="120"/>
      <c r="AL3" s="120"/>
      <c r="AM3" s="120"/>
      <c r="AN3" s="120"/>
      <c r="AO3" s="120"/>
      <c r="AP3" s="120"/>
      <c r="AQ3" s="120"/>
      <c r="AR3" s="120"/>
      <c r="AS3" s="120"/>
      <c r="AT3" s="120"/>
      <c r="AU3" s="120"/>
      <c r="AV3" s="120"/>
      <c r="AW3" s="120"/>
      <c r="AX3" s="120"/>
      <c r="AY3" s="120"/>
      <c r="AZ3" s="120"/>
      <c r="BA3" s="120"/>
      <c r="BB3" s="120"/>
      <c r="BC3" s="120"/>
      <c r="BD3" s="120"/>
      <c r="BE3" s="120"/>
      <c r="BF3" s="120"/>
      <c r="BG3" s="121"/>
      <c r="BH3" s="16" t="s">
        <v>42</v>
      </c>
      <c r="BI3" s="17"/>
      <c r="BJ3" s="18"/>
    </row>
    <row r="4" spans="1:62" ht="30" customHeight="1" x14ac:dyDescent="0.3">
      <c r="A4" s="118"/>
      <c r="B4" s="118"/>
      <c r="C4" s="122"/>
      <c r="D4" s="123"/>
      <c r="E4" s="123"/>
      <c r="F4" s="123"/>
      <c r="G4" s="123"/>
      <c r="H4" s="123"/>
      <c r="I4" s="123"/>
      <c r="J4" s="123"/>
      <c r="K4" s="123"/>
      <c r="L4" s="123"/>
      <c r="M4" s="123"/>
      <c r="N4" s="123"/>
      <c r="O4" s="123"/>
      <c r="P4" s="123"/>
      <c r="Q4" s="123"/>
      <c r="R4" s="123"/>
      <c r="S4" s="123"/>
      <c r="T4" s="123"/>
      <c r="U4" s="123"/>
      <c r="V4" s="123"/>
      <c r="W4" s="123"/>
      <c r="X4" s="123"/>
      <c r="Y4" s="123"/>
      <c r="Z4" s="123"/>
      <c r="AA4" s="123"/>
      <c r="AB4" s="123"/>
      <c r="AC4" s="123"/>
      <c r="AD4" s="123"/>
      <c r="AE4" s="123"/>
      <c r="AF4" s="123"/>
      <c r="AG4" s="123"/>
      <c r="AH4" s="123"/>
      <c r="AI4" s="123"/>
      <c r="AJ4" s="123"/>
      <c r="AK4" s="123"/>
      <c r="AL4" s="123"/>
      <c r="AM4" s="123"/>
      <c r="AN4" s="123"/>
      <c r="AO4" s="123"/>
      <c r="AP4" s="123"/>
      <c r="AQ4" s="123"/>
      <c r="AR4" s="123"/>
      <c r="AS4" s="123"/>
      <c r="AT4" s="123"/>
      <c r="AU4" s="123"/>
      <c r="AV4" s="123"/>
      <c r="AW4" s="123"/>
      <c r="AX4" s="123"/>
      <c r="AY4" s="123"/>
      <c r="AZ4" s="123"/>
      <c r="BA4" s="123"/>
      <c r="BB4" s="123"/>
      <c r="BC4" s="123"/>
      <c r="BD4" s="123"/>
      <c r="BE4" s="123"/>
      <c r="BF4" s="123"/>
      <c r="BG4" s="124"/>
      <c r="BH4" s="19" t="s">
        <v>43</v>
      </c>
      <c r="BI4" s="20"/>
      <c r="BJ4" s="21"/>
    </row>
    <row r="5" spans="1:62" ht="23.25" customHeight="1" x14ac:dyDescent="0.3">
      <c r="P5" s="6"/>
      <c r="Q5" s="6"/>
      <c r="BJ5" s="12"/>
    </row>
    <row r="6" spans="1:62" ht="28.5" customHeight="1" thickBot="1" x14ac:dyDescent="0.35">
      <c r="B6" s="5" t="s">
        <v>30</v>
      </c>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c r="AV6" s="9"/>
      <c r="AW6" s="9"/>
      <c r="AX6" s="9"/>
      <c r="AY6" s="9"/>
      <c r="AZ6" s="9"/>
      <c r="BA6" s="9"/>
      <c r="BB6" s="9"/>
      <c r="BC6" s="9"/>
      <c r="BD6" s="9"/>
      <c r="BE6" s="9"/>
      <c r="BF6" s="9"/>
      <c r="BG6" s="9"/>
      <c r="BH6" s="13"/>
      <c r="BI6" s="13"/>
      <c r="BJ6" s="14"/>
    </row>
    <row r="7" spans="1:62" ht="36.9" customHeight="1" thickBot="1" x14ac:dyDescent="0.35">
      <c r="A7" s="1"/>
      <c r="B7" s="11">
        <v>2025</v>
      </c>
      <c r="C7" s="9"/>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9"/>
      <c r="AR7" s="9"/>
      <c r="AS7" s="9"/>
      <c r="AT7" s="9"/>
      <c r="AU7" s="9"/>
      <c r="AV7" s="9"/>
      <c r="AW7" s="9"/>
      <c r="AX7" s="9"/>
      <c r="AY7" s="9"/>
      <c r="AZ7" s="9"/>
      <c r="BA7" s="9"/>
      <c r="BB7" s="9"/>
      <c r="BC7" s="9"/>
      <c r="BD7" s="9"/>
      <c r="BE7" s="9"/>
      <c r="BF7" s="9"/>
      <c r="BG7" s="9"/>
      <c r="BH7" s="13"/>
      <c r="BI7" s="13"/>
      <c r="BJ7" s="14"/>
    </row>
    <row r="8" spans="1:62" ht="8.4" customHeight="1" thickBot="1" x14ac:dyDescent="0.35">
      <c r="A8" s="1"/>
      <c r="B8" s="1"/>
      <c r="C8" s="10"/>
      <c r="D8" s="9"/>
      <c r="E8" s="9"/>
      <c r="F8" s="9"/>
      <c r="G8" s="9"/>
      <c r="H8" s="9"/>
      <c r="I8" s="9"/>
      <c r="J8" s="9"/>
      <c r="K8" s="9"/>
      <c r="L8" s="9"/>
      <c r="M8" s="9"/>
      <c r="N8" s="9"/>
      <c r="O8" s="9"/>
      <c r="P8" s="9"/>
      <c r="Q8" s="9"/>
      <c r="R8" s="9"/>
      <c r="S8" s="9"/>
      <c r="T8" s="9"/>
      <c r="U8" s="9"/>
      <c r="V8" s="9"/>
      <c r="W8" s="9"/>
      <c r="X8" s="9"/>
      <c r="Y8" s="9"/>
      <c r="Z8" s="9"/>
      <c r="AA8" s="9"/>
      <c r="AB8" s="9"/>
      <c r="AC8" s="9"/>
      <c r="AD8" s="9"/>
      <c r="AE8" s="9"/>
      <c r="AF8" s="9"/>
      <c r="AG8" s="9"/>
      <c r="AH8" s="9"/>
      <c r="AI8" s="9"/>
      <c r="AJ8" s="9"/>
      <c r="AK8" s="9"/>
      <c r="AL8" s="9"/>
      <c r="AM8" s="9"/>
      <c r="AN8" s="9"/>
      <c r="AO8" s="9"/>
      <c r="AP8" s="9"/>
      <c r="AQ8" s="9"/>
      <c r="AR8" s="9"/>
      <c r="AS8" s="9"/>
      <c r="AT8" s="9"/>
      <c r="AU8" s="9"/>
      <c r="AV8" s="9"/>
      <c r="AW8" s="9"/>
      <c r="AX8" s="9"/>
      <c r="AY8" s="9"/>
      <c r="AZ8" s="9"/>
      <c r="BA8" s="9"/>
      <c r="BB8" s="9"/>
      <c r="BC8" s="9"/>
      <c r="BD8" s="9"/>
      <c r="BE8" s="9"/>
      <c r="BF8" s="9"/>
      <c r="BG8" s="9"/>
      <c r="BH8" s="13"/>
      <c r="BI8" s="13"/>
      <c r="BJ8" s="14"/>
    </row>
    <row r="9" spans="1:62" s="2" customFormat="1" ht="38.1" customHeight="1" thickBot="1" x14ac:dyDescent="0.35">
      <c r="A9" s="130" t="s">
        <v>29</v>
      </c>
      <c r="B9" s="130"/>
      <c r="C9" s="130"/>
      <c r="D9" s="130"/>
      <c r="E9" s="130"/>
      <c r="F9" s="130"/>
      <c r="G9" s="130"/>
      <c r="H9" s="130"/>
      <c r="I9" s="130"/>
      <c r="J9" s="130"/>
      <c r="K9" s="130"/>
      <c r="L9" s="130"/>
      <c r="M9" s="130"/>
      <c r="N9" s="130"/>
      <c r="O9" s="127" t="s">
        <v>28</v>
      </c>
      <c r="P9" s="128"/>
      <c r="Q9" s="129"/>
      <c r="R9" s="127" t="s">
        <v>27</v>
      </c>
      <c r="S9" s="128"/>
      <c r="T9" s="128"/>
      <c r="U9" s="128"/>
      <c r="V9" s="128"/>
      <c r="W9" s="128"/>
      <c r="X9" s="128"/>
      <c r="Y9" s="128"/>
      <c r="Z9" s="131" t="s">
        <v>26</v>
      </c>
      <c r="AA9" s="132"/>
      <c r="AB9" s="132"/>
      <c r="AC9" s="132"/>
      <c r="AD9" s="132"/>
      <c r="AE9" s="132"/>
      <c r="AF9" s="132"/>
      <c r="AG9" s="132"/>
      <c r="AH9" s="132"/>
      <c r="AI9" s="132"/>
      <c r="AJ9" s="132"/>
      <c r="AK9" s="132"/>
      <c r="AL9" s="132"/>
      <c r="AM9" s="132"/>
      <c r="AN9" s="133"/>
      <c r="AO9" s="127" t="s">
        <v>25</v>
      </c>
      <c r="AP9" s="128"/>
      <c r="AQ9" s="128"/>
      <c r="AR9" s="128"/>
      <c r="AS9" s="128"/>
      <c r="AT9" s="128"/>
      <c r="AU9" s="128"/>
      <c r="AV9" s="128"/>
      <c r="AW9" s="128"/>
      <c r="AX9" s="128"/>
      <c r="AY9" s="128"/>
      <c r="AZ9" s="128"/>
      <c r="BA9" s="128"/>
      <c r="BB9" s="128"/>
      <c r="BC9" s="128"/>
      <c r="BD9" s="128"/>
      <c r="BE9" s="128"/>
      <c r="BF9" s="128"/>
      <c r="BG9" s="129"/>
      <c r="BH9" s="125" t="s">
        <v>22</v>
      </c>
      <c r="BI9" s="126"/>
      <c r="BJ9" s="15"/>
    </row>
    <row r="10" spans="1:62" s="2" customFormat="1" ht="57" customHeight="1" thickBot="1" x14ac:dyDescent="0.35">
      <c r="A10" s="4" t="s">
        <v>20</v>
      </c>
      <c r="B10" s="4" t="s">
        <v>19</v>
      </c>
      <c r="C10" s="4" t="s">
        <v>18</v>
      </c>
      <c r="D10" s="4" t="s">
        <v>17</v>
      </c>
      <c r="E10" s="4" t="s">
        <v>16</v>
      </c>
      <c r="F10" s="4" t="s">
        <v>15</v>
      </c>
      <c r="G10" s="4" t="s">
        <v>14</v>
      </c>
      <c r="H10" s="4" t="s">
        <v>13</v>
      </c>
      <c r="I10" s="4" t="s">
        <v>12</v>
      </c>
      <c r="J10" s="4" t="s">
        <v>33</v>
      </c>
      <c r="K10" s="4" t="s">
        <v>31</v>
      </c>
      <c r="L10" s="4" t="s">
        <v>11</v>
      </c>
      <c r="M10" s="4" t="s">
        <v>36</v>
      </c>
      <c r="N10" s="4" t="s">
        <v>10</v>
      </c>
      <c r="O10" s="4" t="s">
        <v>32</v>
      </c>
      <c r="P10" s="4" t="s">
        <v>9</v>
      </c>
      <c r="Q10" s="4" t="s">
        <v>37</v>
      </c>
      <c r="R10" s="4" t="s">
        <v>38</v>
      </c>
      <c r="S10" s="4" t="s">
        <v>8</v>
      </c>
      <c r="T10" s="4" t="s">
        <v>7</v>
      </c>
      <c r="U10" s="4" t="s">
        <v>6</v>
      </c>
      <c r="V10" s="4" t="s">
        <v>5</v>
      </c>
      <c r="W10" s="4" t="s">
        <v>4</v>
      </c>
      <c r="X10" s="4" t="s">
        <v>3</v>
      </c>
      <c r="Y10" s="4" t="s">
        <v>2</v>
      </c>
      <c r="Z10" s="4" t="s">
        <v>44</v>
      </c>
      <c r="AA10" s="4" t="s">
        <v>45</v>
      </c>
      <c r="AB10" s="4" t="s">
        <v>46</v>
      </c>
      <c r="AC10" s="4" t="s">
        <v>47</v>
      </c>
      <c r="AD10" s="4" t="s">
        <v>48</v>
      </c>
      <c r="AE10" s="4" t="s">
        <v>49</v>
      </c>
      <c r="AF10" s="4" t="s">
        <v>50</v>
      </c>
      <c r="AG10" s="4" t="s">
        <v>51</v>
      </c>
      <c r="AH10" s="4" t="s">
        <v>52</v>
      </c>
      <c r="AI10" s="4" t="s">
        <v>53</v>
      </c>
      <c r="AJ10" s="4" t="s">
        <v>54</v>
      </c>
      <c r="AK10" s="4" t="s">
        <v>55</v>
      </c>
      <c r="AL10" s="4" t="s">
        <v>56</v>
      </c>
      <c r="AM10" s="4" t="s">
        <v>57</v>
      </c>
      <c r="AN10" s="4" t="s">
        <v>58</v>
      </c>
      <c r="AO10" s="4" t="s">
        <v>59</v>
      </c>
      <c r="AP10" s="4" t="s">
        <v>60</v>
      </c>
      <c r="AQ10" s="4" t="s">
        <v>61</v>
      </c>
      <c r="AR10" s="4" t="s">
        <v>62</v>
      </c>
      <c r="AS10" s="4" t="s">
        <v>63</v>
      </c>
      <c r="AT10" s="4" t="s">
        <v>64</v>
      </c>
      <c r="AU10" s="4" t="s">
        <v>65</v>
      </c>
      <c r="AV10" s="4" t="s">
        <v>66</v>
      </c>
      <c r="AW10" s="4" t="s">
        <v>67</v>
      </c>
      <c r="AX10" s="4" t="s">
        <v>68</v>
      </c>
      <c r="AY10" s="4" t="s">
        <v>69</v>
      </c>
      <c r="AZ10" s="4" t="s">
        <v>70</v>
      </c>
      <c r="BA10" s="4" t="s">
        <v>71</v>
      </c>
      <c r="BB10" s="4" t="s">
        <v>72</v>
      </c>
      <c r="BC10" s="4" t="s">
        <v>73</v>
      </c>
      <c r="BD10" s="4" t="s">
        <v>24</v>
      </c>
      <c r="BE10" s="4" t="s">
        <v>39</v>
      </c>
      <c r="BF10" s="4" t="s">
        <v>40</v>
      </c>
      <c r="BG10" s="4" t="s">
        <v>23</v>
      </c>
      <c r="BH10" s="4" t="s">
        <v>1</v>
      </c>
      <c r="BI10" s="3" t="s">
        <v>0</v>
      </c>
      <c r="BJ10" s="5" t="s">
        <v>21</v>
      </c>
    </row>
    <row r="11" spans="1:62" s="42" customFormat="1" ht="18.600000000000001" customHeight="1" x14ac:dyDescent="0.3">
      <c r="A11" s="83">
        <v>1</v>
      </c>
      <c r="B11" s="25" t="s">
        <v>74</v>
      </c>
      <c r="C11" s="25" t="s">
        <v>75</v>
      </c>
      <c r="D11" s="22" t="s">
        <v>76</v>
      </c>
      <c r="E11" s="25" t="s">
        <v>77</v>
      </c>
      <c r="F11" s="22" t="s">
        <v>78</v>
      </c>
      <c r="G11" s="25" t="s">
        <v>79</v>
      </c>
      <c r="H11" s="22">
        <v>410203800</v>
      </c>
      <c r="I11" s="25" t="s">
        <v>80</v>
      </c>
      <c r="J11" s="23">
        <v>27311</v>
      </c>
      <c r="K11" s="22" t="s">
        <v>81</v>
      </c>
      <c r="L11" s="25" t="s">
        <v>213</v>
      </c>
      <c r="M11" s="23">
        <v>30000</v>
      </c>
      <c r="N11" s="22">
        <v>7500</v>
      </c>
      <c r="O11" s="37">
        <v>3458</v>
      </c>
      <c r="P11" s="38">
        <f>+Tabla1[[#This Row],[Meta Ejecutada Vigencia4]]/Tabla1[[#This Row],[Meta Programada Vigencia]]</f>
        <v>0.46106666666666668</v>
      </c>
      <c r="Q11" s="38">
        <f>+Tabla1[[#This Row],[Meta Ejecutada Vigencia4]]/Tabla1[[#This Row],[Meta Programada Cuatrienio3]]</f>
        <v>0.11526666666666667</v>
      </c>
      <c r="R11" s="87">
        <v>2024680010141</v>
      </c>
      <c r="S11" s="39" t="s">
        <v>220</v>
      </c>
      <c r="T11" s="77">
        <v>4623616741.79</v>
      </c>
      <c r="U11" s="77">
        <v>1119200000</v>
      </c>
      <c r="V11" s="39" t="s">
        <v>221</v>
      </c>
      <c r="W11" s="39" t="s">
        <v>222</v>
      </c>
      <c r="X11" s="37">
        <v>30000</v>
      </c>
      <c r="Y11" s="39" t="s">
        <v>223</v>
      </c>
      <c r="Z11" s="63">
        <v>449395000</v>
      </c>
      <c r="AA11" s="64"/>
      <c r="AB11" s="64"/>
      <c r="AC11" s="64"/>
      <c r="AD11" s="64"/>
      <c r="AE11" s="64"/>
      <c r="AF11" s="64"/>
      <c r="AG11" s="64"/>
      <c r="AH11" s="64"/>
      <c r="AI11" s="64"/>
      <c r="AJ11" s="64"/>
      <c r="AK11" s="64"/>
      <c r="AL11" s="64"/>
      <c r="AM11" s="64"/>
      <c r="AN11" s="65">
        <f>SUM(Tabla1[[#This Row],[Recursos propios 2025]:[Otros 2025]])</f>
        <v>449395000</v>
      </c>
      <c r="AO11" s="66">
        <v>295400000</v>
      </c>
      <c r="AP11" s="64"/>
      <c r="AQ11" s="64"/>
      <c r="AR11" s="64"/>
      <c r="AS11" s="64"/>
      <c r="AT11" s="64"/>
      <c r="AU11" s="64"/>
      <c r="AV11" s="64"/>
      <c r="AW11" s="64"/>
      <c r="AX11" s="64"/>
      <c r="AY11" s="64"/>
      <c r="AZ11" s="64"/>
      <c r="BA11" s="64"/>
      <c r="BB11" s="64"/>
      <c r="BC11" s="65">
        <f>SUM(Tabla1[[#This Row],[Recursos propios 20252]:[Otros 202515]])</f>
        <v>295400000</v>
      </c>
      <c r="BD11" s="38">
        <f>+Tabla1[[#This Row],[Total Comprometido 2025]]/Tabla1[[#This Row],[Total 2025]]</f>
        <v>0.6573281856718477</v>
      </c>
      <c r="BE11" s="64">
        <v>14033333.35</v>
      </c>
      <c r="BF11" s="64">
        <v>14033333.35</v>
      </c>
      <c r="BG11" s="40"/>
      <c r="BH11" s="25" t="s">
        <v>218</v>
      </c>
      <c r="BI11" s="25" t="s">
        <v>219</v>
      </c>
      <c r="BJ11" s="25">
        <v>10</v>
      </c>
    </row>
    <row r="12" spans="1:62" s="47" customFormat="1" ht="18.600000000000001" customHeight="1" x14ac:dyDescent="0.3">
      <c r="A12" s="83">
        <v>88</v>
      </c>
      <c r="B12" s="25" t="s">
        <v>82</v>
      </c>
      <c r="C12" s="25" t="s">
        <v>83</v>
      </c>
      <c r="D12" s="22" t="s">
        <v>84</v>
      </c>
      <c r="E12" s="25" t="s">
        <v>85</v>
      </c>
      <c r="F12" s="22" t="s">
        <v>86</v>
      </c>
      <c r="G12" s="25" t="s">
        <v>87</v>
      </c>
      <c r="H12" s="22">
        <v>170201400</v>
      </c>
      <c r="I12" s="25" t="s">
        <v>88</v>
      </c>
      <c r="J12" s="23">
        <v>5</v>
      </c>
      <c r="K12" s="22" t="s">
        <v>81</v>
      </c>
      <c r="L12" s="25" t="s">
        <v>213</v>
      </c>
      <c r="M12" s="23">
        <v>40</v>
      </c>
      <c r="N12" s="22">
        <v>10</v>
      </c>
      <c r="O12" s="43">
        <v>0</v>
      </c>
      <c r="P12" s="44">
        <f>+Tabla1[[#This Row],[Meta Ejecutada Vigencia4]]/Tabla1[[#This Row],[Meta Programada Vigencia]]</f>
        <v>0</v>
      </c>
      <c r="Q12" s="44">
        <f>+Tabla1[[#This Row],[Meta Ejecutada Vigencia4]]/Tabla1[[#This Row],[Meta Programada Cuatrienio3]]</f>
        <v>0</v>
      </c>
      <c r="R12" s="88">
        <v>2024680010123</v>
      </c>
      <c r="S12" s="45" t="s">
        <v>224</v>
      </c>
      <c r="T12" s="78">
        <v>4096826278.1300001</v>
      </c>
      <c r="U12" s="78">
        <v>775200000</v>
      </c>
      <c r="V12" s="45" t="s">
        <v>225</v>
      </c>
      <c r="W12" s="46" t="s">
        <v>226</v>
      </c>
      <c r="X12" s="43">
        <v>40</v>
      </c>
      <c r="Y12" s="39"/>
      <c r="Z12" s="63">
        <v>100000000</v>
      </c>
      <c r="AA12" s="66"/>
      <c r="AB12" s="66"/>
      <c r="AC12" s="66"/>
      <c r="AD12" s="66"/>
      <c r="AE12" s="66"/>
      <c r="AF12" s="66"/>
      <c r="AG12" s="66"/>
      <c r="AH12" s="66"/>
      <c r="AI12" s="66"/>
      <c r="AJ12" s="66"/>
      <c r="AK12" s="66"/>
      <c r="AL12" s="66"/>
      <c r="AM12" s="66"/>
      <c r="AN12" s="67">
        <f>SUM(Tabla1[[#This Row],[Recursos propios 2025]:[Otros 2025]])</f>
        <v>100000000</v>
      </c>
      <c r="AO12" s="66">
        <v>0</v>
      </c>
      <c r="AP12" s="66"/>
      <c r="AQ12" s="66"/>
      <c r="AR12" s="66"/>
      <c r="AS12" s="66"/>
      <c r="AT12" s="66"/>
      <c r="AU12" s="66"/>
      <c r="AV12" s="66"/>
      <c r="AW12" s="66"/>
      <c r="AX12" s="66"/>
      <c r="AY12" s="66"/>
      <c r="AZ12" s="66"/>
      <c r="BA12" s="66"/>
      <c r="BB12" s="66"/>
      <c r="BC12" s="67">
        <f>SUM(Tabla1[[#This Row],[Recursos propios 20252]:[Otros 202515]])</f>
        <v>0</v>
      </c>
      <c r="BD12" s="38">
        <f>+Tabla1[[#This Row],[Total Comprometido 2025]]/Tabla1[[#This Row],[Total 2025]]</f>
        <v>0</v>
      </c>
      <c r="BE12" s="66">
        <v>0</v>
      </c>
      <c r="BF12" s="66">
        <v>0</v>
      </c>
      <c r="BG12" s="41"/>
      <c r="BH12" s="25" t="s">
        <v>218</v>
      </c>
      <c r="BI12" s="25" t="s">
        <v>219</v>
      </c>
      <c r="BJ12" s="25" t="s">
        <v>215</v>
      </c>
    </row>
    <row r="13" spans="1:62" s="47" customFormat="1" ht="18.600000000000001" customHeight="1" x14ac:dyDescent="0.3">
      <c r="A13" s="84">
        <v>89</v>
      </c>
      <c r="B13" s="26" t="s">
        <v>82</v>
      </c>
      <c r="C13" s="26" t="s">
        <v>83</v>
      </c>
      <c r="D13" s="24" t="s">
        <v>84</v>
      </c>
      <c r="E13" s="26" t="s">
        <v>89</v>
      </c>
      <c r="F13" s="24" t="s">
        <v>90</v>
      </c>
      <c r="G13" s="26" t="s">
        <v>91</v>
      </c>
      <c r="H13" s="24">
        <v>170201600</v>
      </c>
      <c r="I13" s="26" t="s">
        <v>92</v>
      </c>
      <c r="J13" s="24">
        <v>0</v>
      </c>
      <c r="K13" s="24" t="s">
        <v>81</v>
      </c>
      <c r="L13" s="26" t="s">
        <v>213</v>
      </c>
      <c r="M13" s="24">
        <v>5</v>
      </c>
      <c r="N13" s="24">
        <v>2</v>
      </c>
      <c r="O13" s="37">
        <v>0</v>
      </c>
      <c r="P13" s="44">
        <f>+Tabla1[[#This Row],[Meta Ejecutada Vigencia4]]/Tabla1[[#This Row],[Meta Programada Vigencia]]</f>
        <v>0</v>
      </c>
      <c r="Q13" s="44">
        <f>+Tabla1[[#This Row],[Meta Ejecutada Vigencia4]]/Tabla1[[#This Row],[Meta Programada Cuatrienio3]]</f>
        <v>0</v>
      </c>
      <c r="R13" s="88">
        <v>2024680010123</v>
      </c>
      <c r="S13" s="45" t="s">
        <v>224</v>
      </c>
      <c r="T13" s="78"/>
      <c r="U13" s="78"/>
      <c r="V13" s="45" t="s">
        <v>225</v>
      </c>
      <c r="W13" s="46" t="s">
        <v>226</v>
      </c>
      <c r="X13" s="43">
        <v>5</v>
      </c>
      <c r="Y13" s="39"/>
      <c r="Z13" s="63">
        <v>110000000</v>
      </c>
      <c r="AA13" s="66"/>
      <c r="AB13" s="66"/>
      <c r="AC13" s="66"/>
      <c r="AD13" s="66"/>
      <c r="AE13" s="66"/>
      <c r="AF13" s="66"/>
      <c r="AG13" s="66"/>
      <c r="AH13" s="66"/>
      <c r="AI13" s="66"/>
      <c r="AJ13" s="66"/>
      <c r="AK13" s="66"/>
      <c r="AL13" s="66"/>
      <c r="AM13" s="66"/>
      <c r="AN13" s="67">
        <f>SUM(Tabla1[[#This Row],[Recursos propios 2025]:[Otros 2025]])</f>
        <v>110000000</v>
      </c>
      <c r="AO13" s="66">
        <v>0</v>
      </c>
      <c r="AP13" s="66"/>
      <c r="AQ13" s="66"/>
      <c r="AR13" s="66"/>
      <c r="AS13" s="66"/>
      <c r="AT13" s="66"/>
      <c r="AU13" s="66"/>
      <c r="AV13" s="66"/>
      <c r="AW13" s="66"/>
      <c r="AX13" s="66"/>
      <c r="AY13" s="66"/>
      <c r="AZ13" s="66"/>
      <c r="BA13" s="66"/>
      <c r="BB13" s="66"/>
      <c r="BC13" s="67">
        <f>SUM(Tabla1[[#This Row],[Recursos propios 20252]:[Otros 202515]])</f>
        <v>0</v>
      </c>
      <c r="BD13" s="38">
        <f>+Tabla1[[#This Row],[Total Comprometido 2025]]/Tabla1[[#This Row],[Total 2025]]</f>
        <v>0</v>
      </c>
      <c r="BE13" s="64">
        <v>0</v>
      </c>
      <c r="BF13" s="64">
        <v>0</v>
      </c>
      <c r="BG13" s="41"/>
      <c r="BH13" s="26" t="s">
        <v>218</v>
      </c>
      <c r="BI13" s="26" t="s">
        <v>219</v>
      </c>
      <c r="BJ13" s="26" t="s">
        <v>215</v>
      </c>
    </row>
    <row r="14" spans="1:62" s="47" customFormat="1" ht="18.600000000000001" customHeight="1" x14ac:dyDescent="0.3">
      <c r="A14" s="83">
        <v>90</v>
      </c>
      <c r="B14" s="25" t="s">
        <v>82</v>
      </c>
      <c r="C14" s="25" t="s">
        <v>83</v>
      </c>
      <c r="D14" s="22" t="s">
        <v>84</v>
      </c>
      <c r="E14" s="25" t="s">
        <v>89</v>
      </c>
      <c r="F14" s="22" t="s">
        <v>93</v>
      </c>
      <c r="G14" s="25" t="s">
        <v>94</v>
      </c>
      <c r="H14" s="22">
        <v>170201700</v>
      </c>
      <c r="I14" s="25" t="s">
        <v>95</v>
      </c>
      <c r="J14" s="23">
        <v>130</v>
      </c>
      <c r="K14" s="22" t="s">
        <v>81</v>
      </c>
      <c r="L14" s="25" t="s">
        <v>214</v>
      </c>
      <c r="M14" s="23">
        <v>150</v>
      </c>
      <c r="N14" s="22">
        <v>150</v>
      </c>
      <c r="O14" s="37">
        <v>130</v>
      </c>
      <c r="P14" s="44">
        <f>+Tabla1[[#This Row],[Meta Ejecutada Vigencia4]]/Tabla1[[#This Row],[Meta Programada Vigencia]]</f>
        <v>0.8666666666666667</v>
      </c>
      <c r="Q14" s="44">
        <f>+Tabla1[[#This Row],[Meta Ejecutada Vigencia4]]/Tabla1[[#This Row],[Meta Programada Cuatrienio3]]</f>
        <v>0.8666666666666667</v>
      </c>
      <c r="R14" s="88">
        <v>2024680010123</v>
      </c>
      <c r="S14" s="45" t="s">
        <v>224</v>
      </c>
      <c r="T14" s="78"/>
      <c r="U14" s="78"/>
      <c r="V14" s="45" t="s">
        <v>225</v>
      </c>
      <c r="W14" s="46" t="s">
        <v>227</v>
      </c>
      <c r="X14" s="43">
        <v>150</v>
      </c>
      <c r="Y14" s="39" t="s">
        <v>1386</v>
      </c>
      <c r="Z14" s="63">
        <v>70000000</v>
      </c>
      <c r="AA14" s="66"/>
      <c r="AB14" s="66"/>
      <c r="AC14" s="66"/>
      <c r="AD14" s="66"/>
      <c r="AE14" s="66"/>
      <c r="AF14" s="66"/>
      <c r="AG14" s="66"/>
      <c r="AH14" s="66"/>
      <c r="AI14" s="66"/>
      <c r="AJ14" s="66"/>
      <c r="AK14" s="66"/>
      <c r="AL14" s="66"/>
      <c r="AM14" s="66"/>
      <c r="AN14" s="67">
        <f>SUM(Tabla1[[#This Row],[Recursos propios 2025]:[Otros 2025]])</f>
        <v>70000000</v>
      </c>
      <c r="AO14" s="66">
        <v>51000000</v>
      </c>
      <c r="AP14" s="66"/>
      <c r="AQ14" s="66"/>
      <c r="AR14" s="66"/>
      <c r="AS14" s="66"/>
      <c r="AT14" s="66"/>
      <c r="AU14" s="66"/>
      <c r="AV14" s="66"/>
      <c r="AW14" s="66"/>
      <c r="AX14" s="66"/>
      <c r="AY14" s="66"/>
      <c r="AZ14" s="66"/>
      <c r="BA14" s="66"/>
      <c r="BB14" s="66"/>
      <c r="BC14" s="67">
        <f>SUM(Tabla1[[#This Row],[Recursos propios 20252]:[Otros 202515]])</f>
        <v>51000000</v>
      </c>
      <c r="BD14" s="38">
        <f>+Tabla1[[#This Row],[Total Comprometido 2025]]/Tabla1[[#This Row],[Total 2025]]</f>
        <v>0.72857142857142854</v>
      </c>
      <c r="BE14" s="66">
        <v>2653333.33</v>
      </c>
      <c r="BF14" s="66">
        <v>2653333.33</v>
      </c>
      <c r="BG14" s="41"/>
      <c r="BH14" s="25" t="s">
        <v>218</v>
      </c>
      <c r="BI14" s="25" t="s">
        <v>219</v>
      </c>
      <c r="BJ14" s="25" t="s">
        <v>215</v>
      </c>
    </row>
    <row r="15" spans="1:62" s="47" customFormat="1" ht="18.600000000000001" customHeight="1" x14ac:dyDescent="0.3">
      <c r="A15" s="84">
        <v>91</v>
      </c>
      <c r="B15" s="26" t="s">
        <v>82</v>
      </c>
      <c r="C15" s="26" t="s">
        <v>83</v>
      </c>
      <c r="D15" s="24" t="s">
        <v>84</v>
      </c>
      <c r="E15" s="26" t="s">
        <v>89</v>
      </c>
      <c r="F15" s="24" t="s">
        <v>96</v>
      </c>
      <c r="G15" s="26" t="s">
        <v>97</v>
      </c>
      <c r="H15" s="24">
        <v>170201000</v>
      </c>
      <c r="I15" s="26" t="s">
        <v>98</v>
      </c>
      <c r="J15" s="24">
        <v>682</v>
      </c>
      <c r="K15" s="24" t="s">
        <v>81</v>
      </c>
      <c r="L15" s="26" t="s">
        <v>213</v>
      </c>
      <c r="M15" s="24">
        <v>1023</v>
      </c>
      <c r="N15" s="24">
        <v>250</v>
      </c>
      <c r="O15" s="48">
        <v>35</v>
      </c>
      <c r="P15" s="49">
        <f>+Tabla1[[#This Row],[Meta Ejecutada Vigencia4]]/Tabla1[[#This Row],[Meta Programada Vigencia]]</f>
        <v>0.14000000000000001</v>
      </c>
      <c r="Q15" s="49">
        <f>+Tabla1[[#This Row],[Meta Ejecutada Vigencia4]]/Tabla1[[#This Row],[Meta Programada Cuatrienio3]]</f>
        <v>3.4213098729227759E-2</v>
      </c>
      <c r="R15" s="89">
        <v>2024680010123</v>
      </c>
      <c r="S15" s="45" t="s">
        <v>224</v>
      </c>
      <c r="T15" s="79"/>
      <c r="U15" s="79"/>
      <c r="V15" s="45" t="s">
        <v>225</v>
      </c>
      <c r="W15" s="45" t="s">
        <v>226</v>
      </c>
      <c r="X15" s="48">
        <v>1203</v>
      </c>
      <c r="Y15" s="39" t="s">
        <v>1387</v>
      </c>
      <c r="Z15" s="63">
        <v>495200000</v>
      </c>
      <c r="AA15" s="68"/>
      <c r="AB15" s="68"/>
      <c r="AC15" s="68"/>
      <c r="AD15" s="68"/>
      <c r="AE15" s="68"/>
      <c r="AF15" s="68"/>
      <c r="AG15" s="68"/>
      <c r="AH15" s="68"/>
      <c r="AI15" s="68"/>
      <c r="AJ15" s="68"/>
      <c r="AK15" s="68"/>
      <c r="AL15" s="68"/>
      <c r="AM15" s="68"/>
      <c r="AN15" s="69">
        <f>SUM(Tabla1[[#This Row],[Recursos propios 2025]:[Otros 2025]])</f>
        <v>495200000</v>
      </c>
      <c r="AO15" s="66">
        <v>157600000</v>
      </c>
      <c r="AP15" s="68"/>
      <c r="AQ15" s="68"/>
      <c r="AR15" s="68"/>
      <c r="AS15" s="68"/>
      <c r="AT15" s="68"/>
      <c r="AU15" s="68"/>
      <c r="AV15" s="68"/>
      <c r="AW15" s="68"/>
      <c r="AX15" s="68"/>
      <c r="AY15" s="68"/>
      <c r="AZ15" s="68"/>
      <c r="BA15" s="68"/>
      <c r="BB15" s="68"/>
      <c r="BC15" s="69">
        <f>SUM(Tabla1[[#This Row],[Recursos propios 20252]:[Otros 202515]])</f>
        <v>157600000</v>
      </c>
      <c r="BD15" s="38">
        <f>+Tabla1[[#This Row],[Total Comprometido 2025]]/Tabla1[[#This Row],[Total 2025]]</f>
        <v>0.3182552504038772</v>
      </c>
      <c r="BE15" s="64">
        <v>10013333.34</v>
      </c>
      <c r="BF15" s="64">
        <v>10013333.34</v>
      </c>
      <c r="BG15" s="50"/>
      <c r="BH15" s="26" t="s">
        <v>218</v>
      </c>
      <c r="BI15" s="26" t="s">
        <v>219</v>
      </c>
      <c r="BJ15" s="26" t="s">
        <v>215</v>
      </c>
    </row>
    <row r="16" spans="1:62" s="47" customFormat="1" ht="18.600000000000001" customHeight="1" x14ac:dyDescent="0.3">
      <c r="A16" s="83">
        <v>92</v>
      </c>
      <c r="B16" s="25" t="s">
        <v>82</v>
      </c>
      <c r="C16" s="25" t="s">
        <v>83</v>
      </c>
      <c r="D16" s="22" t="s">
        <v>99</v>
      </c>
      <c r="E16" s="25" t="s">
        <v>100</v>
      </c>
      <c r="F16" s="22" t="s">
        <v>101</v>
      </c>
      <c r="G16" s="25" t="s">
        <v>102</v>
      </c>
      <c r="H16" s="22">
        <v>170704200</v>
      </c>
      <c r="I16" s="25" t="s">
        <v>103</v>
      </c>
      <c r="J16" s="23">
        <v>2400</v>
      </c>
      <c r="K16" s="22" t="s">
        <v>81</v>
      </c>
      <c r="L16" s="25" t="s">
        <v>214</v>
      </c>
      <c r="M16" s="23">
        <v>2400</v>
      </c>
      <c r="N16" s="22">
        <v>2400</v>
      </c>
      <c r="O16" s="43">
        <v>0</v>
      </c>
      <c r="P16" s="44">
        <f>+Tabla1[[#This Row],[Meta Ejecutada Vigencia4]]/Tabla1[[#This Row],[Meta Programada Vigencia]]</f>
        <v>0</v>
      </c>
      <c r="Q16" s="44">
        <f>+Tabla1[[#This Row],[Meta Ejecutada Vigencia4]]/Tabla1[[#This Row],[Meta Programada Cuatrienio3]]</f>
        <v>0</v>
      </c>
      <c r="R16" s="88">
        <v>2024680010067</v>
      </c>
      <c r="S16" s="45" t="s">
        <v>228</v>
      </c>
      <c r="T16" s="78">
        <v>247303880</v>
      </c>
      <c r="U16" s="78">
        <v>65000000</v>
      </c>
      <c r="V16" s="45" t="s">
        <v>229</v>
      </c>
      <c r="W16" s="46" t="s">
        <v>230</v>
      </c>
      <c r="X16" s="43">
        <v>130</v>
      </c>
      <c r="Y16" s="46"/>
      <c r="Z16" s="63">
        <v>65000000</v>
      </c>
      <c r="AA16" s="66"/>
      <c r="AB16" s="66"/>
      <c r="AC16" s="66"/>
      <c r="AD16" s="66"/>
      <c r="AE16" s="66"/>
      <c r="AF16" s="66"/>
      <c r="AG16" s="66"/>
      <c r="AH16" s="66"/>
      <c r="AI16" s="66"/>
      <c r="AJ16" s="66"/>
      <c r="AK16" s="66"/>
      <c r="AL16" s="66"/>
      <c r="AM16" s="66"/>
      <c r="AN16" s="67">
        <f>SUM(Tabla1[[#This Row],[Recursos propios 2025]:[Otros 2025]])</f>
        <v>65000000</v>
      </c>
      <c r="AO16" s="66">
        <v>0</v>
      </c>
      <c r="AP16" s="66"/>
      <c r="AQ16" s="66"/>
      <c r="AR16" s="66"/>
      <c r="AS16" s="66"/>
      <c r="AT16" s="66"/>
      <c r="AU16" s="66"/>
      <c r="AV16" s="66"/>
      <c r="AW16" s="66"/>
      <c r="AX16" s="66"/>
      <c r="AY16" s="66"/>
      <c r="AZ16" s="66"/>
      <c r="BA16" s="66"/>
      <c r="BB16" s="66"/>
      <c r="BC16" s="67">
        <f>SUM(Tabla1[[#This Row],[Recursos propios 20252]:[Otros 202515]])</f>
        <v>0</v>
      </c>
      <c r="BD16" s="38">
        <f>+Tabla1[[#This Row],[Total Comprometido 2025]]/Tabla1[[#This Row],[Total 2025]]</f>
        <v>0</v>
      </c>
      <c r="BE16" s="66">
        <v>0</v>
      </c>
      <c r="BF16" s="66">
        <v>0</v>
      </c>
      <c r="BG16" s="41"/>
      <c r="BH16" s="25" t="s">
        <v>218</v>
      </c>
      <c r="BI16" s="25" t="s">
        <v>219</v>
      </c>
      <c r="BJ16" s="25" t="s">
        <v>215</v>
      </c>
    </row>
    <row r="17" spans="1:62" s="47" customFormat="1" ht="18.600000000000001" customHeight="1" x14ac:dyDescent="0.3">
      <c r="A17" s="83">
        <v>94</v>
      </c>
      <c r="B17" s="25" t="s">
        <v>82</v>
      </c>
      <c r="C17" s="25" t="s">
        <v>83</v>
      </c>
      <c r="D17" s="22" t="s">
        <v>104</v>
      </c>
      <c r="E17" s="25" t="s">
        <v>105</v>
      </c>
      <c r="F17" s="22" t="s">
        <v>106</v>
      </c>
      <c r="G17" s="25" t="s">
        <v>107</v>
      </c>
      <c r="H17" s="22">
        <v>170910500</v>
      </c>
      <c r="I17" s="25" t="s">
        <v>108</v>
      </c>
      <c r="J17" s="23">
        <v>0</v>
      </c>
      <c r="K17" s="22" t="s">
        <v>81</v>
      </c>
      <c r="L17" s="26" t="s">
        <v>214</v>
      </c>
      <c r="M17" s="23">
        <v>1</v>
      </c>
      <c r="N17" s="22">
        <v>1</v>
      </c>
      <c r="O17" s="48">
        <v>0</v>
      </c>
      <c r="P17" s="49">
        <f>+Tabla1[[#This Row],[Meta Ejecutada Vigencia4]]/Tabla1[[#This Row],[Meta Programada Vigencia]]</f>
        <v>0</v>
      </c>
      <c r="Q17" s="49">
        <f>+Tabla1[[#This Row],[Meta Ejecutada Vigencia4]]/Tabla1[[#This Row],[Meta Programada Cuatrienio3]]</f>
        <v>0</v>
      </c>
      <c r="R17" s="89">
        <v>2024680010244</v>
      </c>
      <c r="S17" s="45" t="s">
        <v>232</v>
      </c>
      <c r="T17" s="79">
        <v>960000000</v>
      </c>
      <c r="U17" s="79">
        <v>300000000</v>
      </c>
      <c r="V17" s="45" t="s">
        <v>225</v>
      </c>
      <c r="W17" s="45" t="s">
        <v>231</v>
      </c>
      <c r="X17" s="48">
        <v>1278</v>
      </c>
      <c r="Y17" s="45"/>
      <c r="Z17" s="63">
        <v>300000000</v>
      </c>
      <c r="AA17" s="68"/>
      <c r="AB17" s="68"/>
      <c r="AC17" s="68"/>
      <c r="AD17" s="68"/>
      <c r="AE17" s="68"/>
      <c r="AF17" s="68"/>
      <c r="AG17" s="68"/>
      <c r="AH17" s="68"/>
      <c r="AI17" s="68"/>
      <c r="AJ17" s="68"/>
      <c r="AK17" s="68"/>
      <c r="AL17" s="68"/>
      <c r="AM17" s="68"/>
      <c r="AN17" s="69">
        <f>SUM(Tabla1[[#This Row],[Recursos propios 2025]:[Otros 2025]])</f>
        <v>300000000</v>
      </c>
      <c r="AO17" s="66">
        <v>0</v>
      </c>
      <c r="AP17" s="68"/>
      <c r="AQ17" s="68"/>
      <c r="AR17" s="68"/>
      <c r="AS17" s="68"/>
      <c r="AT17" s="68"/>
      <c r="AU17" s="68"/>
      <c r="AV17" s="68"/>
      <c r="AW17" s="68"/>
      <c r="AX17" s="68"/>
      <c r="AY17" s="68"/>
      <c r="AZ17" s="68"/>
      <c r="BA17" s="68"/>
      <c r="BB17" s="68"/>
      <c r="BC17" s="69">
        <f>SUM(Tabla1[[#This Row],[Recursos propios 20252]:[Otros 202515]])</f>
        <v>0</v>
      </c>
      <c r="BD17" s="38">
        <f>+Tabla1[[#This Row],[Total Comprometido 2025]]/Tabla1[[#This Row],[Total 2025]]</f>
        <v>0</v>
      </c>
      <c r="BE17" s="68">
        <v>0</v>
      </c>
      <c r="BF17" s="68">
        <v>0</v>
      </c>
      <c r="BG17" s="50"/>
      <c r="BH17" s="25" t="s">
        <v>218</v>
      </c>
      <c r="BI17" s="25" t="s">
        <v>219</v>
      </c>
      <c r="BJ17" s="25" t="s">
        <v>215</v>
      </c>
    </row>
    <row r="18" spans="1:62" s="47" customFormat="1" ht="18.600000000000001" customHeight="1" x14ac:dyDescent="0.3">
      <c r="A18" s="83">
        <v>200</v>
      </c>
      <c r="B18" s="25" t="s">
        <v>109</v>
      </c>
      <c r="C18" s="25" t="s">
        <v>110</v>
      </c>
      <c r="D18" s="22" t="s">
        <v>111</v>
      </c>
      <c r="E18" s="25" t="s">
        <v>112</v>
      </c>
      <c r="F18" s="22" t="s">
        <v>113</v>
      </c>
      <c r="G18" s="25" t="s">
        <v>114</v>
      </c>
      <c r="H18" s="22">
        <v>450201500</v>
      </c>
      <c r="I18" s="25" t="s">
        <v>115</v>
      </c>
      <c r="J18" s="23">
        <v>0</v>
      </c>
      <c r="K18" s="22" t="s">
        <v>116</v>
      </c>
      <c r="L18" s="25" t="s">
        <v>213</v>
      </c>
      <c r="M18" s="23">
        <v>1</v>
      </c>
      <c r="N18" s="22">
        <v>1</v>
      </c>
      <c r="O18" s="43">
        <v>0</v>
      </c>
      <c r="P18" s="44">
        <f>+Tabla1[[#This Row],[Meta Ejecutada Vigencia4]]/Tabla1[[#This Row],[Meta Programada Vigencia]]</f>
        <v>0</v>
      </c>
      <c r="Q18" s="44">
        <f>+Tabla1[[#This Row],[Meta Ejecutada Vigencia4]]/Tabla1[[#This Row],[Meta Programada Cuatrienio3]]</f>
        <v>0</v>
      </c>
      <c r="R18" s="88">
        <v>0</v>
      </c>
      <c r="S18" s="45"/>
      <c r="T18" s="78"/>
      <c r="U18" s="78"/>
      <c r="V18" s="45"/>
      <c r="W18" s="46"/>
      <c r="X18" s="43"/>
      <c r="Y18" s="46"/>
      <c r="Z18" s="63">
        <v>0</v>
      </c>
      <c r="AA18" s="66"/>
      <c r="AB18" s="66"/>
      <c r="AC18" s="66"/>
      <c r="AD18" s="66"/>
      <c r="AE18" s="66"/>
      <c r="AF18" s="66"/>
      <c r="AG18" s="66"/>
      <c r="AH18" s="66"/>
      <c r="AI18" s="66"/>
      <c r="AJ18" s="66"/>
      <c r="AK18" s="66"/>
      <c r="AL18" s="66"/>
      <c r="AM18" s="66"/>
      <c r="AN18" s="67">
        <f>SUM(Tabla1[[#This Row],[Recursos propios 2025]:[Otros 2025]])</f>
        <v>0</v>
      </c>
      <c r="AO18" s="66">
        <v>0</v>
      </c>
      <c r="AP18" s="66"/>
      <c r="AQ18" s="66"/>
      <c r="AR18" s="66"/>
      <c r="AS18" s="66"/>
      <c r="AT18" s="66"/>
      <c r="AU18" s="66"/>
      <c r="AV18" s="66"/>
      <c r="AW18" s="66"/>
      <c r="AX18" s="66"/>
      <c r="AY18" s="66"/>
      <c r="AZ18" s="66"/>
      <c r="BA18" s="66"/>
      <c r="BB18" s="66"/>
      <c r="BC18" s="67">
        <f>SUM(Tabla1[[#This Row],[Recursos propios 20252]:[Otros 202515]])</f>
        <v>0</v>
      </c>
      <c r="BD18" s="38" t="e">
        <f>+Tabla1[[#This Row],[Total Comprometido 2025]]/Tabla1[[#This Row],[Total 2025]]</f>
        <v>#DIV/0!</v>
      </c>
      <c r="BE18" s="66">
        <v>0</v>
      </c>
      <c r="BF18" s="66">
        <v>0</v>
      </c>
      <c r="BG18" s="41"/>
      <c r="BH18" s="25" t="s">
        <v>218</v>
      </c>
      <c r="BI18" s="26" t="s">
        <v>219</v>
      </c>
      <c r="BJ18" s="25">
        <v>10</v>
      </c>
    </row>
    <row r="19" spans="1:62" s="47" customFormat="1" ht="18.600000000000001" customHeight="1" x14ac:dyDescent="0.3">
      <c r="A19" s="84">
        <v>201</v>
      </c>
      <c r="B19" s="26" t="s">
        <v>109</v>
      </c>
      <c r="C19" s="26" t="s">
        <v>75</v>
      </c>
      <c r="D19" s="24" t="s">
        <v>117</v>
      </c>
      <c r="E19" s="26" t="s">
        <v>118</v>
      </c>
      <c r="F19" s="24" t="s">
        <v>119</v>
      </c>
      <c r="G19" s="26" t="s">
        <v>120</v>
      </c>
      <c r="H19" s="24">
        <v>410305200</v>
      </c>
      <c r="I19" s="26" t="s">
        <v>121</v>
      </c>
      <c r="J19" s="24">
        <v>130</v>
      </c>
      <c r="K19" s="24" t="s">
        <v>116</v>
      </c>
      <c r="L19" s="26" t="s">
        <v>214</v>
      </c>
      <c r="M19" s="24">
        <v>180</v>
      </c>
      <c r="N19" s="24">
        <v>180</v>
      </c>
      <c r="O19" s="48">
        <v>29</v>
      </c>
      <c r="P19" s="49">
        <f>+Tabla1[[#This Row],[Meta Ejecutada Vigencia4]]/Tabla1[[#This Row],[Meta Programada Vigencia]]</f>
        <v>0.16111111111111112</v>
      </c>
      <c r="Q19" s="49">
        <f>+Tabla1[[#This Row],[Meta Ejecutada Vigencia4]]/Tabla1[[#This Row],[Meta Programada Cuatrienio3]]</f>
        <v>0.16111111111111112</v>
      </c>
      <c r="R19" s="89">
        <v>2024680010163</v>
      </c>
      <c r="S19" s="45" t="s">
        <v>233</v>
      </c>
      <c r="T19" s="79">
        <v>1988269038.6600001</v>
      </c>
      <c r="U19" s="79">
        <v>613200000</v>
      </c>
      <c r="V19" s="45" t="s">
        <v>234</v>
      </c>
      <c r="W19" s="45" t="s">
        <v>235</v>
      </c>
      <c r="X19" s="48">
        <v>180</v>
      </c>
      <c r="Y19" s="45" t="s">
        <v>1388</v>
      </c>
      <c r="Z19" s="63">
        <v>530000000</v>
      </c>
      <c r="AA19" s="68"/>
      <c r="AB19" s="68"/>
      <c r="AC19" s="68"/>
      <c r="AD19" s="68"/>
      <c r="AE19" s="68"/>
      <c r="AF19" s="68"/>
      <c r="AG19" s="68"/>
      <c r="AH19" s="68"/>
      <c r="AI19" s="68"/>
      <c r="AJ19" s="68"/>
      <c r="AK19" s="68"/>
      <c r="AL19" s="68"/>
      <c r="AM19" s="68"/>
      <c r="AN19" s="69">
        <f>SUM(Tabla1[[#This Row],[Recursos propios 2025]:[Otros 2025]])</f>
        <v>530000000</v>
      </c>
      <c r="AO19" s="66">
        <v>200000000</v>
      </c>
      <c r="AP19" s="68"/>
      <c r="AQ19" s="68"/>
      <c r="AR19" s="68"/>
      <c r="AS19" s="68"/>
      <c r="AT19" s="68"/>
      <c r="AU19" s="68"/>
      <c r="AV19" s="68"/>
      <c r="AW19" s="68"/>
      <c r="AX19" s="68"/>
      <c r="AY19" s="68"/>
      <c r="AZ19" s="68"/>
      <c r="BA19" s="68"/>
      <c r="BB19" s="68"/>
      <c r="BC19" s="69">
        <f>SUM(Tabla1[[#This Row],[Recursos propios 20252]:[Otros 202515]])</f>
        <v>200000000</v>
      </c>
      <c r="BD19" s="38">
        <f>+Tabla1[[#This Row],[Total Comprometido 2025]]/Tabla1[[#This Row],[Total 2025]]</f>
        <v>0.37735849056603776</v>
      </c>
      <c r="BE19" s="68">
        <v>19680000</v>
      </c>
      <c r="BF19" s="68">
        <v>19680000</v>
      </c>
      <c r="BG19" s="50"/>
      <c r="BH19" s="26" t="s">
        <v>218</v>
      </c>
      <c r="BI19" s="25" t="s">
        <v>219</v>
      </c>
      <c r="BJ19" s="26">
        <v>10</v>
      </c>
    </row>
    <row r="20" spans="1:62" s="47" customFormat="1" ht="18.600000000000001" customHeight="1" x14ac:dyDescent="0.3">
      <c r="A20" s="83">
        <v>202</v>
      </c>
      <c r="B20" s="25" t="s">
        <v>109</v>
      </c>
      <c r="C20" s="25" t="s">
        <v>110</v>
      </c>
      <c r="D20" s="22" t="s">
        <v>111</v>
      </c>
      <c r="E20" s="25" t="s">
        <v>112</v>
      </c>
      <c r="F20" s="22" t="s">
        <v>122</v>
      </c>
      <c r="G20" s="25" t="s">
        <v>123</v>
      </c>
      <c r="H20" s="22">
        <v>450203800</v>
      </c>
      <c r="I20" s="25" t="s">
        <v>124</v>
      </c>
      <c r="J20" s="23">
        <v>0</v>
      </c>
      <c r="K20" s="22" t="s">
        <v>116</v>
      </c>
      <c r="L20" s="25" t="s">
        <v>214</v>
      </c>
      <c r="M20" s="23">
        <v>1</v>
      </c>
      <c r="N20" s="22">
        <v>1</v>
      </c>
      <c r="O20" s="43">
        <v>0</v>
      </c>
      <c r="P20" s="44">
        <f>+Tabla1[[#This Row],[Meta Ejecutada Vigencia4]]/Tabla1[[#This Row],[Meta Programada Vigencia]]</f>
        <v>0</v>
      </c>
      <c r="Q20" s="44">
        <f>+Tabla1[[#This Row],[Meta Ejecutada Vigencia4]]/Tabla1[[#This Row],[Meta Programada Cuatrienio3]]</f>
        <v>0</v>
      </c>
      <c r="R20" s="88">
        <v>2024680010143</v>
      </c>
      <c r="S20" s="45" t="s">
        <v>236</v>
      </c>
      <c r="T20" s="78">
        <v>2408364138.7600002</v>
      </c>
      <c r="U20" s="78">
        <v>240000000</v>
      </c>
      <c r="V20" s="45" t="s">
        <v>234</v>
      </c>
      <c r="W20" s="46" t="s">
        <v>235</v>
      </c>
      <c r="X20" s="43">
        <v>277938</v>
      </c>
      <c r="Y20" s="46"/>
      <c r="Z20" s="63">
        <v>200000000</v>
      </c>
      <c r="AA20" s="66"/>
      <c r="AB20" s="66"/>
      <c r="AC20" s="66"/>
      <c r="AD20" s="66"/>
      <c r="AE20" s="66"/>
      <c r="AF20" s="66"/>
      <c r="AG20" s="66"/>
      <c r="AH20" s="66"/>
      <c r="AI20" s="66"/>
      <c r="AJ20" s="66"/>
      <c r="AK20" s="66"/>
      <c r="AL20" s="66"/>
      <c r="AM20" s="66"/>
      <c r="AN20" s="67">
        <f>SUM(Tabla1[[#This Row],[Recursos propios 2025]:[Otros 2025]])</f>
        <v>200000000</v>
      </c>
      <c r="AO20" s="66">
        <v>0</v>
      </c>
      <c r="AP20" s="66"/>
      <c r="AQ20" s="66"/>
      <c r="AR20" s="66"/>
      <c r="AS20" s="66"/>
      <c r="AT20" s="66"/>
      <c r="AU20" s="66"/>
      <c r="AV20" s="66"/>
      <c r="AW20" s="66"/>
      <c r="AX20" s="66"/>
      <c r="AY20" s="66"/>
      <c r="AZ20" s="66"/>
      <c r="BA20" s="66"/>
      <c r="BB20" s="66"/>
      <c r="BC20" s="67">
        <f>SUM(Tabla1[[#This Row],[Recursos propios 20252]:[Otros 202515]])</f>
        <v>0</v>
      </c>
      <c r="BD20" s="38">
        <f>+Tabla1[[#This Row],[Total Comprometido 2025]]/Tabla1[[#This Row],[Total 2025]]</f>
        <v>0</v>
      </c>
      <c r="BE20" s="66">
        <v>0</v>
      </c>
      <c r="BF20" s="66">
        <v>0</v>
      </c>
      <c r="BG20" s="41"/>
      <c r="BH20" s="25" t="s">
        <v>218</v>
      </c>
      <c r="BI20" s="26" t="s">
        <v>219</v>
      </c>
      <c r="BJ20" s="25">
        <v>10</v>
      </c>
    </row>
    <row r="21" spans="1:62" s="47" customFormat="1" ht="18.600000000000001" customHeight="1" x14ac:dyDescent="0.3">
      <c r="A21" s="84">
        <v>203</v>
      </c>
      <c r="B21" s="26" t="s">
        <v>109</v>
      </c>
      <c r="C21" s="26" t="s">
        <v>75</v>
      </c>
      <c r="D21" s="24" t="s">
        <v>117</v>
      </c>
      <c r="E21" s="26" t="s">
        <v>118</v>
      </c>
      <c r="F21" s="24" t="s">
        <v>119</v>
      </c>
      <c r="G21" s="26" t="s">
        <v>125</v>
      </c>
      <c r="H21" s="24">
        <v>410305200</v>
      </c>
      <c r="I21" s="26" t="s">
        <v>126</v>
      </c>
      <c r="J21" s="24">
        <v>25881</v>
      </c>
      <c r="K21" s="24" t="s">
        <v>116</v>
      </c>
      <c r="L21" s="26" t="s">
        <v>214</v>
      </c>
      <c r="M21" s="24">
        <v>31057</v>
      </c>
      <c r="N21" s="24">
        <v>31057</v>
      </c>
      <c r="O21" s="48">
        <v>4292</v>
      </c>
      <c r="P21" s="49">
        <f>+Tabla1[[#This Row],[Meta Ejecutada Vigencia4]]/Tabla1[[#This Row],[Meta Programada Vigencia]]</f>
        <v>0.1381975078082236</v>
      </c>
      <c r="Q21" s="49">
        <f>+Tabla1[[#This Row],[Meta Ejecutada Vigencia4]]/Tabla1[[#This Row],[Meta Programada Cuatrienio3]]</f>
        <v>0.1381975078082236</v>
      </c>
      <c r="R21" s="89">
        <v>2024680010163</v>
      </c>
      <c r="S21" s="45" t="s">
        <v>233</v>
      </c>
      <c r="T21" s="79"/>
      <c r="U21" s="79"/>
      <c r="V21" s="45" t="s">
        <v>234</v>
      </c>
      <c r="W21" s="45" t="s">
        <v>235</v>
      </c>
      <c r="X21" s="48">
        <v>31057</v>
      </c>
      <c r="Y21" s="45" t="s">
        <v>1389</v>
      </c>
      <c r="Z21" s="63">
        <v>83200000</v>
      </c>
      <c r="AA21" s="68"/>
      <c r="AB21" s="68"/>
      <c r="AC21" s="68"/>
      <c r="AD21" s="68"/>
      <c r="AE21" s="68"/>
      <c r="AF21" s="68"/>
      <c r="AG21" s="68"/>
      <c r="AH21" s="68"/>
      <c r="AI21" s="68"/>
      <c r="AJ21" s="68"/>
      <c r="AK21" s="68"/>
      <c r="AL21" s="68"/>
      <c r="AM21" s="68"/>
      <c r="AN21" s="69">
        <f>SUM(Tabla1[[#This Row],[Recursos propios 2025]:[Otros 2025]])</f>
        <v>83200000</v>
      </c>
      <c r="AO21" s="66">
        <v>82500000</v>
      </c>
      <c r="AP21" s="68"/>
      <c r="AQ21" s="68"/>
      <c r="AR21" s="68"/>
      <c r="AS21" s="68"/>
      <c r="AT21" s="68"/>
      <c r="AU21" s="68"/>
      <c r="AV21" s="68"/>
      <c r="AW21" s="68"/>
      <c r="AX21" s="68"/>
      <c r="AY21" s="68"/>
      <c r="AZ21" s="68"/>
      <c r="BA21" s="68"/>
      <c r="BB21" s="68"/>
      <c r="BC21" s="69">
        <f>SUM(Tabla1[[#This Row],[Recursos propios 20252]:[Otros 202515]])</f>
        <v>82500000</v>
      </c>
      <c r="BD21" s="38">
        <f>+Tabla1[[#This Row],[Total Comprometido 2025]]/Tabla1[[#This Row],[Total 2025]]</f>
        <v>0.99158653846153844</v>
      </c>
      <c r="BE21" s="68">
        <v>2110000</v>
      </c>
      <c r="BF21" s="68">
        <v>2110000</v>
      </c>
      <c r="BG21" s="50"/>
      <c r="BH21" s="26" t="s">
        <v>218</v>
      </c>
      <c r="BI21" s="25" t="s">
        <v>219</v>
      </c>
      <c r="BJ21" s="26">
        <v>10</v>
      </c>
    </row>
    <row r="22" spans="1:62" s="47" customFormat="1" ht="18.600000000000001" customHeight="1" x14ac:dyDescent="0.3">
      <c r="A22" s="83">
        <v>204</v>
      </c>
      <c r="B22" s="25" t="s">
        <v>109</v>
      </c>
      <c r="C22" s="25" t="s">
        <v>75</v>
      </c>
      <c r="D22" s="22" t="s">
        <v>127</v>
      </c>
      <c r="E22" s="25" t="s">
        <v>128</v>
      </c>
      <c r="F22" s="22" t="s">
        <v>129</v>
      </c>
      <c r="G22" s="25" t="s">
        <v>130</v>
      </c>
      <c r="H22" s="22">
        <v>410402600</v>
      </c>
      <c r="I22" s="25" t="s">
        <v>131</v>
      </c>
      <c r="J22" s="23">
        <v>0</v>
      </c>
      <c r="K22" s="22" t="s">
        <v>116</v>
      </c>
      <c r="L22" s="25" t="s">
        <v>214</v>
      </c>
      <c r="M22" s="23">
        <v>500</v>
      </c>
      <c r="N22" s="22">
        <v>500</v>
      </c>
      <c r="O22" s="43">
        <v>95</v>
      </c>
      <c r="P22" s="44">
        <f>+Tabla1[[#This Row],[Meta Ejecutada Vigencia4]]/Tabla1[[#This Row],[Meta Programada Vigencia]]</f>
        <v>0.19</v>
      </c>
      <c r="Q22" s="44">
        <f>+Tabla1[[#This Row],[Meta Ejecutada Vigencia4]]/Tabla1[[#This Row],[Meta Programada Cuatrienio3]]</f>
        <v>0.19</v>
      </c>
      <c r="R22" s="88">
        <v>2024680010066</v>
      </c>
      <c r="S22" s="45" t="s">
        <v>237</v>
      </c>
      <c r="T22" s="78">
        <v>8143880621.3500004</v>
      </c>
      <c r="U22" s="78">
        <v>2322000000</v>
      </c>
      <c r="V22" s="45" t="s">
        <v>238</v>
      </c>
      <c r="W22" s="46" t="s">
        <v>239</v>
      </c>
      <c r="X22" s="43">
        <v>500</v>
      </c>
      <c r="Y22" s="46" t="s">
        <v>1390</v>
      </c>
      <c r="Z22" s="63">
        <v>522000000</v>
      </c>
      <c r="AA22" s="66"/>
      <c r="AB22" s="66"/>
      <c r="AC22" s="66"/>
      <c r="AD22" s="66"/>
      <c r="AE22" s="66"/>
      <c r="AF22" s="66"/>
      <c r="AG22" s="66"/>
      <c r="AH22" s="66"/>
      <c r="AI22" s="66"/>
      <c r="AJ22" s="66"/>
      <c r="AK22" s="66"/>
      <c r="AL22" s="66"/>
      <c r="AM22" s="66"/>
      <c r="AN22" s="67">
        <f>SUM(Tabla1[[#This Row],[Recursos propios 2025]:[Otros 2025]])</f>
        <v>522000000</v>
      </c>
      <c r="AO22" s="66">
        <v>240000000</v>
      </c>
      <c r="AP22" s="66"/>
      <c r="AQ22" s="66"/>
      <c r="AR22" s="66"/>
      <c r="AS22" s="66"/>
      <c r="AT22" s="66"/>
      <c r="AU22" s="66"/>
      <c r="AV22" s="66"/>
      <c r="AW22" s="66"/>
      <c r="AX22" s="66"/>
      <c r="AY22" s="66"/>
      <c r="AZ22" s="66"/>
      <c r="BA22" s="66"/>
      <c r="BB22" s="66"/>
      <c r="BC22" s="67">
        <f>SUM(Tabla1[[#This Row],[Recursos propios 20252]:[Otros 202515]])</f>
        <v>240000000</v>
      </c>
      <c r="BD22" s="38">
        <f>+Tabla1[[#This Row],[Total Comprometido 2025]]/Tabla1[[#This Row],[Total 2025]]</f>
        <v>0.45977011494252873</v>
      </c>
      <c r="BE22" s="66">
        <v>16153333.34</v>
      </c>
      <c r="BF22" s="66">
        <v>15200000</v>
      </c>
      <c r="BG22" s="41"/>
      <c r="BH22" s="25" t="s">
        <v>218</v>
      </c>
      <c r="BI22" s="26" t="s">
        <v>219</v>
      </c>
      <c r="BJ22" s="25">
        <v>10</v>
      </c>
    </row>
    <row r="23" spans="1:62" s="47" customFormat="1" ht="18.600000000000001" customHeight="1" x14ac:dyDescent="0.3">
      <c r="A23" s="84">
        <v>205</v>
      </c>
      <c r="B23" s="26" t="s">
        <v>109</v>
      </c>
      <c r="C23" s="26" t="s">
        <v>75</v>
      </c>
      <c r="D23" s="24" t="s">
        <v>127</v>
      </c>
      <c r="E23" s="26" t="s">
        <v>128</v>
      </c>
      <c r="F23" s="24" t="s">
        <v>132</v>
      </c>
      <c r="G23" s="26" t="s">
        <v>133</v>
      </c>
      <c r="H23" s="24">
        <v>410402700</v>
      </c>
      <c r="I23" s="26" t="s">
        <v>134</v>
      </c>
      <c r="J23" s="24">
        <v>284</v>
      </c>
      <c r="K23" s="24" t="s">
        <v>116</v>
      </c>
      <c r="L23" s="26" t="s">
        <v>214</v>
      </c>
      <c r="M23" s="24">
        <v>500</v>
      </c>
      <c r="N23" s="24">
        <v>500</v>
      </c>
      <c r="O23" s="48">
        <v>350</v>
      </c>
      <c r="P23" s="49">
        <f>+Tabla1[[#This Row],[Meta Ejecutada Vigencia4]]/Tabla1[[#This Row],[Meta Programada Vigencia]]</f>
        <v>0.7</v>
      </c>
      <c r="Q23" s="44">
        <f>+Tabla1[[#This Row],[Meta Ejecutada Vigencia4]]/Tabla1[[#This Row],[Meta Programada Cuatrienio3]]</f>
        <v>0.7</v>
      </c>
      <c r="R23" s="89">
        <v>2024680010066</v>
      </c>
      <c r="S23" s="45" t="s">
        <v>237</v>
      </c>
      <c r="T23" s="79"/>
      <c r="U23" s="79"/>
      <c r="V23" s="45" t="s">
        <v>238</v>
      </c>
      <c r="W23" s="45" t="s">
        <v>239</v>
      </c>
      <c r="X23" s="48">
        <v>500</v>
      </c>
      <c r="Y23" s="45" t="s">
        <v>1391</v>
      </c>
      <c r="Z23" s="63">
        <v>1800000000</v>
      </c>
      <c r="AA23" s="68"/>
      <c r="AB23" s="68"/>
      <c r="AC23" s="68"/>
      <c r="AD23" s="68"/>
      <c r="AE23" s="68"/>
      <c r="AF23" s="68"/>
      <c r="AG23" s="68"/>
      <c r="AH23" s="68"/>
      <c r="AI23" s="68"/>
      <c r="AJ23" s="68"/>
      <c r="AK23" s="68"/>
      <c r="AL23" s="68"/>
      <c r="AM23" s="68"/>
      <c r="AN23" s="69">
        <f>SUM(Tabla1[[#This Row],[Recursos propios 2025]:[Otros 2025]])</f>
        <v>1800000000</v>
      </c>
      <c r="AO23" s="66">
        <v>356464790.39999998</v>
      </c>
      <c r="AP23" s="68"/>
      <c r="AQ23" s="68"/>
      <c r="AR23" s="68"/>
      <c r="AS23" s="68"/>
      <c r="AT23" s="68"/>
      <c r="AU23" s="68"/>
      <c r="AV23" s="68"/>
      <c r="AW23" s="68"/>
      <c r="AX23" s="68"/>
      <c r="AY23" s="68"/>
      <c r="AZ23" s="68"/>
      <c r="BA23" s="68"/>
      <c r="BB23" s="68"/>
      <c r="BC23" s="69">
        <f>SUM(Tabla1[[#This Row],[Recursos propios 20252]:[Otros 202515]])</f>
        <v>356464790.39999998</v>
      </c>
      <c r="BD23" s="38">
        <f>+Tabla1[[#This Row],[Total Comprometido 2025]]/Tabla1[[#This Row],[Total 2025]]</f>
        <v>0.19803599466666666</v>
      </c>
      <c r="BE23" s="68">
        <v>160575192.72999999</v>
      </c>
      <c r="BF23" s="68">
        <v>160575192.72999999</v>
      </c>
      <c r="BG23" s="116">
        <v>175967944</v>
      </c>
      <c r="BH23" s="26" t="s">
        <v>218</v>
      </c>
      <c r="BI23" s="25" t="s">
        <v>219</v>
      </c>
      <c r="BJ23" s="26">
        <v>10</v>
      </c>
    </row>
    <row r="24" spans="1:62" s="47" customFormat="1" ht="18.600000000000001" customHeight="1" x14ac:dyDescent="0.3">
      <c r="A24" s="83">
        <v>206</v>
      </c>
      <c r="B24" s="25" t="s">
        <v>109</v>
      </c>
      <c r="C24" s="25" t="s">
        <v>75</v>
      </c>
      <c r="D24" s="22" t="s">
        <v>117</v>
      </c>
      <c r="E24" s="25" t="s">
        <v>118</v>
      </c>
      <c r="F24" s="22" t="s">
        <v>119</v>
      </c>
      <c r="G24" s="25" t="s">
        <v>135</v>
      </c>
      <c r="H24" s="22">
        <v>410305200</v>
      </c>
      <c r="I24" s="25" t="s">
        <v>136</v>
      </c>
      <c r="J24" s="23">
        <v>15036</v>
      </c>
      <c r="K24" s="22" t="s">
        <v>116</v>
      </c>
      <c r="L24" s="25" t="s">
        <v>213</v>
      </c>
      <c r="M24" s="23">
        <v>25000</v>
      </c>
      <c r="N24" s="22">
        <v>6250</v>
      </c>
      <c r="O24" s="43">
        <v>2274</v>
      </c>
      <c r="P24" s="44">
        <f>+Tabla1[[#This Row],[Meta Ejecutada Vigencia4]]/Tabla1[[#This Row],[Meta Programada Vigencia]]</f>
        <v>0.36384</v>
      </c>
      <c r="Q24" s="44">
        <f>+Tabla1[[#This Row],[Meta Ejecutada Vigencia4]]/Tabla1[[#This Row],[Meta Programada Cuatrienio3]]</f>
        <v>9.0959999999999999E-2</v>
      </c>
      <c r="R24" s="88">
        <v>2024680010086</v>
      </c>
      <c r="S24" s="45" t="s">
        <v>240</v>
      </c>
      <c r="T24" s="78">
        <v>641853148.39999998</v>
      </c>
      <c r="U24" s="78">
        <v>60000000</v>
      </c>
      <c r="V24" s="45" t="s">
        <v>241</v>
      </c>
      <c r="W24" s="46" t="s">
        <v>242</v>
      </c>
      <c r="X24" s="43">
        <v>25000</v>
      </c>
      <c r="Y24" s="46" t="s">
        <v>1392</v>
      </c>
      <c r="Z24" s="63">
        <v>60000000</v>
      </c>
      <c r="AA24" s="66"/>
      <c r="AB24" s="66"/>
      <c r="AC24" s="66"/>
      <c r="AD24" s="66"/>
      <c r="AE24" s="66"/>
      <c r="AF24" s="66"/>
      <c r="AG24" s="66"/>
      <c r="AH24" s="66"/>
      <c r="AI24" s="66"/>
      <c r="AJ24" s="66"/>
      <c r="AK24" s="66"/>
      <c r="AL24" s="66"/>
      <c r="AM24" s="66"/>
      <c r="AN24" s="67">
        <f>SUM(Tabla1[[#This Row],[Recursos propios 2025]:[Otros 2025]])</f>
        <v>60000000</v>
      </c>
      <c r="AO24" s="66">
        <v>42000000</v>
      </c>
      <c r="AP24" s="66"/>
      <c r="AQ24" s="66"/>
      <c r="AR24" s="66"/>
      <c r="AS24" s="66"/>
      <c r="AT24" s="66"/>
      <c r="AU24" s="66"/>
      <c r="AV24" s="66"/>
      <c r="AW24" s="66"/>
      <c r="AX24" s="66"/>
      <c r="AY24" s="66"/>
      <c r="AZ24" s="66"/>
      <c r="BA24" s="66"/>
      <c r="BB24" s="66"/>
      <c r="BC24" s="67">
        <f>SUM(Tabla1[[#This Row],[Recursos propios 20252]:[Otros 202515]])</f>
        <v>42000000</v>
      </c>
      <c r="BD24" s="38">
        <f>+Tabla1[[#This Row],[Total Comprometido 2025]]/Tabla1[[#This Row],[Total 2025]]</f>
        <v>0.7</v>
      </c>
      <c r="BE24" s="66">
        <v>0</v>
      </c>
      <c r="BF24" s="66">
        <v>0</v>
      </c>
      <c r="BG24" s="41"/>
      <c r="BH24" s="25" t="s">
        <v>218</v>
      </c>
      <c r="BI24" s="26" t="s">
        <v>219</v>
      </c>
      <c r="BJ24" s="25">
        <v>10</v>
      </c>
    </row>
    <row r="25" spans="1:62" s="47" customFormat="1" ht="18.600000000000001" customHeight="1" x14ac:dyDescent="0.3">
      <c r="A25" s="84">
        <v>207</v>
      </c>
      <c r="B25" s="26" t="s">
        <v>109</v>
      </c>
      <c r="C25" s="26" t="s">
        <v>75</v>
      </c>
      <c r="D25" s="24" t="s">
        <v>117</v>
      </c>
      <c r="E25" s="26" t="s">
        <v>118</v>
      </c>
      <c r="F25" s="24" t="s">
        <v>119</v>
      </c>
      <c r="G25" s="26" t="s">
        <v>137</v>
      </c>
      <c r="H25" s="24">
        <v>410305200</v>
      </c>
      <c r="I25" s="26" t="s">
        <v>136</v>
      </c>
      <c r="J25" s="24">
        <v>2400</v>
      </c>
      <c r="K25" s="24" t="s">
        <v>116</v>
      </c>
      <c r="L25" s="26" t="s">
        <v>213</v>
      </c>
      <c r="M25" s="24">
        <v>4800</v>
      </c>
      <c r="N25" s="24">
        <v>1200</v>
      </c>
      <c r="O25" s="48">
        <v>2051</v>
      </c>
      <c r="P25" s="49">
        <f>+Tabla1[[#This Row],[Meta Ejecutada Vigencia4]]/Tabla1[[#This Row],[Meta Programada Vigencia]]</f>
        <v>1.7091666666666667</v>
      </c>
      <c r="Q25" s="44">
        <f>+Tabla1[[#This Row],[Meta Ejecutada Vigencia4]]/Tabla1[[#This Row],[Meta Programada Cuatrienio3]]</f>
        <v>0.42729166666666668</v>
      </c>
      <c r="R25" s="89">
        <v>2024680010140</v>
      </c>
      <c r="S25" s="45" t="s">
        <v>243</v>
      </c>
      <c r="T25" s="79">
        <v>823551953.96000004</v>
      </c>
      <c r="U25" s="79">
        <v>203400000</v>
      </c>
      <c r="V25" s="45" t="s">
        <v>244</v>
      </c>
      <c r="W25" s="45" t="s">
        <v>245</v>
      </c>
      <c r="X25" s="48">
        <v>4800</v>
      </c>
      <c r="Y25" s="45" t="s">
        <v>1393</v>
      </c>
      <c r="Z25" s="63">
        <v>203400000</v>
      </c>
      <c r="AA25" s="68"/>
      <c r="AB25" s="68"/>
      <c r="AC25" s="68"/>
      <c r="AD25" s="68"/>
      <c r="AE25" s="68"/>
      <c r="AF25" s="68"/>
      <c r="AG25" s="68"/>
      <c r="AH25" s="68"/>
      <c r="AI25" s="68"/>
      <c r="AJ25" s="68"/>
      <c r="AK25" s="68"/>
      <c r="AL25" s="68"/>
      <c r="AM25" s="68"/>
      <c r="AN25" s="69">
        <f>SUM(Tabla1[[#This Row],[Recursos propios 2025]:[Otros 2025]])</f>
        <v>203400000</v>
      </c>
      <c r="AO25" s="66">
        <v>154800000</v>
      </c>
      <c r="AP25" s="68"/>
      <c r="AQ25" s="68"/>
      <c r="AR25" s="68"/>
      <c r="AS25" s="68"/>
      <c r="AT25" s="68"/>
      <c r="AU25" s="68"/>
      <c r="AV25" s="68"/>
      <c r="AW25" s="68"/>
      <c r="AX25" s="68"/>
      <c r="AY25" s="68"/>
      <c r="AZ25" s="68"/>
      <c r="BA25" s="68"/>
      <c r="BB25" s="68"/>
      <c r="BC25" s="69">
        <f>SUM(Tabla1[[#This Row],[Recursos propios 20252]:[Otros 202515]])</f>
        <v>154800000</v>
      </c>
      <c r="BD25" s="38">
        <f>+Tabla1[[#This Row],[Total Comprometido 2025]]/Tabla1[[#This Row],[Total 2025]]</f>
        <v>0.76106194690265483</v>
      </c>
      <c r="BE25" s="68">
        <v>14526666.68</v>
      </c>
      <c r="BF25" s="68">
        <v>14526666.68</v>
      </c>
      <c r="BG25" s="50"/>
      <c r="BH25" s="26" t="s">
        <v>218</v>
      </c>
      <c r="BI25" s="25" t="s">
        <v>219</v>
      </c>
      <c r="BJ25" s="26" t="s">
        <v>216</v>
      </c>
    </row>
    <row r="26" spans="1:62" s="47" customFormat="1" ht="18.600000000000001" customHeight="1" x14ac:dyDescent="0.3">
      <c r="A26" s="83">
        <v>208</v>
      </c>
      <c r="B26" s="25" t="s">
        <v>109</v>
      </c>
      <c r="C26" s="25" t="s">
        <v>110</v>
      </c>
      <c r="D26" s="22" t="s">
        <v>111</v>
      </c>
      <c r="E26" s="25" t="s">
        <v>112</v>
      </c>
      <c r="F26" s="22" t="s">
        <v>122</v>
      </c>
      <c r="G26" s="25" t="s">
        <v>138</v>
      </c>
      <c r="H26" s="22">
        <v>450203800</v>
      </c>
      <c r="I26" s="25" t="s">
        <v>139</v>
      </c>
      <c r="J26" s="23">
        <v>0</v>
      </c>
      <c r="K26" s="22" t="s">
        <v>81</v>
      </c>
      <c r="L26" s="25" t="s">
        <v>214</v>
      </c>
      <c r="M26" s="23">
        <v>1</v>
      </c>
      <c r="N26" s="22">
        <v>1</v>
      </c>
      <c r="O26" s="43">
        <v>0.23</v>
      </c>
      <c r="P26" s="44">
        <f>+Tabla1[[#This Row],[Meta Ejecutada Vigencia4]]/Tabla1[[#This Row],[Meta Programada Vigencia]]</f>
        <v>0.23</v>
      </c>
      <c r="Q26" s="44">
        <f>+Tabla1[[#This Row],[Meta Ejecutada Vigencia4]]/Tabla1[[#This Row],[Meta Programada Cuatrienio3]]</f>
        <v>0.23</v>
      </c>
      <c r="R26" s="88">
        <v>2024680010147</v>
      </c>
      <c r="S26" s="45" t="s">
        <v>246</v>
      </c>
      <c r="T26" s="78">
        <v>1608758068.6099999</v>
      </c>
      <c r="U26" s="78">
        <v>538400000</v>
      </c>
      <c r="V26" s="45" t="s">
        <v>247</v>
      </c>
      <c r="W26" s="46" t="s">
        <v>245</v>
      </c>
      <c r="X26" s="43">
        <v>6000</v>
      </c>
      <c r="Y26" s="46" t="s">
        <v>1394</v>
      </c>
      <c r="Z26" s="63">
        <v>538400000</v>
      </c>
      <c r="AA26" s="66"/>
      <c r="AB26" s="66"/>
      <c r="AC26" s="66"/>
      <c r="AD26" s="66"/>
      <c r="AE26" s="66"/>
      <c r="AF26" s="66"/>
      <c r="AG26" s="66"/>
      <c r="AH26" s="66"/>
      <c r="AI26" s="66"/>
      <c r="AJ26" s="66"/>
      <c r="AK26" s="66"/>
      <c r="AL26" s="66"/>
      <c r="AM26" s="66"/>
      <c r="AN26" s="67">
        <f>SUM(Tabla1[[#This Row],[Recursos propios 2025]:[Otros 2025]])</f>
        <v>538400000</v>
      </c>
      <c r="AO26" s="66">
        <v>328800000</v>
      </c>
      <c r="AP26" s="66"/>
      <c r="AQ26" s="66"/>
      <c r="AR26" s="66"/>
      <c r="AS26" s="66"/>
      <c r="AT26" s="66"/>
      <c r="AU26" s="66"/>
      <c r="AV26" s="66"/>
      <c r="AW26" s="66"/>
      <c r="AX26" s="66"/>
      <c r="AY26" s="66"/>
      <c r="AZ26" s="66"/>
      <c r="BA26" s="66"/>
      <c r="BB26" s="66"/>
      <c r="BC26" s="67">
        <f>SUM(Tabla1[[#This Row],[Recursos propios 20252]:[Otros 202515]])</f>
        <v>328800000</v>
      </c>
      <c r="BD26" s="38">
        <f>+Tabla1[[#This Row],[Total Comprometido 2025]]/Tabla1[[#This Row],[Total 2025]]</f>
        <v>0.61069836552748891</v>
      </c>
      <c r="BE26" s="66">
        <v>11346666.66</v>
      </c>
      <c r="BF26" s="66">
        <v>11346666.66</v>
      </c>
      <c r="BG26" s="41"/>
      <c r="BH26" s="25" t="s">
        <v>218</v>
      </c>
      <c r="BI26" s="26" t="s">
        <v>219</v>
      </c>
      <c r="BJ26" s="25" t="s">
        <v>216</v>
      </c>
    </row>
    <row r="27" spans="1:62" s="47" customFormat="1" ht="18.600000000000001" customHeight="1" x14ac:dyDescent="0.3">
      <c r="A27" s="84">
        <v>209</v>
      </c>
      <c r="B27" s="26" t="s">
        <v>109</v>
      </c>
      <c r="C27" s="26" t="s">
        <v>75</v>
      </c>
      <c r="D27" s="24" t="s">
        <v>117</v>
      </c>
      <c r="E27" s="26" t="s">
        <v>118</v>
      </c>
      <c r="F27" s="24" t="s">
        <v>119</v>
      </c>
      <c r="G27" s="26" t="s">
        <v>140</v>
      </c>
      <c r="H27" s="24">
        <v>410305200</v>
      </c>
      <c r="I27" s="26" t="s">
        <v>126</v>
      </c>
      <c r="J27" s="24">
        <v>0</v>
      </c>
      <c r="K27" s="24" t="s">
        <v>81</v>
      </c>
      <c r="L27" s="26" t="s">
        <v>213</v>
      </c>
      <c r="M27" s="24">
        <v>1600</v>
      </c>
      <c r="N27" s="24">
        <v>400</v>
      </c>
      <c r="O27" s="48">
        <v>51</v>
      </c>
      <c r="P27" s="49">
        <f>+Tabla1[[#This Row],[Meta Ejecutada Vigencia4]]/Tabla1[[#This Row],[Meta Programada Vigencia]]</f>
        <v>0.1275</v>
      </c>
      <c r="Q27" s="44">
        <f>+Tabla1[[#This Row],[Meta Ejecutada Vigencia4]]/Tabla1[[#This Row],[Meta Programada Cuatrienio3]]</f>
        <v>3.1875000000000001E-2</v>
      </c>
      <c r="R27" s="89">
        <v>2024680010126</v>
      </c>
      <c r="S27" s="45" t="s">
        <v>248</v>
      </c>
      <c r="T27" s="79">
        <v>9600872091.75</v>
      </c>
      <c r="U27" s="79">
        <v>1383941867</v>
      </c>
      <c r="V27" s="45" t="s">
        <v>241</v>
      </c>
      <c r="W27" s="45" t="s">
        <v>249</v>
      </c>
      <c r="X27" s="48">
        <v>1600</v>
      </c>
      <c r="Y27" s="45" t="s">
        <v>1395</v>
      </c>
      <c r="Z27" s="63">
        <v>99216000</v>
      </c>
      <c r="AA27" s="68"/>
      <c r="AB27" s="68"/>
      <c r="AC27" s="68"/>
      <c r="AD27" s="68"/>
      <c r="AE27" s="68"/>
      <c r="AF27" s="68"/>
      <c r="AG27" s="68"/>
      <c r="AH27" s="68"/>
      <c r="AI27" s="68"/>
      <c r="AJ27" s="68"/>
      <c r="AK27" s="68"/>
      <c r="AL27" s="68"/>
      <c r="AM27" s="68"/>
      <c r="AN27" s="69">
        <f>SUM(Tabla1[[#This Row],[Recursos propios 2025]:[Otros 2025]])</f>
        <v>99216000</v>
      </c>
      <c r="AO27" s="66">
        <v>48000000</v>
      </c>
      <c r="AP27" s="68"/>
      <c r="AQ27" s="68"/>
      <c r="AR27" s="68"/>
      <c r="AS27" s="68"/>
      <c r="AT27" s="68"/>
      <c r="AU27" s="68"/>
      <c r="AV27" s="68"/>
      <c r="AW27" s="68"/>
      <c r="AX27" s="68"/>
      <c r="AY27" s="68"/>
      <c r="AZ27" s="68"/>
      <c r="BA27" s="68"/>
      <c r="BB27" s="68"/>
      <c r="BC27" s="69">
        <f>SUM(Tabla1[[#This Row],[Recursos propios 20252]:[Otros 202515]])</f>
        <v>48000000</v>
      </c>
      <c r="BD27" s="38">
        <f>+Tabla1[[#This Row],[Total Comprometido 2025]]/Tabla1[[#This Row],[Total 2025]]</f>
        <v>0.48379293662312528</v>
      </c>
      <c r="BE27" s="68">
        <v>0</v>
      </c>
      <c r="BF27" s="68">
        <v>0</v>
      </c>
      <c r="BG27" s="50"/>
      <c r="BH27" s="26" t="s">
        <v>218</v>
      </c>
      <c r="BI27" s="25" t="s">
        <v>219</v>
      </c>
      <c r="BJ27" s="26">
        <v>10</v>
      </c>
    </row>
    <row r="28" spans="1:62" s="47" customFormat="1" ht="18.600000000000001" customHeight="1" x14ac:dyDescent="0.3">
      <c r="A28" s="83">
        <v>210</v>
      </c>
      <c r="B28" s="25" t="s">
        <v>109</v>
      </c>
      <c r="C28" s="25" t="s">
        <v>75</v>
      </c>
      <c r="D28" s="22" t="s">
        <v>127</v>
      </c>
      <c r="E28" s="25" t="s">
        <v>128</v>
      </c>
      <c r="F28" s="22" t="s">
        <v>141</v>
      </c>
      <c r="G28" s="25" t="s">
        <v>142</v>
      </c>
      <c r="H28" s="22">
        <v>410401400</v>
      </c>
      <c r="I28" s="25" t="s">
        <v>143</v>
      </c>
      <c r="J28" s="23">
        <v>3</v>
      </c>
      <c r="K28" s="22" t="s">
        <v>81</v>
      </c>
      <c r="L28" s="25" t="s">
        <v>213</v>
      </c>
      <c r="M28" s="23">
        <v>4</v>
      </c>
      <c r="N28" s="22">
        <v>1</v>
      </c>
      <c r="O28" s="43">
        <v>0</v>
      </c>
      <c r="P28" s="44">
        <f>+Tabla1[[#This Row],[Meta Ejecutada Vigencia4]]/Tabla1[[#This Row],[Meta Programada Vigencia]]</f>
        <v>0</v>
      </c>
      <c r="Q28" s="44">
        <f>+Tabla1[[#This Row],[Meta Ejecutada Vigencia4]]/Tabla1[[#This Row],[Meta Programada Cuatrienio3]]</f>
        <v>0</v>
      </c>
      <c r="R28" s="88">
        <v>0</v>
      </c>
      <c r="S28" s="45"/>
      <c r="T28" s="78"/>
      <c r="U28" s="78"/>
      <c r="V28" s="45"/>
      <c r="W28" s="46"/>
      <c r="X28" s="43"/>
      <c r="Y28" s="46"/>
      <c r="Z28" s="63">
        <v>0</v>
      </c>
      <c r="AA28" s="66"/>
      <c r="AB28" s="66"/>
      <c r="AC28" s="66"/>
      <c r="AD28" s="66"/>
      <c r="AE28" s="66"/>
      <c r="AF28" s="66"/>
      <c r="AG28" s="66"/>
      <c r="AH28" s="66"/>
      <c r="AI28" s="66"/>
      <c r="AJ28" s="66"/>
      <c r="AK28" s="66"/>
      <c r="AL28" s="66"/>
      <c r="AM28" s="66"/>
      <c r="AN28" s="67">
        <f>SUM(Tabla1[[#This Row],[Recursos propios 2025]:[Otros 2025]])</f>
        <v>0</v>
      </c>
      <c r="AO28" s="66">
        <v>0</v>
      </c>
      <c r="AP28" s="66"/>
      <c r="AQ28" s="66"/>
      <c r="AR28" s="66"/>
      <c r="AS28" s="66"/>
      <c r="AT28" s="66"/>
      <c r="AU28" s="66"/>
      <c r="AV28" s="66"/>
      <c r="AW28" s="66"/>
      <c r="AX28" s="66"/>
      <c r="AY28" s="66"/>
      <c r="AZ28" s="66"/>
      <c r="BA28" s="66"/>
      <c r="BB28" s="66"/>
      <c r="BC28" s="67">
        <f>SUM(Tabla1[[#This Row],[Recursos propios 20252]:[Otros 202515]])</f>
        <v>0</v>
      </c>
      <c r="BD28" s="38" t="e">
        <f>+Tabla1[[#This Row],[Total Comprometido 2025]]/Tabla1[[#This Row],[Total 2025]]</f>
        <v>#DIV/0!</v>
      </c>
      <c r="BE28" s="66">
        <v>0</v>
      </c>
      <c r="BF28" s="66">
        <v>0</v>
      </c>
      <c r="BG28" s="41"/>
      <c r="BH28" s="25" t="s">
        <v>218</v>
      </c>
      <c r="BI28" s="26" t="s">
        <v>219</v>
      </c>
      <c r="BJ28" s="25">
        <v>10</v>
      </c>
    </row>
    <row r="29" spans="1:62" s="47" customFormat="1" ht="18.600000000000001" customHeight="1" x14ac:dyDescent="0.3">
      <c r="A29" s="84">
        <v>211</v>
      </c>
      <c r="B29" s="26" t="s">
        <v>109</v>
      </c>
      <c r="C29" s="26" t="s">
        <v>75</v>
      </c>
      <c r="D29" s="24" t="s">
        <v>127</v>
      </c>
      <c r="E29" s="26" t="s">
        <v>128</v>
      </c>
      <c r="F29" s="24" t="s">
        <v>144</v>
      </c>
      <c r="G29" s="26" t="s">
        <v>145</v>
      </c>
      <c r="H29" s="24">
        <v>410400800</v>
      </c>
      <c r="I29" s="26" t="s">
        <v>146</v>
      </c>
      <c r="J29" s="24">
        <v>7000</v>
      </c>
      <c r="K29" s="24" t="s">
        <v>81</v>
      </c>
      <c r="L29" s="26" t="s">
        <v>213</v>
      </c>
      <c r="M29" s="24">
        <v>8400</v>
      </c>
      <c r="N29" s="24">
        <v>2100</v>
      </c>
      <c r="O29" s="48">
        <v>4014</v>
      </c>
      <c r="P29" s="44">
        <f>+Tabla1[[#This Row],[Meta Ejecutada Vigencia4]]/Tabla1[[#This Row],[Meta Programada Vigencia]]</f>
        <v>1.9114285714285715</v>
      </c>
      <c r="Q29" s="49">
        <f>+Tabla1[[#This Row],[Meta Ejecutada Vigencia4]]/Tabla1[[#This Row],[Meta Programada Cuatrienio3]]</f>
        <v>0.47785714285714287</v>
      </c>
      <c r="R29" s="89">
        <v>2024680010125</v>
      </c>
      <c r="S29" s="45" t="s">
        <v>250</v>
      </c>
      <c r="T29" s="79">
        <v>30889872363.66</v>
      </c>
      <c r="U29" s="79">
        <v>10055426971</v>
      </c>
      <c r="V29" s="45" t="s">
        <v>241</v>
      </c>
      <c r="W29" s="45" t="s">
        <v>249</v>
      </c>
      <c r="X29" s="48">
        <v>8400</v>
      </c>
      <c r="Y29" s="45" t="s">
        <v>1396</v>
      </c>
      <c r="Z29" s="63">
        <f>1585684000-200000000-100000000</f>
        <v>1285684000</v>
      </c>
      <c r="AA29" s="68"/>
      <c r="AB29" s="68"/>
      <c r="AC29" s="68"/>
      <c r="AD29" s="68"/>
      <c r="AE29" s="68"/>
      <c r="AF29" s="68"/>
      <c r="AG29" s="68"/>
      <c r="AH29" s="68"/>
      <c r="AI29" s="68"/>
      <c r="AJ29" s="68"/>
      <c r="AK29" s="68"/>
      <c r="AL29" s="68"/>
      <c r="AM29" s="68">
        <v>300000000</v>
      </c>
      <c r="AN29" s="69">
        <f>SUM(Tabla1[[#This Row],[Recursos propios 2025]:[Otros 2025]])</f>
        <v>1585684000</v>
      </c>
      <c r="AO29" s="66">
        <v>522000000</v>
      </c>
      <c r="AP29" s="68"/>
      <c r="AQ29" s="68"/>
      <c r="AR29" s="68"/>
      <c r="AS29" s="68"/>
      <c r="AT29" s="68"/>
      <c r="AU29" s="68"/>
      <c r="AV29" s="68"/>
      <c r="AW29" s="68"/>
      <c r="AX29" s="68"/>
      <c r="AY29" s="68"/>
      <c r="AZ29" s="68"/>
      <c r="BA29" s="68"/>
      <c r="BB29" s="68">
        <v>247200000</v>
      </c>
      <c r="BC29" s="69">
        <f>SUM(Tabla1[[#This Row],[Recursos propios 20252]:[Otros 202515]])</f>
        <v>769200000</v>
      </c>
      <c r="BD29" s="38">
        <f>+Tabla1[[#This Row],[Total Comprometido 2025]]/Tabla1[[#This Row],[Total 2025]]</f>
        <v>0.48509034586966887</v>
      </c>
      <c r="BE29" s="68">
        <v>76663333.310000002</v>
      </c>
      <c r="BF29" s="68">
        <v>76209999.980000004</v>
      </c>
      <c r="BG29" s="50"/>
      <c r="BH29" s="26" t="s">
        <v>218</v>
      </c>
      <c r="BI29" s="25" t="s">
        <v>219</v>
      </c>
      <c r="BJ29" s="26">
        <v>10</v>
      </c>
    </row>
    <row r="30" spans="1:62" s="52" customFormat="1" ht="18.600000000000001" customHeight="1" x14ac:dyDescent="0.3">
      <c r="A30" s="83">
        <v>212</v>
      </c>
      <c r="B30" s="25" t="s">
        <v>109</v>
      </c>
      <c r="C30" s="25" t="s">
        <v>75</v>
      </c>
      <c r="D30" s="22" t="s">
        <v>127</v>
      </c>
      <c r="E30" s="25" t="s">
        <v>128</v>
      </c>
      <c r="F30" s="22" t="s">
        <v>144</v>
      </c>
      <c r="G30" s="25" t="s">
        <v>147</v>
      </c>
      <c r="H30" s="22">
        <v>410400800</v>
      </c>
      <c r="I30" s="25" t="s">
        <v>146</v>
      </c>
      <c r="J30" s="23">
        <v>940</v>
      </c>
      <c r="K30" s="22" t="s">
        <v>81</v>
      </c>
      <c r="L30" s="25" t="s">
        <v>214</v>
      </c>
      <c r="M30" s="23">
        <v>940</v>
      </c>
      <c r="N30" s="22">
        <v>940</v>
      </c>
      <c r="O30" s="43">
        <v>812</v>
      </c>
      <c r="P30" s="44">
        <f>+Tabla1[[#This Row],[Meta Ejecutada Vigencia4]]/Tabla1[[#This Row],[Meta Programada Vigencia]]</f>
        <v>0.86382978723404258</v>
      </c>
      <c r="Q30" s="44">
        <f>+Tabla1[[#This Row],[Meta Ejecutada Vigencia4]]/Tabla1[[#This Row],[Meta Programada Cuatrienio3]]</f>
        <v>0.86382978723404258</v>
      </c>
      <c r="R30" s="88">
        <v>2024680010125</v>
      </c>
      <c r="S30" s="45" t="s">
        <v>250</v>
      </c>
      <c r="T30" s="78"/>
      <c r="U30" s="78"/>
      <c r="V30" s="45" t="s">
        <v>241</v>
      </c>
      <c r="W30" s="46" t="s">
        <v>249</v>
      </c>
      <c r="X30" s="43">
        <v>940</v>
      </c>
      <c r="Y30" s="45" t="s">
        <v>1397</v>
      </c>
      <c r="Z30" s="63">
        <v>0</v>
      </c>
      <c r="AA30" s="70"/>
      <c r="AB30" s="70"/>
      <c r="AC30" s="70"/>
      <c r="AD30" s="70"/>
      <c r="AE30" s="70"/>
      <c r="AF30" s="70"/>
      <c r="AG30" s="70"/>
      <c r="AH30" s="70"/>
      <c r="AI30" s="70"/>
      <c r="AJ30" s="70"/>
      <c r="AK30" s="70"/>
      <c r="AL30" s="70"/>
      <c r="AM30" s="70">
        <v>5308402320</v>
      </c>
      <c r="AN30" s="71">
        <f>SUM(Tabla1[[#This Row],[Recursos propios 2025]:[Otros 2025]])</f>
        <v>5308402320</v>
      </c>
      <c r="AO30" s="66">
        <v>0</v>
      </c>
      <c r="AP30" s="70"/>
      <c r="AQ30" s="70"/>
      <c r="AR30" s="70"/>
      <c r="AS30" s="70"/>
      <c r="AT30" s="70"/>
      <c r="AU30" s="70"/>
      <c r="AV30" s="70"/>
      <c r="AW30" s="70"/>
      <c r="AX30" s="70"/>
      <c r="AY30" s="70"/>
      <c r="AZ30" s="70"/>
      <c r="BA30" s="70"/>
      <c r="BB30" s="70">
        <v>4834848804</v>
      </c>
      <c r="BC30" s="71">
        <f>SUM(Tabla1[[#This Row],[Recursos propios 20252]:[Otros 202515]])</f>
        <v>4834848804</v>
      </c>
      <c r="BD30" s="51">
        <f>+Tabla1[[#This Row],[Total Comprometido 2025]]/Tabla1[[#This Row],[Total 2025]]</f>
        <v>0.91079170578013013</v>
      </c>
      <c r="BE30" s="70">
        <v>487356564</v>
      </c>
      <c r="BF30" s="70">
        <v>487356564</v>
      </c>
      <c r="BG30" s="114">
        <v>3421764060</v>
      </c>
      <c r="BH30" s="25" t="s">
        <v>218</v>
      </c>
      <c r="BI30" s="26" t="s">
        <v>219</v>
      </c>
      <c r="BJ30" s="25">
        <v>10</v>
      </c>
    </row>
    <row r="31" spans="1:62" s="52" customFormat="1" ht="18.600000000000001" customHeight="1" x14ac:dyDescent="0.3">
      <c r="A31" s="84">
        <v>213</v>
      </c>
      <c r="B31" s="26" t="s">
        <v>109</v>
      </c>
      <c r="C31" s="26" t="s">
        <v>75</v>
      </c>
      <c r="D31" s="24" t="s">
        <v>127</v>
      </c>
      <c r="E31" s="26" t="s">
        <v>128</v>
      </c>
      <c r="F31" s="24" t="s">
        <v>144</v>
      </c>
      <c r="G31" s="26" t="s">
        <v>148</v>
      </c>
      <c r="H31" s="24">
        <v>410400800</v>
      </c>
      <c r="I31" s="26" t="s">
        <v>146</v>
      </c>
      <c r="J31" s="24">
        <v>670</v>
      </c>
      <c r="K31" s="24" t="s">
        <v>81</v>
      </c>
      <c r="L31" s="26" t="s">
        <v>214</v>
      </c>
      <c r="M31" s="24">
        <v>700</v>
      </c>
      <c r="N31" s="24">
        <v>700</v>
      </c>
      <c r="O31" s="43">
        <v>705</v>
      </c>
      <c r="P31" s="44">
        <f>+Tabla1[[#This Row],[Meta Ejecutada Vigencia4]]/Tabla1[[#This Row],[Meta Programada Vigencia]]</f>
        <v>1.0071428571428571</v>
      </c>
      <c r="Q31" s="44">
        <f>+Tabla1[[#This Row],[Meta Ejecutada Vigencia4]]/Tabla1[[#This Row],[Meta Programada Cuatrienio3]]</f>
        <v>1.0071428571428571</v>
      </c>
      <c r="R31" s="88">
        <v>2024680010125</v>
      </c>
      <c r="S31" s="45" t="s">
        <v>250</v>
      </c>
      <c r="T31" s="78"/>
      <c r="U31" s="78"/>
      <c r="V31" s="45" t="s">
        <v>241</v>
      </c>
      <c r="W31" s="46" t="s">
        <v>249</v>
      </c>
      <c r="X31" s="43">
        <v>700</v>
      </c>
      <c r="Y31" s="45" t="s">
        <v>1398</v>
      </c>
      <c r="Z31" s="63">
        <v>0</v>
      </c>
      <c r="AA31" s="70"/>
      <c r="AB31" s="70"/>
      <c r="AC31" s="70"/>
      <c r="AD31" s="70"/>
      <c r="AE31" s="70"/>
      <c r="AF31" s="70"/>
      <c r="AG31" s="70"/>
      <c r="AH31" s="70"/>
      <c r="AI31" s="70"/>
      <c r="AJ31" s="70"/>
      <c r="AK31" s="70"/>
      <c r="AL31" s="70"/>
      <c r="AM31" s="70">
        <v>3161340651</v>
      </c>
      <c r="AN31" s="71">
        <f>SUM(Tabla1[[#This Row],[Recursos propios 2025]:[Otros 2025]])</f>
        <v>3161340651</v>
      </c>
      <c r="AO31" s="66">
        <v>0</v>
      </c>
      <c r="AP31" s="70"/>
      <c r="AQ31" s="70"/>
      <c r="AR31" s="70"/>
      <c r="AS31" s="70"/>
      <c r="AT31" s="70"/>
      <c r="AU31" s="70"/>
      <c r="AV31" s="70"/>
      <c r="AW31" s="70"/>
      <c r="AX31" s="70"/>
      <c r="AY31" s="70"/>
      <c r="AZ31" s="70"/>
      <c r="BA31" s="70"/>
      <c r="BB31" s="70">
        <v>3133768986</v>
      </c>
      <c r="BC31" s="71">
        <f>SUM(Tabla1[[#This Row],[Recursos propios 20252]:[Otros 202515]])</f>
        <v>3133768986</v>
      </c>
      <c r="BD31" s="51">
        <f>+Tabla1[[#This Row],[Total Comprometido 2025]]/Tabla1[[#This Row],[Total 2025]]</f>
        <v>0.99127848971565957</v>
      </c>
      <c r="BE31" s="70">
        <v>536339829</v>
      </c>
      <c r="BF31" s="70">
        <v>536339829</v>
      </c>
      <c r="BG31" s="114">
        <v>2304903735</v>
      </c>
      <c r="BH31" s="26" t="s">
        <v>218</v>
      </c>
      <c r="BI31" s="25" t="s">
        <v>219</v>
      </c>
      <c r="BJ31" s="26">
        <v>10</v>
      </c>
    </row>
    <row r="32" spans="1:62" s="52" customFormat="1" ht="18.600000000000001" customHeight="1" x14ac:dyDescent="0.3">
      <c r="A32" s="83">
        <v>214</v>
      </c>
      <c r="B32" s="25" t="s">
        <v>109</v>
      </c>
      <c r="C32" s="25" t="s">
        <v>75</v>
      </c>
      <c r="D32" s="22" t="s">
        <v>127</v>
      </c>
      <c r="E32" s="25" t="s">
        <v>128</v>
      </c>
      <c r="F32" s="22" t="s">
        <v>149</v>
      </c>
      <c r="G32" s="25" t="s">
        <v>150</v>
      </c>
      <c r="H32" s="22">
        <v>410402000</v>
      </c>
      <c r="I32" s="25" t="s">
        <v>151</v>
      </c>
      <c r="J32" s="23">
        <v>1707</v>
      </c>
      <c r="K32" s="22" t="s">
        <v>116</v>
      </c>
      <c r="L32" s="25" t="s">
        <v>213</v>
      </c>
      <c r="M32" s="23">
        <v>2200</v>
      </c>
      <c r="N32" s="22">
        <v>550</v>
      </c>
      <c r="O32" s="43">
        <v>316</v>
      </c>
      <c r="P32" s="44">
        <f>+Tabla1[[#This Row],[Meta Ejecutada Vigencia4]]/Tabla1[[#This Row],[Meta Programada Vigencia]]</f>
        <v>0.57454545454545458</v>
      </c>
      <c r="Q32" s="44">
        <f>+Tabla1[[#This Row],[Meta Ejecutada Vigencia4]]/Tabla1[[#This Row],[Meta Programada Cuatrienio3]]</f>
        <v>0.14363636363636365</v>
      </c>
      <c r="R32" s="88">
        <v>2024680010155</v>
      </c>
      <c r="S32" s="45" t="s">
        <v>251</v>
      </c>
      <c r="T32" s="78">
        <v>6708276568</v>
      </c>
      <c r="U32" s="78">
        <v>2001690782</v>
      </c>
      <c r="V32" s="45" t="s">
        <v>241</v>
      </c>
      <c r="W32" s="46" t="s">
        <v>252</v>
      </c>
      <c r="X32" s="43">
        <v>2200</v>
      </c>
      <c r="Y32" s="45" t="s">
        <v>1399</v>
      </c>
      <c r="Z32" s="63">
        <v>2001690782</v>
      </c>
      <c r="AA32" s="70"/>
      <c r="AB32" s="70"/>
      <c r="AC32" s="70"/>
      <c r="AD32" s="70"/>
      <c r="AE32" s="70"/>
      <c r="AF32" s="70"/>
      <c r="AG32" s="70"/>
      <c r="AH32" s="70"/>
      <c r="AI32" s="70"/>
      <c r="AJ32" s="70"/>
      <c r="AK32" s="70"/>
      <c r="AL32" s="70"/>
      <c r="AM32" s="70"/>
      <c r="AN32" s="71">
        <f>SUM(Tabla1[[#This Row],[Recursos propios 2025]:[Otros 2025]])</f>
        <v>2001690782</v>
      </c>
      <c r="AO32" s="66">
        <v>1061746364</v>
      </c>
      <c r="AP32" s="70"/>
      <c r="AQ32" s="70"/>
      <c r="AR32" s="70"/>
      <c r="AS32" s="70"/>
      <c r="AT32" s="70"/>
      <c r="AU32" s="70"/>
      <c r="AV32" s="70"/>
      <c r="AW32" s="70"/>
      <c r="AX32" s="70"/>
      <c r="AY32" s="70"/>
      <c r="AZ32" s="70"/>
      <c r="BA32" s="70"/>
      <c r="BB32" s="70"/>
      <c r="BC32" s="71">
        <f>SUM(Tabla1[[#This Row],[Recursos propios 20252]:[Otros 202515]])</f>
        <v>1061746364</v>
      </c>
      <c r="BD32" s="51">
        <f>+Tabla1[[#This Row],[Total Comprometido 2025]]/Tabla1[[#This Row],[Total 2025]]</f>
        <v>0.53042476567691965</v>
      </c>
      <c r="BE32" s="70">
        <v>469697875.19000006</v>
      </c>
      <c r="BF32" s="70">
        <v>469697875.19000006</v>
      </c>
      <c r="BG32" s="115">
        <v>502564776</v>
      </c>
      <c r="BH32" s="25" t="s">
        <v>218</v>
      </c>
      <c r="BI32" s="26" t="s">
        <v>219</v>
      </c>
      <c r="BJ32" s="25">
        <v>10</v>
      </c>
    </row>
    <row r="33" spans="1:62" s="52" customFormat="1" ht="18.600000000000001" customHeight="1" x14ac:dyDescent="0.3">
      <c r="A33" s="84">
        <v>215</v>
      </c>
      <c r="B33" s="26" t="s">
        <v>109</v>
      </c>
      <c r="C33" s="26" t="s">
        <v>75</v>
      </c>
      <c r="D33" s="24" t="s">
        <v>117</v>
      </c>
      <c r="E33" s="26" t="s">
        <v>118</v>
      </c>
      <c r="F33" s="24" t="s">
        <v>152</v>
      </c>
      <c r="G33" s="26" t="s">
        <v>153</v>
      </c>
      <c r="H33" s="24">
        <v>410306700</v>
      </c>
      <c r="I33" s="26" t="s">
        <v>154</v>
      </c>
      <c r="J33" s="24">
        <v>0</v>
      </c>
      <c r="K33" s="24" t="s">
        <v>116</v>
      </c>
      <c r="L33" s="25" t="s">
        <v>214</v>
      </c>
      <c r="M33" s="24">
        <v>1</v>
      </c>
      <c r="N33" s="22">
        <v>1</v>
      </c>
      <c r="O33" s="43">
        <v>0.4</v>
      </c>
      <c r="P33" s="44">
        <f>+Tabla1[[#This Row],[Meta Ejecutada Vigencia4]]/Tabla1[[#This Row],[Meta Programada Vigencia]]</f>
        <v>0.4</v>
      </c>
      <c r="Q33" s="44">
        <f>+Tabla1[[#This Row],[Meta Ejecutada Vigencia4]]/Tabla1[[#This Row],[Meta Programada Cuatrienio3]]</f>
        <v>0.4</v>
      </c>
      <c r="R33" s="88">
        <v>2024680010127</v>
      </c>
      <c r="S33" s="45" t="s">
        <v>253</v>
      </c>
      <c r="T33" s="78">
        <v>2113159891.71</v>
      </c>
      <c r="U33" s="78">
        <v>647754693</v>
      </c>
      <c r="V33" s="45" t="s">
        <v>241</v>
      </c>
      <c r="W33" s="46" t="s">
        <v>254</v>
      </c>
      <c r="X33" s="43">
        <v>4400</v>
      </c>
      <c r="Y33" s="45" t="s">
        <v>1400</v>
      </c>
      <c r="Z33" s="63">
        <v>160000000</v>
      </c>
      <c r="AA33" s="70"/>
      <c r="AB33" s="70"/>
      <c r="AC33" s="70"/>
      <c r="AD33" s="70"/>
      <c r="AE33" s="70"/>
      <c r="AF33" s="70"/>
      <c r="AG33" s="70"/>
      <c r="AH33" s="70"/>
      <c r="AI33" s="70"/>
      <c r="AJ33" s="70"/>
      <c r="AK33" s="70"/>
      <c r="AL33" s="70"/>
      <c r="AM33" s="70"/>
      <c r="AN33" s="71">
        <f>SUM(Tabla1[[#This Row],[Recursos propios 2025]:[Otros 2025]])</f>
        <v>160000000</v>
      </c>
      <c r="AO33" s="66">
        <v>134400000</v>
      </c>
      <c r="AP33" s="70"/>
      <c r="AQ33" s="70"/>
      <c r="AR33" s="70"/>
      <c r="AS33" s="70"/>
      <c r="AT33" s="70"/>
      <c r="AU33" s="70"/>
      <c r="AV33" s="70"/>
      <c r="AW33" s="70"/>
      <c r="AX33" s="70"/>
      <c r="AY33" s="70"/>
      <c r="AZ33" s="70"/>
      <c r="BA33" s="70"/>
      <c r="BB33" s="70"/>
      <c r="BC33" s="71">
        <f>SUM(Tabla1[[#This Row],[Recursos propios 20252]:[Otros 202515]])</f>
        <v>134400000</v>
      </c>
      <c r="BD33" s="51">
        <f>+Tabla1[[#This Row],[Total Comprometido 2025]]/Tabla1[[#This Row],[Total 2025]]</f>
        <v>0.84</v>
      </c>
      <c r="BE33" s="70">
        <v>14790000</v>
      </c>
      <c r="BF33" s="70">
        <v>14790000</v>
      </c>
      <c r="BG33" s="43"/>
      <c r="BH33" s="26" t="s">
        <v>218</v>
      </c>
      <c r="BI33" s="25" t="s">
        <v>219</v>
      </c>
      <c r="BJ33" s="26">
        <v>10</v>
      </c>
    </row>
    <row r="34" spans="1:62" s="52" customFormat="1" ht="18.600000000000001" customHeight="1" x14ac:dyDescent="0.3">
      <c r="A34" s="83">
        <v>216</v>
      </c>
      <c r="B34" s="25" t="s">
        <v>109</v>
      </c>
      <c r="C34" s="25" t="s">
        <v>110</v>
      </c>
      <c r="D34" s="22" t="s">
        <v>111</v>
      </c>
      <c r="E34" s="25" t="s">
        <v>112</v>
      </c>
      <c r="F34" s="22" t="s">
        <v>122</v>
      </c>
      <c r="G34" s="25" t="s">
        <v>155</v>
      </c>
      <c r="H34" s="22">
        <v>450203800</v>
      </c>
      <c r="I34" s="25" t="s">
        <v>156</v>
      </c>
      <c r="J34" s="23">
        <v>0</v>
      </c>
      <c r="K34" s="22" t="s">
        <v>81</v>
      </c>
      <c r="L34" s="25" t="s">
        <v>213</v>
      </c>
      <c r="M34" s="23">
        <v>12</v>
      </c>
      <c r="N34" s="22">
        <v>3</v>
      </c>
      <c r="O34" s="43">
        <v>0.15</v>
      </c>
      <c r="P34" s="44">
        <f>+Tabla1[[#This Row],[Meta Ejecutada Vigencia4]]/Tabla1[[#This Row],[Meta Programada Vigencia]]</f>
        <v>4.9999999999999996E-2</v>
      </c>
      <c r="Q34" s="44">
        <f>+Tabla1[[#This Row],[Meta Ejecutada Vigencia4]]/Tabla1[[#This Row],[Meta Programada Cuatrienio3]]</f>
        <v>1.2499999999999999E-2</v>
      </c>
      <c r="R34" s="88">
        <v>2024680010154</v>
      </c>
      <c r="S34" s="45" t="s">
        <v>255</v>
      </c>
      <c r="T34" s="78">
        <v>2547555986.1999998</v>
      </c>
      <c r="U34" s="78">
        <v>290800000</v>
      </c>
      <c r="V34" s="45" t="s">
        <v>256</v>
      </c>
      <c r="W34" s="46" t="s">
        <v>257</v>
      </c>
      <c r="X34" s="43">
        <v>1300</v>
      </c>
      <c r="Y34" s="46" t="s">
        <v>1401</v>
      </c>
      <c r="Z34" s="63">
        <v>199500000</v>
      </c>
      <c r="AA34" s="70"/>
      <c r="AB34" s="70"/>
      <c r="AC34" s="70"/>
      <c r="AD34" s="70"/>
      <c r="AE34" s="70"/>
      <c r="AF34" s="70"/>
      <c r="AG34" s="70"/>
      <c r="AH34" s="70"/>
      <c r="AI34" s="70"/>
      <c r="AJ34" s="70"/>
      <c r="AK34" s="70"/>
      <c r="AL34" s="70"/>
      <c r="AM34" s="70"/>
      <c r="AN34" s="71">
        <f>SUM(Tabla1[[#This Row],[Recursos propios 2025]:[Otros 2025]])</f>
        <v>199500000</v>
      </c>
      <c r="AO34" s="66">
        <v>41000000</v>
      </c>
      <c r="AP34" s="70"/>
      <c r="AQ34" s="70"/>
      <c r="AR34" s="70"/>
      <c r="AS34" s="70"/>
      <c r="AT34" s="70"/>
      <c r="AU34" s="70"/>
      <c r="AV34" s="70"/>
      <c r="AW34" s="70"/>
      <c r="AX34" s="70"/>
      <c r="AY34" s="70"/>
      <c r="AZ34" s="70"/>
      <c r="BA34" s="70"/>
      <c r="BB34" s="70"/>
      <c r="BC34" s="71">
        <f>SUM(Tabla1[[#This Row],[Recursos propios 20252]:[Otros 202515]])</f>
        <v>41000000</v>
      </c>
      <c r="BD34" s="51">
        <f>+Tabla1[[#This Row],[Total Comprometido 2025]]/Tabla1[[#This Row],[Total 2025]]</f>
        <v>0.20551378446115287</v>
      </c>
      <c r="BE34" s="70">
        <v>0</v>
      </c>
      <c r="BF34" s="70">
        <v>0</v>
      </c>
      <c r="BG34" s="43"/>
      <c r="BH34" s="25" t="s">
        <v>218</v>
      </c>
      <c r="BI34" s="26" t="s">
        <v>219</v>
      </c>
      <c r="BJ34" s="25" t="s">
        <v>217</v>
      </c>
    </row>
    <row r="35" spans="1:62" s="52" customFormat="1" ht="18.600000000000001" customHeight="1" x14ac:dyDescent="0.3">
      <c r="A35" s="84">
        <v>217</v>
      </c>
      <c r="B35" s="26" t="s">
        <v>109</v>
      </c>
      <c r="C35" s="26" t="s">
        <v>110</v>
      </c>
      <c r="D35" s="24" t="s">
        <v>111</v>
      </c>
      <c r="E35" s="26" t="s">
        <v>112</v>
      </c>
      <c r="F35" s="24" t="s">
        <v>122</v>
      </c>
      <c r="G35" s="26" t="s">
        <v>157</v>
      </c>
      <c r="H35" s="24">
        <v>450203800</v>
      </c>
      <c r="I35" s="26" t="s">
        <v>158</v>
      </c>
      <c r="J35" s="24">
        <v>0</v>
      </c>
      <c r="K35" s="24" t="s">
        <v>116</v>
      </c>
      <c r="L35" s="25" t="s">
        <v>214</v>
      </c>
      <c r="M35" s="24">
        <v>1</v>
      </c>
      <c r="N35" s="22">
        <v>1</v>
      </c>
      <c r="O35" s="43">
        <v>0.05</v>
      </c>
      <c r="P35" s="44">
        <f>+Tabla1[[#This Row],[Meta Ejecutada Vigencia4]]/Tabla1[[#This Row],[Meta Programada Vigencia]]</f>
        <v>0.05</v>
      </c>
      <c r="Q35" s="44">
        <f>+Tabla1[[#This Row],[Meta Ejecutada Vigencia4]]/Tabla1[[#This Row],[Meta Programada Cuatrienio3]]</f>
        <v>0.05</v>
      </c>
      <c r="R35" s="88">
        <v>2024680010154</v>
      </c>
      <c r="S35" s="45" t="s">
        <v>255</v>
      </c>
      <c r="T35" s="78"/>
      <c r="U35" s="78"/>
      <c r="V35" s="45" t="s">
        <v>256</v>
      </c>
      <c r="W35" s="46" t="s">
        <v>257</v>
      </c>
      <c r="X35" s="43">
        <v>1300</v>
      </c>
      <c r="Y35" s="46" t="s">
        <v>1402</v>
      </c>
      <c r="Z35" s="63">
        <v>91300000</v>
      </c>
      <c r="AA35" s="70"/>
      <c r="AB35" s="70"/>
      <c r="AC35" s="70"/>
      <c r="AD35" s="70"/>
      <c r="AE35" s="70"/>
      <c r="AF35" s="70"/>
      <c r="AG35" s="70"/>
      <c r="AH35" s="70"/>
      <c r="AI35" s="70"/>
      <c r="AJ35" s="70"/>
      <c r="AK35" s="70"/>
      <c r="AL35" s="70"/>
      <c r="AM35" s="70"/>
      <c r="AN35" s="71">
        <f>SUM(Tabla1[[#This Row],[Recursos propios 2025]:[Otros 2025]])</f>
        <v>91300000</v>
      </c>
      <c r="AO35" s="66">
        <v>41500000</v>
      </c>
      <c r="AP35" s="70"/>
      <c r="AQ35" s="70"/>
      <c r="AR35" s="70"/>
      <c r="AS35" s="70"/>
      <c r="AT35" s="70"/>
      <c r="AU35" s="70"/>
      <c r="AV35" s="70"/>
      <c r="AW35" s="70"/>
      <c r="AX35" s="70"/>
      <c r="AY35" s="70"/>
      <c r="AZ35" s="70"/>
      <c r="BA35" s="70"/>
      <c r="BB35" s="70"/>
      <c r="BC35" s="71">
        <f>SUM(Tabla1[[#This Row],[Recursos propios 20252]:[Otros 202515]])</f>
        <v>41500000</v>
      </c>
      <c r="BD35" s="51">
        <f>+Tabla1[[#This Row],[Total Comprometido 2025]]/Tabla1[[#This Row],[Total 2025]]</f>
        <v>0.45454545454545453</v>
      </c>
      <c r="BE35" s="70">
        <v>0</v>
      </c>
      <c r="BF35" s="70">
        <v>0</v>
      </c>
      <c r="BG35" s="43"/>
      <c r="BH35" s="26" t="s">
        <v>218</v>
      </c>
      <c r="BI35" s="26" t="s">
        <v>219</v>
      </c>
      <c r="BJ35" s="26">
        <v>10</v>
      </c>
    </row>
    <row r="36" spans="1:62" s="52" customFormat="1" ht="18.600000000000001" customHeight="1" x14ac:dyDescent="0.3">
      <c r="A36" s="83">
        <v>218</v>
      </c>
      <c r="B36" s="25" t="s">
        <v>109</v>
      </c>
      <c r="C36" s="25" t="s">
        <v>75</v>
      </c>
      <c r="D36" s="22" t="s">
        <v>76</v>
      </c>
      <c r="E36" s="25" t="s">
        <v>77</v>
      </c>
      <c r="F36" s="22" t="s">
        <v>159</v>
      </c>
      <c r="G36" s="25" t="s">
        <v>160</v>
      </c>
      <c r="H36" s="22">
        <v>410200600</v>
      </c>
      <c r="I36" s="25" t="s">
        <v>161</v>
      </c>
      <c r="J36" s="23">
        <v>5</v>
      </c>
      <c r="K36" s="22" t="s">
        <v>81</v>
      </c>
      <c r="L36" s="25" t="s">
        <v>213</v>
      </c>
      <c r="M36" s="23">
        <v>5</v>
      </c>
      <c r="N36" s="22">
        <v>2</v>
      </c>
      <c r="O36" s="43">
        <v>0</v>
      </c>
      <c r="P36" s="44">
        <f>+Tabla1[[#This Row],[Meta Ejecutada Vigencia4]]/Tabla1[[#This Row],[Meta Programada Vigencia]]</f>
        <v>0</v>
      </c>
      <c r="Q36" s="44">
        <f>+Tabla1[[#This Row],[Meta Ejecutada Vigencia4]]/Tabla1[[#This Row],[Meta Programada Cuatrienio3]]</f>
        <v>0</v>
      </c>
      <c r="R36" s="88">
        <v>2024680010141</v>
      </c>
      <c r="S36" s="45" t="s">
        <v>220</v>
      </c>
      <c r="T36" s="78"/>
      <c r="U36" s="78"/>
      <c r="V36" s="45" t="s">
        <v>221</v>
      </c>
      <c r="W36" s="46" t="s">
        <v>222</v>
      </c>
      <c r="X36" s="43">
        <v>30000</v>
      </c>
      <c r="Y36" s="46"/>
      <c r="Z36" s="63">
        <v>150000000</v>
      </c>
      <c r="AA36" s="70"/>
      <c r="AB36" s="70"/>
      <c r="AC36" s="70"/>
      <c r="AD36" s="70"/>
      <c r="AE36" s="70"/>
      <c r="AF36" s="70"/>
      <c r="AG36" s="70"/>
      <c r="AH36" s="70"/>
      <c r="AI36" s="70"/>
      <c r="AJ36" s="70"/>
      <c r="AK36" s="70"/>
      <c r="AL36" s="70"/>
      <c r="AM36" s="70"/>
      <c r="AN36" s="71">
        <f>SUM(Tabla1[[#This Row],[Recursos propios 2025]:[Otros 2025]])</f>
        <v>150000000</v>
      </c>
      <c r="AO36" s="66">
        <v>0</v>
      </c>
      <c r="AP36" s="70"/>
      <c r="AQ36" s="70"/>
      <c r="AR36" s="70"/>
      <c r="AS36" s="70"/>
      <c r="AT36" s="70"/>
      <c r="AU36" s="70"/>
      <c r="AV36" s="70"/>
      <c r="AW36" s="70"/>
      <c r="AX36" s="70"/>
      <c r="AY36" s="70"/>
      <c r="AZ36" s="70"/>
      <c r="BA36" s="70"/>
      <c r="BB36" s="70"/>
      <c r="BC36" s="71">
        <f>SUM(Tabla1[[#This Row],[Recursos propios 20252]:[Otros 202515]])</f>
        <v>0</v>
      </c>
      <c r="BD36" s="51">
        <f>+Tabla1[[#This Row],[Total Comprometido 2025]]/Tabla1[[#This Row],[Total 2025]]</f>
        <v>0</v>
      </c>
      <c r="BE36" s="70">
        <v>0</v>
      </c>
      <c r="BF36" s="70">
        <v>0</v>
      </c>
      <c r="BG36" s="43"/>
      <c r="BH36" s="25" t="s">
        <v>218</v>
      </c>
      <c r="BI36" s="25" t="s">
        <v>219</v>
      </c>
      <c r="BJ36" s="25">
        <v>10</v>
      </c>
    </row>
    <row r="37" spans="1:62" s="52" customFormat="1" ht="18.600000000000001" customHeight="1" x14ac:dyDescent="0.3">
      <c r="A37" s="84">
        <v>219</v>
      </c>
      <c r="B37" s="26" t="s">
        <v>109</v>
      </c>
      <c r="C37" s="26" t="s">
        <v>75</v>
      </c>
      <c r="D37" s="24" t="s">
        <v>76</v>
      </c>
      <c r="E37" s="26" t="s">
        <v>77</v>
      </c>
      <c r="F37" s="24" t="s">
        <v>162</v>
      </c>
      <c r="G37" s="26" t="s">
        <v>163</v>
      </c>
      <c r="H37" s="24">
        <v>410204600</v>
      </c>
      <c r="I37" s="26" t="s">
        <v>164</v>
      </c>
      <c r="J37" s="24">
        <v>10</v>
      </c>
      <c r="K37" s="24" t="s">
        <v>81</v>
      </c>
      <c r="L37" s="26" t="s">
        <v>213</v>
      </c>
      <c r="M37" s="24">
        <v>12</v>
      </c>
      <c r="N37" s="24">
        <v>3</v>
      </c>
      <c r="O37" s="43">
        <v>1.2</v>
      </c>
      <c r="P37" s="44">
        <f>+Tabla1[[#This Row],[Meta Ejecutada Vigencia4]]/Tabla1[[#This Row],[Meta Programada Vigencia]]</f>
        <v>0.39999999999999997</v>
      </c>
      <c r="Q37" s="44">
        <f>+Tabla1[[#This Row],[Meta Ejecutada Vigencia4]]/Tabla1[[#This Row],[Meta Programada Cuatrienio3]]</f>
        <v>9.9999999999999992E-2</v>
      </c>
      <c r="R37" s="88">
        <v>2024680010141</v>
      </c>
      <c r="S37" s="45" t="s">
        <v>220</v>
      </c>
      <c r="T37" s="78"/>
      <c r="U37" s="78"/>
      <c r="V37" s="45" t="s">
        <v>221</v>
      </c>
      <c r="W37" s="46" t="s">
        <v>222</v>
      </c>
      <c r="X37" s="43">
        <v>30000</v>
      </c>
      <c r="Y37" s="46" t="s">
        <v>258</v>
      </c>
      <c r="Z37" s="63">
        <v>239805000</v>
      </c>
      <c r="AA37" s="70"/>
      <c r="AB37" s="70"/>
      <c r="AC37" s="70"/>
      <c r="AD37" s="70"/>
      <c r="AE37" s="70"/>
      <c r="AF37" s="70"/>
      <c r="AG37" s="70"/>
      <c r="AH37" s="70"/>
      <c r="AI37" s="70"/>
      <c r="AJ37" s="70"/>
      <c r="AK37" s="70"/>
      <c r="AL37" s="70"/>
      <c r="AM37" s="70"/>
      <c r="AN37" s="71">
        <f>SUM(Tabla1[[#This Row],[Recursos propios 2025]:[Otros 2025]])</f>
        <v>239805000</v>
      </c>
      <c r="AO37" s="66">
        <v>214200000</v>
      </c>
      <c r="AP37" s="70"/>
      <c r="AQ37" s="70"/>
      <c r="AR37" s="70"/>
      <c r="AS37" s="70"/>
      <c r="AT37" s="70"/>
      <c r="AU37" s="70"/>
      <c r="AV37" s="70"/>
      <c r="AW37" s="70"/>
      <c r="AX37" s="70"/>
      <c r="AY37" s="70"/>
      <c r="AZ37" s="70"/>
      <c r="BA37" s="70"/>
      <c r="BB37" s="70"/>
      <c r="BC37" s="71">
        <f>SUM(Tabla1[[#This Row],[Recursos propios 20252]:[Otros 202515]])</f>
        <v>214200000</v>
      </c>
      <c r="BD37" s="51">
        <f>+Tabla1[[#This Row],[Total Comprometido 2025]]/Tabla1[[#This Row],[Total 2025]]</f>
        <v>0.89322574591855886</v>
      </c>
      <c r="BE37" s="70">
        <v>4266666.66</v>
      </c>
      <c r="BF37" s="70">
        <v>2933333.33</v>
      </c>
      <c r="BG37" s="43"/>
      <c r="BH37" s="26" t="s">
        <v>218</v>
      </c>
      <c r="BI37" s="26" t="s">
        <v>219</v>
      </c>
      <c r="BJ37" s="26">
        <v>10</v>
      </c>
    </row>
    <row r="38" spans="1:62" s="52" customFormat="1" ht="18.600000000000001" customHeight="1" x14ac:dyDescent="0.3">
      <c r="A38" s="83">
        <v>220</v>
      </c>
      <c r="B38" s="25" t="s">
        <v>109</v>
      </c>
      <c r="C38" s="25" t="s">
        <v>75</v>
      </c>
      <c r="D38" s="22" t="s">
        <v>117</v>
      </c>
      <c r="E38" s="25" t="s">
        <v>118</v>
      </c>
      <c r="F38" s="22" t="s">
        <v>119</v>
      </c>
      <c r="G38" s="25" t="s">
        <v>165</v>
      </c>
      <c r="H38" s="22">
        <v>410305200</v>
      </c>
      <c r="I38" s="25" t="s">
        <v>126</v>
      </c>
      <c r="J38" s="23">
        <v>200</v>
      </c>
      <c r="K38" s="22" t="s">
        <v>81</v>
      </c>
      <c r="L38" s="25" t="s">
        <v>213</v>
      </c>
      <c r="M38" s="23">
        <v>1000</v>
      </c>
      <c r="N38" s="22">
        <v>250</v>
      </c>
      <c r="O38" s="43">
        <v>0</v>
      </c>
      <c r="P38" s="44">
        <f>+Tabla1[[#This Row],[Meta Ejecutada Vigencia4]]/Tabla1[[#This Row],[Meta Programada Vigencia]]</f>
        <v>0</v>
      </c>
      <c r="Q38" s="44">
        <f>+Tabla1[[#This Row],[Meta Ejecutada Vigencia4]]/Tabla1[[#This Row],[Meta Programada Cuatrienio3]]</f>
        <v>0</v>
      </c>
      <c r="R38" s="88">
        <v>2024680010164</v>
      </c>
      <c r="S38" s="45" t="s">
        <v>259</v>
      </c>
      <c r="T38" s="78">
        <v>1218355431</v>
      </c>
      <c r="U38" s="78">
        <v>250000000</v>
      </c>
      <c r="V38" s="45" t="s">
        <v>221</v>
      </c>
      <c r="W38" s="46" t="s">
        <v>260</v>
      </c>
      <c r="X38" s="43">
        <v>1000</v>
      </c>
      <c r="Y38" s="46"/>
      <c r="Z38" s="63">
        <v>100000000</v>
      </c>
      <c r="AA38" s="70"/>
      <c r="AB38" s="70"/>
      <c r="AC38" s="70"/>
      <c r="AD38" s="70"/>
      <c r="AE38" s="70"/>
      <c r="AF38" s="70"/>
      <c r="AG38" s="70"/>
      <c r="AH38" s="70"/>
      <c r="AI38" s="70"/>
      <c r="AJ38" s="70"/>
      <c r="AK38" s="70"/>
      <c r="AL38" s="70"/>
      <c r="AM38" s="70"/>
      <c r="AN38" s="71">
        <f>SUM(Tabla1[[#This Row],[Recursos propios 2025]:[Otros 2025]])</f>
        <v>100000000</v>
      </c>
      <c r="AO38" s="66">
        <v>0</v>
      </c>
      <c r="AP38" s="70"/>
      <c r="AQ38" s="70"/>
      <c r="AR38" s="70"/>
      <c r="AS38" s="70"/>
      <c r="AT38" s="70"/>
      <c r="AU38" s="70"/>
      <c r="AV38" s="70"/>
      <c r="AW38" s="70"/>
      <c r="AX38" s="70"/>
      <c r="AY38" s="70"/>
      <c r="AZ38" s="70"/>
      <c r="BA38" s="70"/>
      <c r="BB38" s="70"/>
      <c r="BC38" s="71">
        <f>SUM(Tabla1[[#This Row],[Recursos propios 20252]:[Otros 202515]])</f>
        <v>0</v>
      </c>
      <c r="BD38" s="51">
        <f>+Tabla1[[#This Row],[Total Comprometido 2025]]/Tabla1[[#This Row],[Total 2025]]</f>
        <v>0</v>
      </c>
      <c r="BE38" s="70">
        <v>0</v>
      </c>
      <c r="BF38" s="70">
        <v>0</v>
      </c>
      <c r="BG38" s="43"/>
      <c r="BH38" s="25" t="s">
        <v>218</v>
      </c>
      <c r="BI38" s="25" t="s">
        <v>219</v>
      </c>
      <c r="BJ38" s="25">
        <v>10</v>
      </c>
    </row>
    <row r="39" spans="1:62" s="52" customFormat="1" ht="18.600000000000001" customHeight="1" x14ac:dyDescent="0.3">
      <c r="A39" s="84">
        <v>221</v>
      </c>
      <c r="B39" s="26" t="s">
        <v>109</v>
      </c>
      <c r="C39" s="26" t="s">
        <v>75</v>
      </c>
      <c r="D39" s="24" t="s">
        <v>76</v>
      </c>
      <c r="E39" s="26" t="s">
        <v>77</v>
      </c>
      <c r="F39" s="24" t="s">
        <v>166</v>
      </c>
      <c r="G39" s="26" t="s">
        <v>167</v>
      </c>
      <c r="H39" s="24">
        <v>410205200</v>
      </c>
      <c r="I39" s="26" t="s">
        <v>168</v>
      </c>
      <c r="J39" s="24">
        <v>65000</v>
      </c>
      <c r="K39" s="24" t="s">
        <v>81</v>
      </c>
      <c r="L39" s="26" t="s">
        <v>213</v>
      </c>
      <c r="M39" s="24">
        <v>70000</v>
      </c>
      <c r="N39" s="24">
        <v>17500</v>
      </c>
      <c r="O39" s="43">
        <v>0</v>
      </c>
      <c r="P39" s="44">
        <f>+Tabla1[[#This Row],[Meta Ejecutada Vigencia4]]/Tabla1[[#This Row],[Meta Programada Vigencia]]</f>
        <v>0</v>
      </c>
      <c r="Q39" s="44">
        <f>+Tabla1[[#This Row],[Meta Ejecutada Vigencia4]]/Tabla1[[#This Row],[Meta Programada Cuatrienio3]]</f>
        <v>0</v>
      </c>
      <c r="R39" s="88">
        <v>2024680010141</v>
      </c>
      <c r="S39" s="45" t="s">
        <v>220</v>
      </c>
      <c r="T39" s="78"/>
      <c r="U39" s="78"/>
      <c r="V39" s="45" t="s">
        <v>221</v>
      </c>
      <c r="W39" s="46" t="s">
        <v>222</v>
      </c>
      <c r="X39" s="43">
        <v>70000</v>
      </c>
      <c r="Y39" s="46"/>
      <c r="Z39" s="63">
        <v>150000000</v>
      </c>
      <c r="AA39" s="70"/>
      <c r="AB39" s="70"/>
      <c r="AC39" s="70"/>
      <c r="AD39" s="70"/>
      <c r="AE39" s="70"/>
      <c r="AF39" s="70"/>
      <c r="AG39" s="70"/>
      <c r="AH39" s="70"/>
      <c r="AI39" s="70"/>
      <c r="AJ39" s="70"/>
      <c r="AK39" s="70"/>
      <c r="AL39" s="70"/>
      <c r="AM39" s="70"/>
      <c r="AN39" s="71">
        <f>SUM(Tabla1[[#This Row],[Recursos propios 2025]:[Otros 2025]])</f>
        <v>150000000</v>
      </c>
      <c r="AO39" s="66">
        <v>0</v>
      </c>
      <c r="AP39" s="70"/>
      <c r="AQ39" s="70"/>
      <c r="AR39" s="70"/>
      <c r="AS39" s="70"/>
      <c r="AT39" s="70"/>
      <c r="AU39" s="70"/>
      <c r="AV39" s="70"/>
      <c r="AW39" s="70"/>
      <c r="AX39" s="70"/>
      <c r="AY39" s="70"/>
      <c r="AZ39" s="70"/>
      <c r="BA39" s="70"/>
      <c r="BB39" s="70"/>
      <c r="BC39" s="71">
        <f>SUM(Tabla1[[#This Row],[Recursos propios 20252]:[Otros 202515]])</f>
        <v>0</v>
      </c>
      <c r="BD39" s="51">
        <f>+Tabla1[[#This Row],[Total Comprometido 2025]]/Tabla1[[#This Row],[Total 2025]]</f>
        <v>0</v>
      </c>
      <c r="BE39" s="70">
        <v>0</v>
      </c>
      <c r="BF39" s="70">
        <v>0</v>
      </c>
      <c r="BG39" s="43"/>
      <c r="BH39" s="26" t="s">
        <v>218</v>
      </c>
      <c r="BI39" s="26" t="s">
        <v>219</v>
      </c>
      <c r="BJ39" s="26">
        <v>10</v>
      </c>
    </row>
    <row r="40" spans="1:62" s="52" customFormat="1" ht="18.600000000000001" customHeight="1" x14ac:dyDescent="0.3">
      <c r="A40" s="83">
        <v>222</v>
      </c>
      <c r="B40" s="25" t="s">
        <v>109</v>
      </c>
      <c r="C40" s="25" t="s">
        <v>75</v>
      </c>
      <c r="D40" s="22" t="s">
        <v>76</v>
      </c>
      <c r="E40" s="25" t="s">
        <v>77</v>
      </c>
      <c r="F40" s="22" t="s">
        <v>162</v>
      </c>
      <c r="G40" s="25" t="s">
        <v>169</v>
      </c>
      <c r="H40" s="22">
        <v>410204600</v>
      </c>
      <c r="I40" s="25" t="s">
        <v>164</v>
      </c>
      <c r="J40" s="23">
        <v>4</v>
      </c>
      <c r="K40" s="22" t="s">
        <v>81</v>
      </c>
      <c r="L40" s="25" t="s">
        <v>213</v>
      </c>
      <c r="M40" s="23">
        <v>4</v>
      </c>
      <c r="N40" s="22">
        <v>1</v>
      </c>
      <c r="O40" s="43">
        <v>0</v>
      </c>
      <c r="P40" s="44">
        <f>+Tabla1[[#This Row],[Meta Ejecutada Vigencia4]]/Tabla1[[#This Row],[Meta Programada Vigencia]]</f>
        <v>0</v>
      </c>
      <c r="Q40" s="44">
        <f>+Tabla1[[#This Row],[Meta Ejecutada Vigencia4]]/Tabla1[[#This Row],[Meta Programada Cuatrienio3]]</f>
        <v>0</v>
      </c>
      <c r="R40" s="88">
        <v>2024680010141</v>
      </c>
      <c r="S40" s="45" t="s">
        <v>220</v>
      </c>
      <c r="T40" s="78"/>
      <c r="U40" s="78"/>
      <c r="V40" s="45" t="s">
        <v>221</v>
      </c>
      <c r="W40" s="46" t="s">
        <v>222</v>
      </c>
      <c r="X40" s="43">
        <v>6718</v>
      </c>
      <c r="Y40" s="46"/>
      <c r="Z40" s="63">
        <v>130000000</v>
      </c>
      <c r="AA40" s="70"/>
      <c r="AB40" s="70"/>
      <c r="AC40" s="70"/>
      <c r="AD40" s="70"/>
      <c r="AE40" s="70"/>
      <c r="AF40" s="70"/>
      <c r="AG40" s="70"/>
      <c r="AH40" s="70"/>
      <c r="AI40" s="70"/>
      <c r="AJ40" s="70"/>
      <c r="AK40" s="70"/>
      <c r="AL40" s="70"/>
      <c r="AM40" s="70"/>
      <c r="AN40" s="71">
        <f>SUM(Tabla1[[#This Row],[Recursos propios 2025]:[Otros 2025]])</f>
        <v>130000000</v>
      </c>
      <c r="AO40" s="66">
        <v>0</v>
      </c>
      <c r="AP40" s="70"/>
      <c r="AQ40" s="70"/>
      <c r="AR40" s="70"/>
      <c r="AS40" s="70"/>
      <c r="AT40" s="70"/>
      <c r="AU40" s="70"/>
      <c r="AV40" s="70"/>
      <c r="AW40" s="70"/>
      <c r="AX40" s="70"/>
      <c r="AY40" s="70"/>
      <c r="AZ40" s="70"/>
      <c r="BA40" s="70"/>
      <c r="BB40" s="70"/>
      <c r="BC40" s="71">
        <f>SUM(Tabla1[[#This Row],[Recursos propios 20252]:[Otros 202515]])</f>
        <v>0</v>
      </c>
      <c r="BD40" s="51">
        <f>+Tabla1[[#This Row],[Total Comprometido 2025]]/Tabla1[[#This Row],[Total 2025]]</f>
        <v>0</v>
      </c>
      <c r="BE40" s="70">
        <v>0</v>
      </c>
      <c r="BF40" s="70">
        <v>0</v>
      </c>
      <c r="BG40" s="43"/>
      <c r="BH40" s="25" t="s">
        <v>218</v>
      </c>
      <c r="BI40" s="25" t="s">
        <v>219</v>
      </c>
      <c r="BJ40" s="25">
        <v>10</v>
      </c>
    </row>
    <row r="41" spans="1:62" s="52" customFormat="1" ht="18.600000000000001" customHeight="1" x14ac:dyDescent="0.3">
      <c r="A41" s="84">
        <v>223</v>
      </c>
      <c r="B41" s="26" t="s">
        <v>109</v>
      </c>
      <c r="C41" s="26" t="s">
        <v>110</v>
      </c>
      <c r="D41" s="24" t="s">
        <v>111</v>
      </c>
      <c r="E41" s="26" t="s">
        <v>112</v>
      </c>
      <c r="F41" s="24" t="s">
        <v>122</v>
      </c>
      <c r="G41" s="26" t="s">
        <v>170</v>
      </c>
      <c r="H41" s="24">
        <v>450203800</v>
      </c>
      <c r="I41" s="26" t="s">
        <v>158</v>
      </c>
      <c r="J41" s="24">
        <v>0</v>
      </c>
      <c r="K41" s="24" t="s">
        <v>81</v>
      </c>
      <c r="L41" s="25" t="s">
        <v>214</v>
      </c>
      <c r="M41" s="24">
        <v>1</v>
      </c>
      <c r="N41" s="22">
        <v>1</v>
      </c>
      <c r="O41" s="43">
        <v>0.2</v>
      </c>
      <c r="P41" s="44">
        <f>+Tabla1[[#This Row],[Meta Ejecutada Vigencia4]]/Tabla1[[#This Row],[Meta Programada Vigencia]]</f>
        <v>0.2</v>
      </c>
      <c r="Q41" s="44">
        <f>+Tabla1[[#This Row],[Meta Ejecutada Vigencia4]]/Tabla1[[#This Row],[Meta Programada Cuatrienio3]]</f>
        <v>0.2</v>
      </c>
      <c r="R41" s="88">
        <v>2024680010143</v>
      </c>
      <c r="S41" s="45" t="s">
        <v>236</v>
      </c>
      <c r="T41" s="78"/>
      <c r="U41" s="78"/>
      <c r="V41" s="45" t="s">
        <v>234</v>
      </c>
      <c r="W41" s="46" t="s">
        <v>235</v>
      </c>
      <c r="X41" s="43">
        <v>277938</v>
      </c>
      <c r="Y41" s="46" t="s">
        <v>261</v>
      </c>
      <c r="Z41" s="63">
        <v>40000000</v>
      </c>
      <c r="AA41" s="70"/>
      <c r="AB41" s="70"/>
      <c r="AC41" s="70"/>
      <c r="AD41" s="70"/>
      <c r="AE41" s="70"/>
      <c r="AF41" s="70"/>
      <c r="AG41" s="70"/>
      <c r="AH41" s="70"/>
      <c r="AI41" s="70"/>
      <c r="AJ41" s="70"/>
      <c r="AK41" s="70"/>
      <c r="AL41" s="70"/>
      <c r="AM41" s="70"/>
      <c r="AN41" s="71">
        <f>SUM(Tabla1[[#This Row],[Recursos propios 2025]:[Otros 2025]])</f>
        <v>40000000</v>
      </c>
      <c r="AO41" s="66">
        <v>40000000</v>
      </c>
      <c r="AP41" s="70"/>
      <c r="AQ41" s="70"/>
      <c r="AR41" s="70"/>
      <c r="AS41" s="70"/>
      <c r="AT41" s="70"/>
      <c r="AU41" s="70"/>
      <c r="AV41" s="70"/>
      <c r="AW41" s="70"/>
      <c r="AX41" s="70"/>
      <c r="AY41" s="70"/>
      <c r="AZ41" s="70"/>
      <c r="BA41" s="70"/>
      <c r="BB41" s="70"/>
      <c r="BC41" s="71">
        <f>SUM(Tabla1[[#This Row],[Recursos propios 20252]:[Otros 202515]])</f>
        <v>40000000</v>
      </c>
      <c r="BD41" s="51">
        <f>+Tabla1[[#This Row],[Total Comprometido 2025]]/Tabla1[[#This Row],[Total 2025]]</f>
        <v>1</v>
      </c>
      <c r="BE41" s="70">
        <v>400000</v>
      </c>
      <c r="BF41" s="70">
        <v>400000</v>
      </c>
      <c r="BG41" s="43"/>
      <c r="BH41" s="26" t="s">
        <v>218</v>
      </c>
      <c r="BI41" s="25" t="s">
        <v>219</v>
      </c>
      <c r="BJ41" s="26">
        <v>10</v>
      </c>
    </row>
    <row r="42" spans="1:62" s="52" customFormat="1" ht="18.600000000000001" customHeight="1" x14ac:dyDescent="0.3">
      <c r="A42" s="83">
        <v>224</v>
      </c>
      <c r="B42" s="25" t="s">
        <v>109</v>
      </c>
      <c r="C42" s="25" t="s">
        <v>110</v>
      </c>
      <c r="D42" s="22" t="s">
        <v>111</v>
      </c>
      <c r="E42" s="25" t="s">
        <v>112</v>
      </c>
      <c r="F42" s="22" t="s">
        <v>113</v>
      </c>
      <c r="G42" s="25" t="s">
        <v>171</v>
      </c>
      <c r="H42" s="22">
        <v>450201500</v>
      </c>
      <c r="I42" s="25" t="s">
        <v>172</v>
      </c>
      <c r="J42" s="23">
        <v>0</v>
      </c>
      <c r="K42" s="22" t="s">
        <v>81</v>
      </c>
      <c r="L42" s="25" t="s">
        <v>213</v>
      </c>
      <c r="M42" s="23">
        <v>2</v>
      </c>
      <c r="N42" s="22">
        <v>1</v>
      </c>
      <c r="O42" s="43">
        <v>0</v>
      </c>
      <c r="P42" s="44">
        <f>+Tabla1[[#This Row],[Meta Ejecutada Vigencia4]]/Tabla1[[#This Row],[Meta Programada Vigencia]]</f>
        <v>0</v>
      </c>
      <c r="Q42" s="44">
        <f>+Tabla1[[#This Row],[Meta Ejecutada Vigencia4]]/Tabla1[[#This Row],[Meta Programada Cuatrienio3]]</f>
        <v>0</v>
      </c>
      <c r="R42" s="88">
        <v>0</v>
      </c>
      <c r="S42" s="45"/>
      <c r="T42" s="78"/>
      <c r="U42" s="78"/>
      <c r="V42" s="45"/>
      <c r="W42" s="46"/>
      <c r="X42" s="43"/>
      <c r="Y42" s="46"/>
      <c r="Z42" s="63">
        <v>0</v>
      </c>
      <c r="AA42" s="70"/>
      <c r="AB42" s="70"/>
      <c r="AC42" s="70"/>
      <c r="AD42" s="70"/>
      <c r="AE42" s="70"/>
      <c r="AF42" s="70"/>
      <c r="AG42" s="70"/>
      <c r="AH42" s="70"/>
      <c r="AI42" s="70"/>
      <c r="AJ42" s="70"/>
      <c r="AK42" s="70"/>
      <c r="AL42" s="70"/>
      <c r="AM42" s="70"/>
      <c r="AN42" s="71">
        <f>SUM(Tabla1[[#This Row],[Recursos propios 2025]:[Otros 2025]])</f>
        <v>0</v>
      </c>
      <c r="AO42" s="66">
        <v>0</v>
      </c>
      <c r="AP42" s="70"/>
      <c r="AQ42" s="70"/>
      <c r="AR42" s="70"/>
      <c r="AS42" s="70"/>
      <c r="AT42" s="70"/>
      <c r="AU42" s="70"/>
      <c r="AV42" s="70"/>
      <c r="AW42" s="70"/>
      <c r="AX42" s="70"/>
      <c r="AY42" s="70"/>
      <c r="AZ42" s="70"/>
      <c r="BA42" s="70"/>
      <c r="BB42" s="70"/>
      <c r="BC42" s="71">
        <f>SUM(Tabla1[[#This Row],[Recursos propios 20252]:[Otros 202515]])</f>
        <v>0</v>
      </c>
      <c r="BD42" s="51" t="e">
        <f>+Tabla1[[#This Row],[Total Comprometido 2025]]/Tabla1[[#This Row],[Total 2025]]</f>
        <v>#DIV/0!</v>
      </c>
      <c r="BE42" s="70">
        <v>0</v>
      </c>
      <c r="BF42" s="70">
        <v>0</v>
      </c>
      <c r="BG42" s="43"/>
      <c r="BH42" s="25" t="s">
        <v>218</v>
      </c>
      <c r="BI42" s="25" t="s">
        <v>219</v>
      </c>
      <c r="BJ42" s="25" t="s">
        <v>216</v>
      </c>
    </row>
    <row r="43" spans="1:62" s="52" customFormat="1" ht="18.600000000000001" customHeight="1" x14ac:dyDescent="0.3">
      <c r="A43" s="85">
        <v>254</v>
      </c>
      <c r="B43" s="25" t="s">
        <v>173</v>
      </c>
      <c r="C43" s="25" t="s">
        <v>110</v>
      </c>
      <c r="D43" s="22" t="s">
        <v>174</v>
      </c>
      <c r="E43" s="25" t="s">
        <v>175</v>
      </c>
      <c r="F43" s="22" t="s">
        <v>176</v>
      </c>
      <c r="G43" s="25" t="s">
        <v>177</v>
      </c>
      <c r="H43" s="22">
        <v>459903100</v>
      </c>
      <c r="I43" s="25" t="s">
        <v>178</v>
      </c>
      <c r="J43" s="23">
        <v>1</v>
      </c>
      <c r="K43" s="22" t="s">
        <v>116</v>
      </c>
      <c r="L43" s="25" t="s">
        <v>214</v>
      </c>
      <c r="M43" s="23">
        <v>1</v>
      </c>
      <c r="N43" s="22">
        <v>1</v>
      </c>
      <c r="O43" s="53">
        <v>0.97</v>
      </c>
      <c r="P43" s="54">
        <f>+Tabla1[[#This Row],[Meta Ejecutada Vigencia4]]/Tabla1[[#This Row],[Meta Programada Vigencia]]</f>
        <v>0.97</v>
      </c>
      <c r="Q43" s="54">
        <f>+Tabla1[[#This Row],[Meta Ejecutada Vigencia4]]/Tabla1[[#This Row],[Meta Programada Cuatrienio3]]</f>
        <v>0.97</v>
      </c>
      <c r="R43" s="90">
        <v>2024680010068</v>
      </c>
      <c r="S43" s="55" t="s">
        <v>262</v>
      </c>
      <c r="T43" s="80">
        <v>4585572732.8000002</v>
      </c>
      <c r="U43" s="80">
        <v>1250000000</v>
      </c>
      <c r="V43" s="55" t="s">
        <v>263</v>
      </c>
      <c r="W43" s="56" t="s">
        <v>264</v>
      </c>
      <c r="X43" s="53">
        <v>22000</v>
      </c>
      <c r="Y43" s="56" t="s">
        <v>265</v>
      </c>
      <c r="Z43" s="63">
        <v>1250000000</v>
      </c>
      <c r="AA43" s="72"/>
      <c r="AB43" s="72"/>
      <c r="AC43" s="72"/>
      <c r="AD43" s="72"/>
      <c r="AE43" s="72"/>
      <c r="AF43" s="72"/>
      <c r="AG43" s="72"/>
      <c r="AH43" s="72"/>
      <c r="AI43" s="72"/>
      <c r="AJ43" s="72"/>
      <c r="AK43" s="72"/>
      <c r="AL43" s="72"/>
      <c r="AM43" s="72"/>
      <c r="AN43" s="73">
        <f>SUM(Tabla1[[#This Row],[Recursos propios 2025]:[Otros 2025]])</f>
        <v>1250000000</v>
      </c>
      <c r="AO43" s="66">
        <v>1010933333.33</v>
      </c>
      <c r="AP43" s="72"/>
      <c r="AQ43" s="72"/>
      <c r="AR43" s="72"/>
      <c r="AS43" s="72"/>
      <c r="AT43" s="72"/>
      <c r="AU43" s="72"/>
      <c r="AV43" s="72"/>
      <c r="AW43" s="72"/>
      <c r="AX43" s="72"/>
      <c r="AY43" s="72"/>
      <c r="AZ43" s="72"/>
      <c r="BA43" s="72"/>
      <c r="BB43" s="72"/>
      <c r="BC43" s="73">
        <f>SUM(Tabla1[[#This Row],[Recursos propios 20252]:[Otros 202515]])</f>
        <v>1010933333.33</v>
      </c>
      <c r="BD43" s="57">
        <f>+Tabla1[[#This Row],[Total Comprometido 2025]]/Tabla1[[#This Row],[Total 2025]]</f>
        <v>0.80874666666400008</v>
      </c>
      <c r="BE43" s="72">
        <v>171409999.99999997</v>
      </c>
      <c r="BF43" s="72">
        <v>171409999.99999997</v>
      </c>
      <c r="BG43" s="53"/>
      <c r="BH43" s="25" t="s">
        <v>218</v>
      </c>
      <c r="BI43" s="26" t="s">
        <v>219</v>
      </c>
      <c r="BJ43" s="25">
        <v>16</v>
      </c>
    </row>
    <row r="44" spans="1:62" s="52" customFormat="1" ht="18.600000000000001" customHeight="1" x14ac:dyDescent="0.3">
      <c r="A44" s="86">
        <v>256</v>
      </c>
      <c r="B44" s="25" t="s">
        <v>173</v>
      </c>
      <c r="C44" s="25" t="s">
        <v>110</v>
      </c>
      <c r="D44" s="22" t="s">
        <v>111</v>
      </c>
      <c r="E44" s="25" t="s">
        <v>112</v>
      </c>
      <c r="F44" s="22" t="s">
        <v>122</v>
      </c>
      <c r="G44" s="25" t="s">
        <v>179</v>
      </c>
      <c r="H44" s="22">
        <v>450203800</v>
      </c>
      <c r="I44" s="25" t="s">
        <v>124</v>
      </c>
      <c r="J44" s="23">
        <v>1</v>
      </c>
      <c r="K44" s="22" t="s">
        <v>116</v>
      </c>
      <c r="L44" s="25" t="s">
        <v>214</v>
      </c>
      <c r="M44" s="23">
        <v>1</v>
      </c>
      <c r="N44" s="22">
        <v>1</v>
      </c>
      <c r="O44" s="43">
        <v>0.65</v>
      </c>
      <c r="P44" s="44">
        <f>+Tabla1[[#This Row],[Meta Ejecutada Vigencia4]]/Tabla1[[#This Row],[Meta Programada Vigencia]]</f>
        <v>0.65</v>
      </c>
      <c r="Q44" s="44">
        <f>+Tabla1[[#This Row],[Meta Ejecutada Vigencia4]]/Tabla1[[#This Row],[Meta Programada Cuatrienio3]]</f>
        <v>0.65</v>
      </c>
      <c r="R44" s="88">
        <v>2024680010149</v>
      </c>
      <c r="S44" s="45" t="s">
        <v>266</v>
      </c>
      <c r="T44" s="78">
        <v>8052180056.6700001</v>
      </c>
      <c r="U44" s="78">
        <v>2245200000</v>
      </c>
      <c r="V44" s="45" t="s">
        <v>267</v>
      </c>
      <c r="W44" s="46" t="s">
        <v>268</v>
      </c>
      <c r="X44" s="43">
        <v>1290</v>
      </c>
      <c r="Y44" s="46" t="s">
        <v>1403</v>
      </c>
      <c r="Z44" s="63">
        <v>1039200000</v>
      </c>
      <c r="AA44" s="70"/>
      <c r="AB44" s="70"/>
      <c r="AC44" s="70"/>
      <c r="AD44" s="70"/>
      <c r="AE44" s="70"/>
      <c r="AF44" s="70"/>
      <c r="AG44" s="70"/>
      <c r="AH44" s="70"/>
      <c r="AI44" s="70"/>
      <c r="AJ44" s="70"/>
      <c r="AK44" s="70"/>
      <c r="AL44" s="70"/>
      <c r="AM44" s="70"/>
      <c r="AN44" s="71">
        <f>SUM(Tabla1[[#This Row],[Recursos propios 2025]:[Otros 2025]])</f>
        <v>1039200000</v>
      </c>
      <c r="AO44" s="66">
        <v>645646666.66999996</v>
      </c>
      <c r="AP44" s="70"/>
      <c r="AQ44" s="70"/>
      <c r="AR44" s="70"/>
      <c r="AS44" s="70"/>
      <c r="AT44" s="70"/>
      <c r="AU44" s="70"/>
      <c r="AV44" s="70"/>
      <c r="AW44" s="70"/>
      <c r="AX44" s="70"/>
      <c r="AY44" s="70"/>
      <c r="AZ44" s="70"/>
      <c r="BA44" s="70"/>
      <c r="BB44" s="70"/>
      <c r="BC44" s="71">
        <f>SUM(Tabla1[[#This Row],[Recursos propios 20252]:[Otros 202515]])</f>
        <v>645646666.66999996</v>
      </c>
      <c r="BD44" s="51">
        <f>+Tabla1[[#This Row],[Total Comprometido 2025]]/Tabla1[[#This Row],[Total 2025]]</f>
        <v>0.6212920195053887</v>
      </c>
      <c r="BE44" s="70">
        <v>63530000</v>
      </c>
      <c r="BF44" s="70">
        <v>63530000</v>
      </c>
      <c r="BG44" s="43"/>
      <c r="BH44" s="25" t="s">
        <v>218</v>
      </c>
      <c r="BI44" s="25" t="s">
        <v>219</v>
      </c>
      <c r="BJ44" s="25">
        <v>16</v>
      </c>
    </row>
    <row r="45" spans="1:62" s="52" customFormat="1" ht="18.600000000000001" customHeight="1" x14ac:dyDescent="0.3">
      <c r="A45" s="86">
        <v>257</v>
      </c>
      <c r="B45" s="26" t="s">
        <v>173</v>
      </c>
      <c r="C45" s="26" t="s">
        <v>110</v>
      </c>
      <c r="D45" s="24" t="s">
        <v>111</v>
      </c>
      <c r="E45" s="26" t="s">
        <v>112</v>
      </c>
      <c r="F45" s="24" t="s">
        <v>180</v>
      </c>
      <c r="G45" s="26" t="s">
        <v>181</v>
      </c>
      <c r="H45" s="24">
        <v>450200200</v>
      </c>
      <c r="I45" s="26" t="s">
        <v>182</v>
      </c>
      <c r="J45" s="24">
        <v>13</v>
      </c>
      <c r="K45" s="24" t="s">
        <v>81</v>
      </c>
      <c r="L45" s="26" t="s">
        <v>213</v>
      </c>
      <c r="M45" s="24">
        <v>4</v>
      </c>
      <c r="N45" s="24">
        <v>1</v>
      </c>
      <c r="O45" s="43">
        <v>0</v>
      </c>
      <c r="P45" s="44">
        <f>+Tabla1[[#This Row],[Meta Ejecutada Vigencia4]]/Tabla1[[#This Row],[Meta Programada Vigencia]]</f>
        <v>0</v>
      </c>
      <c r="Q45" s="44">
        <f>+Tabla1[[#This Row],[Meta Ejecutada Vigencia4]]/Tabla1[[#This Row],[Meta Programada Cuatrienio3]]</f>
        <v>0</v>
      </c>
      <c r="R45" s="88">
        <v>0</v>
      </c>
      <c r="S45" s="45"/>
      <c r="T45" s="78"/>
      <c r="U45" s="78"/>
      <c r="V45" s="45"/>
      <c r="W45" s="46"/>
      <c r="X45" s="43"/>
      <c r="Y45" s="46"/>
      <c r="Z45" s="63">
        <v>0</v>
      </c>
      <c r="AA45" s="70"/>
      <c r="AB45" s="70"/>
      <c r="AC45" s="70"/>
      <c r="AD45" s="70"/>
      <c r="AE45" s="70"/>
      <c r="AF45" s="70"/>
      <c r="AG45" s="70"/>
      <c r="AH45" s="70"/>
      <c r="AI45" s="70"/>
      <c r="AJ45" s="70"/>
      <c r="AK45" s="70"/>
      <c r="AL45" s="70"/>
      <c r="AM45" s="70"/>
      <c r="AN45" s="71">
        <f>SUM(Tabla1[[#This Row],[Recursos propios 2025]:[Otros 2025]])</f>
        <v>0</v>
      </c>
      <c r="AO45" s="66">
        <v>0</v>
      </c>
      <c r="AP45" s="70"/>
      <c r="AQ45" s="70"/>
      <c r="AR45" s="70"/>
      <c r="AS45" s="70"/>
      <c r="AT45" s="70"/>
      <c r="AU45" s="70"/>
      <c r="AV45" s="70"/>
      <c r="AW45" s="70"/>
      <c r="AX45" s="70"/>
      <c r="AY45" s="70"/>
      <c r="AZ45" s="70"/>
      <c r="BA45" s="70"/>
      <c r="BB45" s="70"/>
      <c r="BC45" s="71">
        <f>SUM(Tabla1[[#This Row],[Recursos propios 20252]:[Otros 202515]])</f>
        <v>0</v>
      </c>
      <c r="BD45" s="51" t="e">
        <f>+Tabla1[[#This Row],[Total Comprometido 2025]]/Tabla1[[#This Row],[Total 2025]]</f>
        <v>#DIV/0!</v>
      </c>
      <c r="BE45" s="70">
        <v>0</v>
      </c>
      <c r="BF45" s="70">
        <v>0</v>
      </c>
      <c r="BG45" s="43"/>
      <c r="BH45" s="26" t="s">
        <v>218</v>
      </c>
      <c r="BI45" s="26" t="s">
        <v>219</v>
      </c>
      <c r="BJ45" s="26">
        <v>16</v>
      </c>
    </row>
    <row r="46" spans="1:62" s="52" customFormat="1" ht="18.600000000000001" customHeight="1" x14ac:dyDescent="0.3">
      <c r="A46" s="86">
        <v>258</v>
      </c>
      <c r="B46" s="25" t="s">
        <v>173</v>
      </c>
      <c r="C46" s="25" t="s">
        <v>110</v>
      </c>
      <c r="D46" s="22" t="s">
        <v>111</v>
      </c>
      <c r="E46" s="25" t="s">
        <v>112</v>
      </c>
      <c r="F46" s="22" t="s">
        <v>183</v>
      </c>
      <c r="G46" s="25" t="s">
        <v>184</v>
      </c>
      <c r="H46" s="22">
        <v>450200100</v>
      </c>
      <c r="I46" s="25" t="s">
        <v>185</v>
      </c>
      <c r="J46" s="23">
        <v>130</v>
      </c>
      <c r="K46" s="22" t="s">
        <v>116</v>
      </c>
      <c r="L46" s="25" t="s">
        <v>214</v>
      </c>
      <c r="M46" s="23">
        <v>130</v>
      </c>
      <c r="N46" s="22">
        <v>130</v>
      </c>
      <c r="O46" s="43">
        <v>136</v>
      </c>
      <c r="P46" s="44">
        <f>+Tabla1[[#This Row],[Meta Ejecutada Vigencia4]]/Tabla1[[#This Row],[Meta Programada Vigencia]]</f>
        <v>1.0461538461538462</v>
      </c>
      <c r="Q46" s="44">
        <f>+Tabla1[[#This Row],[Meta Ejecutada Vigencia4]]/Tabla1[[#This Row],[Meta Programada Cuatrienio3]]</f>
        <v>1.0461538461538462</v>
      </c>
      <c r="R46" s="88">
        <v>2024680010149</v>
      </c>
      <c r="S46" s="45" t="s">
        <v>266</v>
      </c>
      <c r="T46" s="78"/>
      <c r="U46" s="78"/>
      <c r="V46" s="45" t="s">
        <v>267</v>
      </c>
      <c r="W46" s="46" t="s">
        <v>269</v>
      </c>
      <c r="X46" s="43">
        <v>130</v>
      </c>
      <c r="Y46" s="46" t="s">
        <v>1404</v>
      </c>
      <c r="Z46" s="63">
        <v>890000000</v>
      </c>
      <c r="AA46" s="70"/>
      <c r="AB46" s="70"/>
      <c r="AC46" s="70"/>
      <c r="AD46" s="70"/>
      <c r="AE46" s="70"/>
      <c r="AF46" s="70"/>
      <c r="AG46" s="70"/>
      <c r="AH46" s="70"/>
      <c r="AI46" s="70"/>
      <c r="AJ46" s="70"/>
      <c r="AK46" s="70"/>
      <c r="AL46" s="70"/>
      <c r="AM46" s="70"/>
      <c r="AN46" s="71">
        <f>SUM(Tabla1[[#This Row],[Recursos propios 2025]:[Otros 2025]])</f>
        <v>890000000</v>
      </c>
      <c r="AO46" s="66">
        <v>196681500</v>
      </c>
      <c r="AP46" s="70"/>
      <c r="AQ46" s="70"/>
      <c r="AR46" s="70"/>
      <c r="AS46" s="70"/>
      <c r="AT46" s="70"/>
      <c r="AU46" s="70"/>
      <c r="AV46" s="70"/>
      <c r="AW46" s="70"/>
      <c r="AX46" s="70"/>
      <c r="AY46" s="70"/>
      <c r="AZ46" s="70"/>
      <c r="BA46" s="70"/>
      <c r="BB46" s="70"/>
      <c r="BC46" s="71">
        <f>SUM(Tabla1[[#This Row],[Recursos propios 20252]:[Otros 202515]])</f>
        <v>196681500</v>
      </c>
      <c r="BD46" s="51">
        <f>+Tabla1[[#This Row],[Total Comprometido 2025]]/Tabla1[[#This Row],[Total 2025]]</f>
        <v>0.22099044943820226</v>
      </c>
      <c r="BE46" s="70">
        <v>196559983.55000001</v>
      </c>
      <c r="BF46" s="70">
        <v>196559983.55000001</v>
      </c>
      <c r="BG46" s="43"/>
      <c r="BH46" s="25" t="s">
        <v>218</v>
      </c>
      <c r="BI46" s="25" t="s">
        <v>219</v>
      </c>
      <c r="BJ46" s="25">
        <v>16</v>
      </c>
    </row>
    <row r="47" spans="1:62" s="52" customFormat="1" ht="18.600000000000001" customHeight="1" x14ac:dyDescent="0.3">
      <c r="A47" s="86">
        <v>259</v>
      </c>
      <c r="B47" s="26" t="s">
        <v>173</v>
      </c>
      <c r="C47" s="26" t="s">
        <v>110</v>
      </c>
      <c r="D47" s="24" t="s">
        <v>111</v>
      </c>
      <c r="E47" s="26" t="s">
        <v>112</v>
      </c>
      <c r="F47" s="24" t="s">
        <v>183</v>
      </c>
      <c r="G47" s="26" t="s">
        <v>186</v>
      </c>
      <c r="H47" s="24">
        <v>450200100</v>
      </c>
      <c r="I47" s="26" t="s">
        <v>185</v>
      </c>
      <c r="J47" s="24">
        <v>0</v>
      </c>
      <c r="K47" s="24" t="s">
        <v>116</v>
      </c>
      <c r="L47" s="26" t="s">
        <v>213</v>
      </c>
      <c r="M47" s="24">
        <v>254</v>
      </c>
      <c r="N47" s="24">
        <v>68</v>
      </c>
      <c r="O47" s="43">
        <v>0</v>
      </c>
      <c r="P47" s="44">
        <f>+Tabla1[[#This Row],[Meta Ejecutada Vigencia4]]/Tabla1[[#This Row],[Meta Programada Vigencia]]</f>
        <v>0</v>
      </c>
      <c r="Q47" s="44">
        <f>+Tabla1[[#This Row],[Meta Ejecutada Vigencia4]]/Tabla1[[#This Row],[Meta Programada Cuatrienio3]]</f>
        <v>0</v>
      </c>
      <c r="R47" s="88">
        <v>2024680010149</v>
      </c>
      <c r="S47" s="45" t="s">
        <v>266</v>
      </c>
      <c r="T47" s="78"/>
      <c r="U47" s="78"/>
      <c r="V47" s="45" t="s">
        <v>267</v>
      </c>
      <c r="W47" s="46" t="s">
        <v>270</v>
      </c>
      <c r="X47" s="43">
        <v>1290</v>
      </c>
      <c r="Y47" s="46"/>
      <c r="Z47" s="63">
        <v>200000000</v>
      </c>
      <c r="AA47" s="70"/>
      <c r="AB47" s="70"/>
      <c r="AC47" s="70"/>
      <c r="AD47" s="70"/>
      <c r="AE47" s="70"/>
      <c r="AF47" s="70"/>
      <c r="AG47" s="70"/>
      <c r="AH47" s="70"/>
      <c r="AI47" s="70"/>
      <c r="AJ47" s="70"/>
      <c r="AK47" s="70"/>
      <c r="AL47" s="70"/>
      <c r="AM47" s="70"/>
      <c r="AN47" s="71">
        <f>SUM(Tabla1[[#This Row],[Recursos propios 2025]:[Otros 2025]])</f>
        <v>200000000</v>
      </c>
      <c r="AO47" s="66">
        <v>0</v>
      </c>
      <c r="AP47" s="70"/>
      <c r="AQ47" s="70"/>
      <c r="AR47" s="70"/>
      <c r="AS47" s="70"/>
      <c r="AT47" s="70"/>
      <c r="AU47" s="70"/>
      <c r="AV47" s="70"/>
      <c r="AW47" s="70"/>
      <c r="AX47" s="70"/>
      <c r="AY47" s="70"/>
      <c r="AZ47" s="70"/>
      <c r="BA47" s="70"/>
      <c r="BB47" s="70"/>
      <c r="BC47" s="71">
        <f>SUM(Tabla1[[#This Row],[Recursos propios 20252]:[Otros 202515]])</f>
        <v>0</v>
      </c>
      <c r="BD47" s="51">
        <f>+Tabla1[[#This Row],[Total Comprometido 2025]]/Tabla1[[#This Row],[Total 2025]]</f>
        <v>0</v>
      </c>
      <c r="BE47" s="70">
        <v>0</v>
      </c>
      <c r="BF47" s="70">
        <v>0</v>
      </c>
      <c r="BG47" s="43"/>
      <c r="BH47" s="26" t="s">
        <v>218</v>
      </c>
      <c r="BI47" s="26" t="s">
        <v>219</v>
      </c>
      <c r="BJ47" s="26">
        <v>16</v>
      </c>
    </row>
    <row r="48" spans="1:62" s="52" customFormat="1" ht="18.600000000000001" customHeight="1" x14ac:dyDescent="0.3">
      <c r="A48" s="86">
        <v>260</v>
      </c>
      <c r="B48" s="25" t="s">
        <v>173</v>
      </c>
      <c r="C48" s="25" t="s">
        <v>110</v>
      </c>
      <c r="D48" s="22" t="s">
        <v>111</v>
      </c>
      <c r="E48" s="25" t="s">
        <v>112</v>
      </c>
      <c r="F48" s="22" t="s">
        <v>183</v>
      </c>
      <c r="G48" s="25" t="s">
        <v>187</v>
      </c>
      <c r="H48" s="22">
        <v>450200100</v>
      </c>
      <c r="I48" s="25" t="s">
        <v>188</v>
      </c>
      <c r="J48" s="23">
        <v>0</v>
      </c>
      <c r="K48" s="22" t="s">
        <v>81</v>
      </c>
      <c r="L48" s="25" t="s">
        <v>214</v>
      </c>
      <c r="M48" s="23">
        <v>1</v>
      </c>
      <c r="N48" s="22">
        <v>1</v>
      </c>
      <c r="O48" s="43">
        <v>0.1</v>
      </c>
      <c r="P48" s="44">
        <f>+Tabla1[[#This Row],[Meta Ejecutada Vigencia4]]/Tabla1[[#This Row],[Meta Programada Vigencia]]</f>
        <v>0.1</v>
      </c>
      <c r="Q48" s="44">
        <f>+Tabla1[[#This Row],[Meta Ejecutada Vigencia4]]/Tabla1[[#This Row],[Meta Programada Cuatrienio3]]</f>
        <v>0.1</v>
      </c>
      <c r="R48" s="88">
        <v>2024680010149</v>
      </c>
      <c r="S48" s="45" t="s">
        <v>266</v>
      </c>
      <c r="T48" s="78"/>
      <c r="U48" s="78"/>
      <c r="V48" s="45" t="s">
        <v>267</v>
      </c>
      <c r="W48" s="46" t="s">
        <v>271</v>
      </c>
      <c r="X48" s="43">
        <v>400</v>
      </c>
      <c r="Y48" s="46" t="s">
        <v>1405</v>
      </c>
      <c r="Z48" s="63">
        <v>56000000</v>
      </c>
      <c r="AA48" s="70"/>
      <c r="AB48" s="70"/>
      <c r="AC48" s="70"/>
      <c r="AD48" s="70"/>
      <c r="AE48" s="70"/>
      <c r="AF48" s="70"/>
      <c r="AG48" s="70"/>
      <c r="AH48" s="70"/>
      <c r="AI48" s="70"/>
      <c r="AJ48" s="70"/>
      <c r="AK48" s="70"/>
      <c r="AL48" s="70"/>
      <c r="AM48" s="70"/>
      <c r="AN48" s="71">
        <f>SUM(Tabla1[[#This Row],[Recursos propios 2025]:[Otros 2025]])</f>
        <v>56000000</v>
      </c>
      <c r="AO48" s="66">
        <v>22800000</v>
      </c>
      <c r="AP48" s="70"/>
      <c r="AQ48" s="70"/>
      <c r="AR48" s="70"/>
      <c r="AS48" s="70"/>
      <c r="AT48" s="70"/>
      <c r="AU48" s="70"/>
      <c r="AV48" s="70"/>
      <c r="AW48" s="70"/>
      <c r="AX48" s="70"/>
      <c r="AY48" s="70"/>
      <c r="AZ48" s="70"/>
      <c r="BA48" s="70"/>
      <c r="BB48" s="70"/>
      <c r="BC48" s="71">
        <f>SUM(Tabla1[[#This Row],[Recursos propios 20252]:[Otros 202515]])</f>
        <v>22800000</v>
      </c>
      <c r="BD48" s="51">
        <f>+Tabla1[[#This Row],[Total Comprometido 2025]]/Tabla1[[#This Row],[Total 2025]]</f>
        <v>0.40714285714285714</v>
      </c>
      <c r="BE48" s="70">
        <v>0</v>
      </c>
      <c r="BF48" s="70">
        <v>0</v>
      </c>
      <c r="BG48" s="43"/>
      <c r="BH48" s="25" t="s">
        <v>218</v>
      </c>
      <c r="BI48" s="25" t="s">
        <v>219</v>
      </c>
      <c r="BJ48" s="25">
        <v>16</v>
      </c>
    </row>
    <row r="49" spans="1:62" s="52" customFormat="1" ht="18.600000000000001" customHeight="1" x14ac:dyDescent="0.3">
      <c r="A49" s="85">
        <v>261</v>
      </c>
      <c r="B49" s="26" t="s">
        <v>173</v>
      </c>
      <c r="C49" s="26" t="s">
        <v>110</v>
      </c>
      <c r="D49" s="24" t="s">
        <v>111</v>
      </c>
      <c r="E49" s="26" t="s">
        <v>112</v>
      </c>
      <c r="F49" s="24" t="s">
        <v>189</v>
      </c>
      <c r="G49" s="26" t="s">
        <v>190</v>
      </c>
      <c r="H49" s="24">
        <v>450203400</v>
      </c>
      <c r="I49" s="26" t="s">
        <v>191</v>
      </c>
      <c r="J49" s="24">
        <v>5800</v>
      </c>
      <c r="K49" s="24" t="s">
        <v>116</v>
      </c>
      <c r="L49" s="26" t="s">
        <v>213</v>
      </c>
      <c r="M49" s="24">
        <v>8000</v>
      </c>
      <c r="N49" s="24">
        <v>2000</v>
      </c>
      <c r="O49" s="53">
        <v>43</v>
      </c>
      <c r="P49" s="54">
        <f>+Tabla1[[#This Row],[Meta Ejecutada Vigencia4]]/Tabla1[[#This Row],[Meta Programada Vigencia]]</f>
        <v>2.1499999999999998E-2</v>
      </c>
      <c r="Q49" s="54">
        <f>+Tabla1[[#This Row],[Meta Ejecutada Vigencia4]]/Tabla1[[#This Row],[Meta Programada Cuatrienio3]]</f>
        <v>5.3749999999999996E-3</v>
      </c>
      <c r="R49" s="90">
        <v>2024680010149</v>
      </c>
      <c r="S49" s="55" t="s">
        <v>266</v>
      </c>
      <c r="T49" s="80"/>
      <c r="U49" s="80"/>
      <c r="V49" s="55" t="s">
        <v>267</v>
      </c>
      <c r="W49" s="56" t="s">
        <v>271</v>
      </c>
      <c r="X49" s="53">
        <v>8000</v>
      </c>
      <c r="Y49" s="55" t="s">
        <v>1406</v>
      </c>
      <c r="Z49" s="63">
        <v>60000000</v>
      </c>
      <c r="AA49" s="72"/>
      <c r="AB49" s="72"/>
      <c r="AC49" s="72"/>
      <c r="AD49" s="72"/>
      <c r="AE49" s="72"/>
      <c r="AF49" s="72"/>
      <c r="AG49" s="72"/>
      <c r="AH49" s="72"/>
      <c r="AI49" s="72"/>
      <c r="AJ49" s="72"/>
      <c r="AK49" s="72"/>
      <c r="AL49" s="72"/>
      <c r="AM49" s="72"/>
      <c r="AN49" s="73">
        <f>SUM(Tabla1[[#This Row],[Recursos propios 2025]:[Otros 2025]])</f>
        <v>60000000</v>
      </c>
      <c r="AO49" s="66">
        <v>24000000</v>
      </c>
      <c r="AP49" s="72"/>
      <c r="AQ49" s="72"/>
      <c r="AR49" s="72"/>
      <c r="AS49" s="72"/>
      <c r="AT49" s="72"/>
      <c r="AU49" s="72"/>
      <c r="AV49" s="72"/>
      <c r="AW49" s="72"/>
      <c r="AX49" s="72"/>
      <c r="AY49" s="72"/>
      <c r="AZ49" s="72"/>
      <c r="BA49" s="72"/>
      <c r="BB49" s="72"/>
      <c r="BC49" s="73">
        <f>SUM(Tabla1[[#This Row],[Recursos propios 20252]:[Otros 202515]])</f>
        <v>24000000</v>
      </c>
      <c r="BD49" s="57">
        <f>+Tabla1[[#This Row],[Total Comprometido 2025]]/Tabla1[[#This Row],[Total 2025]]</f>
        <v>0.4</v>
      </c>
      <c r="BE49" s="72">
        <v>0</v>
      </c>
      <c r="BF49" s="72">
        <v>0</v>
      </c>
      <c r="BG49" s="53"/>
      <c r="BH49" s="26" t="s">
        <v>218</v>
      </c>
      <c r="BI49" s="61" t="s">
        <v>219</v>
      </c>
      <c r="BJ49" s="26">
        <v>16</v>
      </c>
    </row>
    <row r="50" spans="1:62" s="52" customFormat="1" ht="18.600000000000001" customHeight="1" x14ac:dyDescent="0.3">
      <c r="A50" s="86">
        <v>270</v>
      </c>
      <c r="B50" s="25" t="s">
        <v>109</v>
      </c>
      <c r="C50" s="25" t="s">
        <v>75</v>
      </c>
      <c r="D50" s="22" t="s">
        <v>117</v>
      </c>
      <c r="E50" s="25" t="s">
        <v>118</v>
      </c>
      <c r="F50" s="22" t="s">
        <v>192</v>
      </c>
      <c r="G50" s="25" t="s">
        <v>193</v>
      </c>
      <c r="H50" s="22">
        <v>410301700</v>
      </c>
      <c r="I50" s="25" t="s">
        <v>194</v>
      </c>
      <c r="J50" s="23">
        <v>0</v>
      </c>
      <c r="K50" s="22" t="s">
        <v>81</v>
      </c>
      <c r="L50" s="25" t="s">
        <v>214</v>
      </c>
      <c r="M50" s="23">
        <v>3000</v>
      </c>
      <c r="N50" s="22">
        <v>3000</v>
      </c>
      <c r="O50" s="43">
        <v>0</v>
      </c>
      <c r="P50" s="44">
        <f>+Tabla1[[#This Row],[Meta Ejecutada Vigencia4]]/Tabla1[[#This Row],[Meta Programada Vigencia]]</f>
        <v>0</v>
      </c>
      <c r="Q50" s="44">
        <f>+Tabla1[[#This Row],[Meta Ejecutada Vigencia4]]/Tabla1[[#This Row],[Meta Programada Cuatrienio3]]</f>
        <v>0</v>
      </c>
      <c r="R50" s="88">
        <v>2024680010164</v>
      </c>
      <c r="S50" s="45" t="s">
        <v>259</v>
      </c>
      <c r="T50" s="78"/>
      <c r="U50" s="78"/>
      <c r="V50" s="45" t="s">
        <v>221</v>
      </c>
      <c r="W50" s="46" t="s">
        <v>260</v>
      </c>
      <c r="X50" s="43">
        <v>100</v>
      </c>
      <c r="Y50" s="46"/>
      <c r="Z50" s="63">
        <v>150000000</v>
      </c>
      <c r="AA50" s="70"/>
      <c r="AB50" s="70"/>
      <c r="AC50" s="70"/>
      <c r="AD50" s="70"/>
      <c r="AE50" s="70"/>
      <c r="AF50" s="70"/>
      <c r="AG50" s="70"/>
      <c r="AH50" s="70"/>
      <c r="AI50" s="70"/>
      <c r="AJ50" s="70"/>
      <c r="AK50" s="70"/>
      <c r="AL50" s="70"/>
      <c r="AM50" s="70"/>
      <c r="AN50" s="71">
        <f>SUM(Tabla1[[#This Row],[Recursos propios 2025]:[Otros 2025]])</f>
        <v>150000000</v>
      </c>
      <c r="AO50" s="66">
        <v>0</v>
      </c>
      <c r="AP50" s="70"/>
      <c r="AQ50" s="70"/>
      <c r="AR50" s="70"/>
      <c r="AS50" s="70"/>
      <c r="AT50" s="70"/>
      <c r="AU50" s="70"/>
      <c r="AV50" s="70"/>
      <c r="AW50" s="70"/>
      <c r="AX50" s="70"/>
      <c r="AY50" s="70"/>
      <c r="AZ50" s="70"/>
      <c r="BA50" s="70"/>
      <c r="BB50" s="70"/>
      <c r="BC50" s="71">
        <f>SUM(Tabla1[[#This Row],[Recursos propios 20252]:[Otros 202515]])</f>
        <v>0</v>
      </c>
      <c r="BD50" s="51">
        <f>+Tabla1[[#This Row],[Total Comprometido 2025]]/Tabla1[[#This Row],[Total 2025]]</f>
        <v>0</v>
      </c>
      <c r="BE50" s="70">
        <v>0</v>
      </c>
      <c r="BF50" s="70">
        <v>0</v>
      </c>
      <c r="BG50" s="43"/>
      <c r="BH50" s="25" t="s">
        <v>218</v>
      </c>
      <c r="BI50" s="61" t="s">
        <v>219</v>
      </c>
      <c r="BJ50" s="25">
        <v>10</v>
      </c>
    </row>
    <row r="51" spans="1:62" s="52" customFormat="1" ht="18.600000000000001" customHeight="1" x14ac:dyDescent="0.3">
      <c r="A51" s="86">
        <v>270</v>
      </c>
      <c r="B51" s="59"/>
      <c r="C51" s="59"/>
      <c r="D51" s="58"/>
      <c r="E51" s="59"/>
      <c r="F51" s="58"/>
      <c r="G51" s="59"/>
      <c r="H51" s="58"/>
      <c r="I51" s="59"/>
      <c r="J51" s="60"/>
      <c r="K51" s="58"/>
      <c r="L51" s="59"/>
      <c r="M51" s="60"/>
      <c r="N51" s="58"/>
      <c r="O51" s="43"/>
      <c r="P51" s="44"/>
      <c r="Q51" s="44"/>
      <c r="R51" s="91">
        <v>2024680010127</v>
      </c>
      <c r="S51" s="45" t="s">
        <v>274</v>
      </c>
      <c r="T51" s="81"/>
      <c r="U51" s="81"/>
      <c r="V51" s="45" t="s">
        <v>241</v>
      </c>
      <c r="W51" s="46" t="s">
        <v>254</v>
      </c>
      <c r="X51" s="43">
        <v>200</v>
      </c>
      <c r="Y51" s="46"/>
      <c r="Z51" s="74">
        <v>410954693</v>
      </c>
      <c r="AA51" s="75"/>
      <c r="AB51" s="75"/>
      <c r="AC51" s="75"/>
      <c r="AD51" s="75"/>
      <c r="AE51" s="75"/>
      <c r="AF51" s="75"/>
      <c r="AG51" s="75"/>
      <c r="AH51" s="75"/>
      <c r="AI51" s="75"/>
      <c r="AJ51" s="75"/>
      <c r="AK51" s="75"/>
      <c r="AL51" s="75"/>
      <c r="AM51" s="75"/>
      <c r="AN51" s="71">
        <f>SUM(Tabla1[[#This Row],[Recursos propios 2025]:[Otros 2025]])</f>
        <v>410954693</v>
      </c>
      <c r="AO51" s="66">
        <v>0</v>
      </c>
      <c r="AP51" s="75"/>
      <c r="AQ51" s="75"/>
      <c r="AR51" s="75"/>
      <c r="AS51" s="75"/>
      <c r="AT51" s="75"/>
      <c r="AU51" s="75"/>
      <c r="AV51" s="75"/>
      <c r="AW51" s="75"/>
      <c r="AX51" s="75"/>
      <c r="AY51" s="75"/>
      <c r="AZ51" s="75"/>
      <c r="BA51" s="75"/>
      <c r="BB51" s="75"/>
      <c r="BC51" s="76"/>
      <c r="BD51" s="51"/>
      <c r="BE51" s="75">
        <v>0</v>
      </c>
      <c r="BF51" s="75">
        <v>0</v>
      </c>
      <c r="BG51" s="43"/>
      <c r="BH51" s="25"/>
      <c r="BI51" s="61"/>
      <c r="BJ51" s="25"/>
    </row>
    <row r="52" spans="1:62" s="52" customFormat="1" ht="18.600000000000001" customHeight="1" x14ac:dyDescent="0.3">
      <c r="A52" s="86">
        <v>270</v>
      </c>
      <c r="B52" s="59"/>
      <c r="C52" s="59"/>
      <c r="D52" s="58"/>
      <c r="E52" s="59"/>
      <c r="F52" s="58"/>
      <c r="G52" s="59"/>
      <c r="H52" s="58"/>
      <c r="I52" s="59"/>
      <c r="J52" s="60"/>
      <c r="K52" s="58"/>
      <c r="L52" s="59"/>
      <c r="M52" s="60"/>
      <c r="N52" s="58"/>
      <c r="O52" s="43"/>
      <c r="P52" s="44"/>
      <c r="Q52" s="44"/>
      <c r="R52" s="91">
        <v>2024680010126</v>
      </c>
      <c r="S52" s="45" t="s">
        <v>272</v>
      </c>
      <c r="T52" s="81"/>
      <c r="U52" s="81"/>
      <c r="V52" s="45" t="s">
        <v>241</v>
      </c>
      <c r="W52" s="46" t="s">
        <v>273</v>
      </c>
      <c r="X52" s="43">
        <v>3000</v>
      </c>
      <c r="Y52" s="46"/>
      <c r="Z52" s="74">
        <v>100000000</v>
      </c>
      <c r="AA52" s="75"/>
      <c r="AB52" s="75"/>
      <c r="AC52" s="75"/>
      <c r="AD52" s="75"/>
      <c r="AE52" s="75"/>
      <c r="AF52" s="75"/>
      <c r="AG52" s="75"/>
      <c r="AH52" s="75"/>
      <c r="AI52" s="75"/>
      <c r="AJ52" s="75"/>
      <c r="AK52" s="75"/>
      <c r="AL52" s="75"/>
      <c r="AM52" s="75">
        <v>1184725867</v>
      </c>
      <c r="AN52" s="71">
        <f>SUM(Tabla1[[#This Row],[Recursos propios 2025]:[Otros 2025]])</f>
        <v>1284725867</v>
      </c>
      <c r="AO52" s="66">
        <v>0</v>
      </c>
      <c r="AP52" s="75"/>
      <c r="AQ52" s="75"/>
      <c r="AR52" s="75"/>
      <c r="AS52" s="75"/>
      <c r="AT52" s="75"/>
      <c r="AU52" s="75"/>
      <c r="AV52" s="75"/>
      <c r="AW52" s="75"/>
      <c r="AX52" s="75"/>
      <c r="AY52" s="75"/>
      <c r="AZ52" s="75"/>
      <c r="BA52" s="75"/>
      <c r="BB52" s="75">
        <v>0</v>
      </c>
      <c r="BC52" s="76"/>
      <c r="BD52" s="51"/>
      <c r="BE52" s="75">
        <v>0</v>
      </c>
      <c r="BF52" s="75">
        <v>0</v>
      </c>
      <c r="BG52" s="43"/>
      <c r="BH52" s="25"/>
      <c r="BI52" s="61"/>
      <c r="BJ52" s="25"/>
    </row>
    <row r="53" spans="1:62" s="52" customFormat="1" ht="18.600000000000001" customHeight="1" x14ac:dyDescent="0.3">
      <c r="A53" s="85">
        <v>271</v>
      </c>
      <c r="B53" s="26" t="s">
        <v>109</v>
      </c>
      <c r="C53" s="26" t="s">
        <v>75</v>
      </c>
      <c r="D53" s="24" t="s">
        <v>117</v>
      </c>
      <c r="E53" s="26" t="s">
        <v>118</v>
      </c>
      <c r="F53" s="24" t="s">
        <v>119</v>
      </c>
      <c r="G53" s="26" t="s">
        <v>195</v>
      </c>
      <c r="H53" s="24">
        <v>410305200</v>
      </c>
      <c r="I53" s="26" t="s">
        <v>126</v>
      </c>
      <c r="J53" s="24">
        <v>0</v>
      </c>
      <c r="K53" s="24" t="s">
        <v>116</v>
      </c>
      <c r="L53" s="26" t="s">
        <v>213</v>
      </c>
      <c r="M53" s="24">
        <v>550</v>
      </c>
      <c r="N53" s="24">
        <v>140</v>
      </c>
      <c r="O53" s="53">
        <v>132</v>
      </c>
      <c r="P53" s="54">
        <f>+Tabla1[[#This Row],[Meta Ejecutada Vigencia4]]/Tabla1[[#This Row],[Meta Programada Vigencia]]</f>
        <v>0.94285714285714284</v>
      </c>
      <c r="Q53" s="54">
        <f>+Tabla1[[#This Row],[Meta Ejecutada Vigencia4]]/Tabla1[[#This Row],[Meta Programada Cuatrienio3]]</f>
        <v>0.24</v>
      </c>
      <c r="R53" s="90">
        <v>2024680010127</v>
      </c>
      <c r="S53" s="55" t="s">
        <v>253</v>
      </c>
      <c r="T53" s="80"/>
      <c r="U53" s="80"/>
      <c r="V53" s="55" t="s">
        <v>241</v>
      </c>
      <c r="W53" s="56" t="s">
        <v>254</v>
      </c>
      <c r="X53" s="53">
        <v>550</v>
      </c>
      <c r="Y53" s="56" t="s">
        <v>1407</v>
      </c>
      <c r="Z53" s="63">
        <v>76800000</v>
      </c>
      <c r="AA53" s="72"/>
      <c r="AB53" s="72"/>
      <c r="AC53" s="72"/>
      <c r="AD53" s="72"/>
      <c r="AE53" s="72"/>
      <c r="AF53" s="72"/>
      <c r="AG53" s="72"/>
      <c r="AH53" s="72"/>
      <c r="AI53" s="72"/>
      <c r="AJ53" s="72"/>
      <c r="AK53" s="72"/>
      <c r="AL53" s="72"/>
      <c r="AM53" s="72"/>
      <c r="AN53" s="73">
        <f>SUM(Tabla1[[#This Row],[Recursos propios 2025]:[Otros 2025]])</f>
        <v>76800000</v>
      </c>
      <c r="AO53" s="66">
        <v>75000000</v>
      </c>
      <c r="AP53" s="72"/>
      <c r="AQ53" s="72"/>
      <c r="AR53" s="72"/>
      <c r="AS53" s="72"/>
      <c r="AT53" s="72"/>
      <c r="AU53" s="72"/>
      <c r="AV53" s="72"/>
      <c r="AW53" s="72"/>
      <c r="AX53" s="72"/>
      <c r="AY53" s="72"/>
      <c r="AZ53" s="72"/>
      <c r="BA53" s="72"/>
      <c r="BB53" s="72"/>
      <c r="BC53" s="73">
        <f>SUM(Tabla1[[#This Row],[Recursos propios 20252]:[Otros 202515]])</f>
        <v>75000000</v>
      </c>
      <c r="BD53" s="57">
        <f>+Tabla1[[#This Row],[Total Comprometido 2025]]/Tabla1[[#This Row],[Total 2025]]</f>
        <v>0.9765625</v>
      </c>
      <c r="BE53" s="72">
        <v>9453333.3300000001</v>
      </c>
      <c r="BF53" s="72">
        <v>9453333.3300000001</v>
      </c>
      <c r="BG53" s="53"/>
      <c r="BH53" s="26" t="s">
        <v>218</v>
      </c>
      <c r="BI53" s="62" t="s">
        <v>219</v>
      </c>
      <c r="BJ53" s="26">
        <v>10</v>
      </c>
    </row>
    <row r="54" spans="1:62" s="52" customFormat="1" ht="18.600000000000001" customHeight="1" x14ac:dyDescent="0.3">
      <c r="A54" s="85">
        <v>276</v>
      </c>
      <c r="B54" s="25" t="s">
        <v>109</v>
      </c>
      <c r="C54" s="25" t="s">
        <v>196</v>
      </c>
      <c r="D54" s="22" t="s">
        <v>197</v>
      </c>
      <c r="E54" s="25" t="s">
        <v>198</v>
      </c>
      <c r="F54" s="22" t="s">
        <v>199</v>
      </c>
      <c r="G54" s="25" t="s">
        <v>200</v>
      </c>
      <c r="H54" s="22">
        <v>40600900</v>
      </c>
      <c r="I54" s="25" t="s">
        <v>201</v>
      </c>
      <c r="J54" s="23">
        <v>1</v>
      </c>
      <c r="K54" s="22" t="s">
        <v>116</v>
      </c>
      <c r="L54" s="25" t="s">
        <v>213</v>
      </c>
      <c r="M54" s="23">
        <v>1</v>
      </c>
      <c r="N54" s="22">
        <v>0.5</v>
      </c>
      <c r="O54" s="53">
        <v>0</v>
      </c>
      <c r="P54" s="54">
        <f>+Tabla1[[#This Row],[Meta Ejecutada Vigencia4]]/Tabla1[[#This Row],[Meta Programada Vigencia]]</f>
        <v>0</v>
      </c>
      <c r="Q54" s="54">
        <f>+Tabla1[[#This Row],[Meta Ejecutada Vigencia4]]/Tabla1[[#This Row],[Meta Programada Cuatrienio3]]</f>
        <v>0</v>
      </c>
      <c r="R54" s="90">
        <v>2024680010236</v>
      </c>
      <c r="S54" s="55" t="s">
        <v>275</v>
      </c>
      <c r="T54" s="80">
        <v>400000000</v>
      </c>
      <c r="U54" s="80">
        <v>100000000</v>
      </c>
      <c r="V54" s="55"/>
      <c r="W54" s="56"/>
      <c r="X54" s="53"/>
      <c r="Y54" s="56"/>
      <c r="Z54" s="63">
        <v>100000000</v>
      </c>
      <c r="AA54" s="72"/>
      <c r="AB54" s="72"/>
      <c r="AC54" s="72"/>
      <c r="AD54" s="72"/>
      <c r="AE54" s="72"/>
      <c r="AF54" s="72"/>
      <c r="AG54" s="72"/>
      <c r="AH54" s="72"/>
      <c r="AI54" s="72"/>
      <c r="AJ54" s="72"/>
      <c r="AK54" s="72"/>
      <c r="AL54" s="72"/>
      <c r="AM54" s="72"/>
      <c r="AN54" s="73">
        <f>SUM(Tabla1[[#This Row],[Recursos propios 2025]:[Otros 2025]])</f>
        <v>100000000</v>
      </c>
      <c r="AO54" s="66">
        <v>0</v>
      </c>
      <c r="AP54" s="72"/>
      <c r="AQ54" s="72"/>
      <c r="AR54" s="72"/>
      <c r="AS54" s="72"/>
      <c r="AT54" s="72"/>
      <c r="AU54" s="72"/>
      <c r="AV54" s="72"/>
      <c r="AW54" s="72"/>
      <c r="AX54" s="72"/>
      <c r="AY54" s="72"/>
      <c r="AZ54" s="72"/>
      <c r="BA54" s="72"/>
      <c r="BB54" s="72"/>
      <c r="BC54" s="73">
        <f>SUM(Tabla1[[#This Row],[Recursos propios 20252]:[Otros 202515]])</f>
        <v>0</v>
      </c>
      <c r="BD54" s="57">
        <f>+Tabla1[[#This Row],[Total Comprometido 2025]]/Tabla1[[#This Row],[Total 2025]]</f>
        <v>0</v>
      </c>
      <c r="BE54" s="72">
        <v>0</v>
      </c>
      <c r="BF54" s="72">
        <v>0</v>
      </c>
      <c r="BG54" s="53"/>
      <c r="BH54" s="25" t="s">
        <v>218</v>
      </c>
      <c r="BI54" s="62" t="s">
        <v>219</v>
      </c>
      <c r="BJ54" s="25">
        <v>10</v>
      </c>
    </row>
    <row r="55" spans="1:62" s="52" customFormat="1" ht="18.600000000000001" customHeight="1" x14ac:dyDescent="0.3">
      <c r="A55" s="85">
        <v>278</v>
      </c>
      <c r="B55" s="25" t="s">
        <v>82</v>
      </c>
      <c r="C55" s="25" t="s">
        <v>83</v>
      </c>
      <c r="D55" s="22" t="s">
        <v>202</v>
      </c>
      <c r="E55" s="25" t="s">
        <v>203</v>
      </c>
      <c r="F55" s="22" t="s">
        <v>204</v>
      </c>
      <c r="G55" s="25" t="s">
        <v>205</v>
      </c>
      <c r="H55" s="22">
        <v>170801800</v>
      </c>
      <c r="I55" s="25" t="s">
        <v>206</v>
      </c>
      <c r="J55" s="23">
        <v>0</v>
      </c>
      <c r="K55" s="22" t="s">
        <v>81</v>
      </c>
      <c r="L55" s="25" t="s">
        <v>213</v>
      </c>
      <c r="M55" s="23">
        <v>2</v>
      </c>
      <c r="N55" s="22">
        <v>1</v>
      </c>
      <c r="O55" s="53">
        <v>0</v>
      </c>
      <c r="P55" s="54">
        <f>+Tabla1[[#This Row],[Meta Ejecutada Vigencia4]]/Tabla1[[#This Row],[Meta Programada Vigencia]]</f>
        <v>0</v>
      </c>
      <c r="Q55" s="54">
        <f>+Tabla1[[#This Row],[Meta Ejecutada Vigencia4]]/Tabla1[[#This Row],[Meta Programada Cuatrienio3]]</f>
        <v>0</v>
      </c>
      <c r="R55" s="90">
        <v>2024680010237</v>
      </c>
      <c r="S55" s="55" t="s">
        <v>276</v>
      </c>
      <c r="T55" s="80">
        <v>200000000</v>
      </c>
      <c r="U55" s="80">
        <v>100000000</v>
      </c>
      <c r="V55" s="55"/>
      <c r="W55" s="56"/>
      <c r="X55" s="53"/>
      <c r="Y55" s="56"/>
      <c r="Z55" s="63">
        <v>100000000</v>
      </c>
      <c r="AA55" s="72"/>
      <c r="AB55" s="72"/>
      <c r="AC55" s="72"/>
      <c r="AD55" s="72"/>
      <c r="AE55" s="72"/>
      <c r="AF55" s="72"/>
      <c r="AG55" s="72"/>
      <c r="AH55" s="72"/>
      <c r="AI55" s="72"/>
      <c r="AJ55" s="72"/>
      <c r="AK55" s="72"/>
      <c r="AL55" s="72"/>
      <c r="AM55" s="72"/>
      <c r="AN55" s="73">
        <f>SUM(Tabla1[[#This Row],[Recursos propios 2025]:[Otros 2025]])</f>
        <v>100000000</v>
      </c>
      <c r="AO55" s="66">
        <v>0</v>
      </c>
      <c r="AP55" s="72"/>
      <c r="AQ55" s="72"/>
      <c r="AR55" s="72"/>
      <c r="AS55" s="72"/>
      <c r="AT55" s="72"/>
      <c r="AU55" s="72"/>
      <c r="AV55" s="72"/>
      <c r="AW55" s="72"/>
      <c r="AX55" s="72"/>
      <c r="AY55" s="72"/>
      <c r="AZ55" s="72"/>
      <c r="BA55" s="72"/>
      <c r="BB55" s="72"/>
      <c r="BC55" s="73">
        <f>SUM(Tabla1[[#This Row],[Recursos propios 20252]:[Otros 202515]])</f>
        <v>0</v>
      </c>
      <c r="BD55" s="57">
        <f>+Tabla1[[#This Row],[Total Comprometido 2025]]/Tabla1[[#This Row],[Total 2025]]</f>
        <v>0</v>
      </c>
      <c r="BE55" s="72">
        <v>0</v>
      </c>
      <c r="BF55" s="72">
        <v>0</v>
      </c>
      <c r="BG55" s="53"/>
      <c r="BH55" s="26" t="s">
        <v>218</v>
      </c>
      <c r="BI55" s="61" t="s">
        <v>219</v>
      </c>
      <c r="BJ55" s="26" t="s">
        <v>215</v>
      </c>
    </row>
    <row r="56" spans="1:62" s="52" customFormat="1" ht="18.600000000000001" customHeight="1" x14ac:dyDescent="0.3">
      <c r="A56" s="85">
        <v>280</v>
      </c>
      <c r="B56" s="25" t="s">
        <v>82</v>
      </c>
      <c r="C56" s="25" t="s">
        <v>207</v>
      </c>
      <c r="D56" s="22" t="s">
        <v>208</v>
      </c>
      <c r="E56" s="25" t="s">
        <v>209</v>
      </c>
      <c r="F56" s="22" t="s">
        <v>210</v>
      </c>
      <c r="G56" s="25" t="s">
        <v>211</v>
      </c>
      <c r="H56" s="22">
        <v>360501200</v>
      </c>
      <c r="I56" s="25" t="s">
        <v>212</v>
      </c>
      <c r="J56" s="23">
        <v>0</v>
      </c>
      <c r="K56" s="22" t="s">
        <v>116</v>
      </c>
      <c r="L56" s="25" t="s">
        <v>214</v>
      </c>
      <c r="M56" s="23">
        <v>1</v>
      </c>
      <c r="N56" s="22">
        <v>1</v>
      </c>
      <c r="O56" s="53">
        <v>0.1</v>
      </c>
      <c r="P56" s="54">
        <f>+Tabla1[[#This Row],[Meta Ejecutada Vigencia4]]/Tabla1[[#This Row],[Meta Programada Vigencia]]</f>
        <v>0.1</v>
      </c>
      <c r="Q56" s="54">
        <f>+Tabla1[[#This Row],[Meta Ejecutada Vigencia4]]/Tabla1[[#This Row],[Meta Programada Cuatrienio3]]</f>
        <v>0.1</v>
      </c>
      <c r="R56" s="90">
        <v>2024680010245</v>
      </c>
      <c r="S56" s="55" t="s">
        <v>277</v>
      </c>
      <c r="T56" s="80">
        <v>795600000</v>
      </c>
      <c r="U56" s="80">
        <v>95600000</v>
      </c>
      <c r="V56" s="55"/>
      <c r="W56" s="56"/>
      <c r="X56" s="53"/>
      <c r="Y56" s="56" t="s">
        <v>1408</v>
      </c>
      <c r="Z56" s="63">
        <v>95600000</v>
      </c>
      <c r="AA56" s="72"/>
      <c r="AB56" s="72"/>
      <c r="AC56" s="72"/>
      <c r="AD56" s="72"/>
      <c r="AE56" s="72"/>
      <c r="AF56" s="72"/>
      <c r="AG56" s="72"/>
      <c r="AH56" s="72"/>
      <c r="AI56" s="72"/>
      <c r="AJ56" s="72"/>
      <c r="AK56" s="72"/>
      <c r="AL56" s="72"/>
      <c r="AM56" s="72"/>
      <c r="AN56" s="73">
        <f>SUM(Tabla1[[#This Row],[Recursos propios 2025]:[Otros 2025]])</f>
        <v>95600000</v>
      </c>
      <c r="AO56" s="66">
        <v>37200000</v>
      </c>
      <c r="AP56" s="72"/>
      <c r="AQ56" s="72"/>
      <c r="AR56" s="72"/>
      <c r="AS56" s="72"/>
      <c r="AT56" s="72"/>
      <c r="AU56" s="72"/>
      <c r="AV56" s="72"/>
      <c r="AW56" s="72"/>
      <c r="AX56" s="72"/>
      <c r="AY56" s="72"/>
      <c r="AZ56" s="72"/>
      <c r="BA56" s="72"/>
      <c r="BB56" s="72"/>
      <c r="BC56" s="73">
        <f>SUM(Tabla1[[#This Row],[Recursos propios 20252]:[Otros 202515]])</f>
        <v>37200000</v>
      </c>
      <c r="BD56" s="57">
        <f>+Tabla1[[#This Row],[Total Comprometido 2025]]/Tabla1[[#This Row],[Total 2025]]</f>
        <v>0.38912133891213391</v>
      </c>
      <c r="BE56" s="72">
        <v>0</v>
      </c>
      <c r="BF56" s="72">
        <v>0</v>
      </c>
      <c r="BG56" s="53"/>
      <c r="BH56" s="25" t="s">
        <v>218</v>
      </c>
      <c r="BI56" s="62" t="s">
        <v>219</v>
      </c>
      <c r="BJ56" s="25">
        <v>10</v>
      </c>
    </row>
    <row r="57" spans="1:62" x14ac:dyDescent="0.3">
      <c r="T57" s="82"/>
      <c r="U57" s="82"/>
    </row>
    <row r="58" spans="1:62" x14ac:dyDescent="0.3">
      <c r="T58" s="82">
        <f>SUBTOTAL(109,Tabla1[Valor del Proyecto])</f>
        <v>92653868991.450012</v>
      </c>
      <c r="U58" s="82">
        <f>SUBTOTAL(109,Tabla1[Valor Vigencia Proyecto])</f>
        <v>24656814313</v>
      </c>
      <c r="Z58" s="27">
        <f>SUBTOTAL(109,Tabla1[Recursos propios 2025])</f>
        <v>14702345475</v>
      </c>
      <c r="AM58" s="27">
        <f>SUBTOTAL(109,Tabla1[Otros 2025])</f>
        <v>9954468838</v>
      </c>
      <c r="AN58" s="27">
        <f>SUBTOTAL(109,Tabla1[Total 2025])</f>
        <v>24656814313</v>
      </c>
      <c r="AO58" s="27">
        <f>SUBTOTAL(109,Tabla1[Recursos propios 20252])</f>
        <v>6023672654.4000006</v>
      </c>
      <c r="BB58" s="27">
        <f>SUBTOTAL(109,Tabla1[Otros 202515])</f>
        <v>8215817790</v>
      </c>
      <c r="BC58" s="27">
        <f>SUBTOTAL(109,Tabla1[Total Comprometido 2025])</f>
        <v>14239490444.4</v>
      </c>
      <c r="BE58" s="27">
        <f>SUBTOTAL(109,Tabla1[Total Recursos Obligados])</f>
        <v>2281559444.4700003</v>
      </c>
      <c r="BF58" s="27">
        <f>SUBTOTAL(109,Tabla1[Total Recursos Pagados])</f>
        <v>2278819444.4699998</v>
      </c>
    </row>
    <row r="59" spans="1:62" x14ac:dyDescent="0.3">
      <c r="T59" s="82">
        <v>92653868991.449997</v>
      </c>
      <c r="U59" s="82">
        <v>24656814313</v>
      </c>
      <c r="Z59" s="112">
        <v>14702345475</v>
      </c>
      <c r="AM59" s="112">
        <v>9954468838</v>
      </c>
      <c r="AN59" s="112">
        <f>+AM59+Z59</f>
        <v>24656814313</v>
      </c>
      <c r="AO59" s="112">
        <v>6023672654.3999996</v>
      </c>
      <c r="BB59" s="112">
        <v>8215817790</v>
      </c>
      <c r="BC59" s="112">
        <f>+BB59+AO59</f>
        <v>14239490444.4</v>
      </c>
      <c r="BE59" s="27">
        <v>2281559444.4699998</v>
      </c>
      <c r="BF59" s="27">
        <v>2278819444.4699998</v>
      </c>
    </row>
    <row r="60" spans="1:62" x14ac:dyDescent="0.3">
      <c r="T60" s="82">
        <f>+T58-T59</f>
        <v>0</v>
      </c>
      <c r="U60" s="82">
        <f>+U58-U59</f>
        <v>0</v>
      </c>
      <c r="Z60" s="27">
        <f>+Z58-Z59</f>
        <v>0</v>
      </c>
      <c r="AM60" s="27">
        <f>+AM58-AM59</f>
        <v>0</v>
      </c>
      <c r="AN60" s="27">
        <f>+AN58-AN59</f>
        <v>0</v>
      </c>
      <c r="AO60" s="27">
        <f>+AO58-AO59</f>
        <v>0</v>
      </c>
      <c r="BB60" s="27">
        <f>+BB58-BB59</f>
        <v>0</v>
      </c>
      <c r="BC60" s="27">
        <f>+BC58-BC59</f>
        <v>0</v>
      </c>
      <c r="BE60" s="27">
        <f>+BE58-BE59</f>
        <v>0</v>
      </c>
      <c r="BF60" s="27">
        <f>+BF58-BF59</f>
        <v>0</v>
      </c>
    </row>
    <row r="62" spans="1:62" x14ac:dyDescent="0.3">
      <c r="AM62" s="113"/>
    </row>
    <row r="63" spans="1:62" x14ac:dyDescent="0.3">
      <c r="BB63" s="113"/>
      <c r="BC63" s="117"/>
    </row>
    <row r="64" spans="1:62" x14ac:dyDescent="0.3">
      <c r="AM64" s="113"/>
      <c r="BB64" s="113"/>
    </row>
  </sheetData>
  <sheetProtection insertRows="0" deleteRows="0" autoFilter="0"/>
  <mergeCells count="8">
    <mergeCell ref="A1:B4"/>
    <mergeCell ref="C1:BG4"/>
    <mergeCell ref="BH9:BI9"/>
    <mergeCell ref="AO9:BG9"/>
    <mergeCell ref="A9:N9"/>
    <mergeCell ref="O9:Q9"/>
    <mergeCell ref="Z9:AN9"/>
    <mergeCell ref="R9:Y9"/>
  </mergeCells>
  <phoneticPr fontId="10" type="noConversion"/>
  <pageMargins left="0.7" right="0.7" top="0.75" bottom="0.75" header="0.3" footer="0.3"/>
  <pageSetup paperSize="9" orientation="portrait" r:id="rId1"/>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119210-C5E8-4B4D-85A9-2FA7D48AD58B}">
  <dimension ref="A1:V331"/>
  <sheetViews>
    <sheetView zoomScale="90" zoomScaleNormal="90" workbookViewId="0">
      <pane ySplit="2" topLeftCell="A175" activePane="bottomLeft" state="frozen"/>
      <selection activeCell="E1" sqref="E1"/>
      <selection pane="bottomLeft" activeCell="I61" sqref="I61:I307"/>
    </sheetView>
  </sheetViews>
  <sheetFormatPr baseColWidth="10" defaultColWidth="11.44140625" defaultRowHeight="13.8" x14ac:dyDescent="0.25"/>
  <cols>
    <col min="1" max="1" width="10.44140625" style="30" bestFit="1" customWidth="1"/>
    <col min="2" max="2" width="5.44140625" style="30" customWidth="1"/>
    <col min="3" max="3" width="48.6640625" style="30" bestFit="1" customWidth="1"/>
    <col min="4" max="4" width="13.33203125" style="30" customWidth="1"/>
    <col min="5" max="5" width="11.6640625" style="30" customWidth="1"/>
    <col min="6" max="6" width="12" style="30" customWidth="1"/>
    <col min="7" max="7" width="30" style="30" customWidth="1"/>
    <col min="8" max="8" width="8.44140625" style="30" customWidth="1"/>
    <col min="9" max="9" width="19" style="30" bestFit="1" customWidth="1"/>
    <col min="10" max="10" width="19.33203125" style="30" bestFit="1" customWidth="1"/>
    <col min="11" max="11" width="17.44140625" style="30" bestFit="1" customWidth="1"/>
    <col min="12" max="12" width="6" style="30" customWidth="1"/>
    <col min="13" max="13" width="6.6640625" style="30" customWidth="1"/>
    <col min="14" max="14" width="50.6640625" style="30" customWidth="1"/>
    <col min="15" max="15" width="15.6640625" style="30" bestFit="1" customWidth="1"/>
    <col min="16" max="16" width="41.44140625" style="30" customWidth="1"/>
    <col min="17" max="17" width="56.44140625" style="30" customWidth="1"/>
    <col min="18" max="18" width="22.5546875" style="30" customWidth="1"/>
    <col min="19" max="19" width="13.44140625" style="30" customWidth="1"/>
    <col min="20" max="21" width="11.44140625" style="30" customWidth="1"/>
    <col min="22" max="22" width="5.6640625" style="30" customWidth="1"/>
    <col min="23" max="16384" width="11.44140625" style="30"/>
  </cols>
  <sheetData>
    <row r="1" spans="1:22" ht="14.4" thickBot="1" x14ac:dyDescent="0.3"/>
    <row r="2" spans="1:22" s="28" customFormat="1" ht="28.2" thickBot="1" x14ac:dyDescent="0.3">
      <c r="A2" s="96" t="s">
        <v>278</v>
      </c>
      <c r="B2" s="97" t="s">
        <v>279</v>
      </c>
      <c r="C2" s="97" t="s">
        <v>280</v>
      </c>
      <c r="D2" s="97" t="s">
        <v>281</v>
      </c>
      <c r="E2" s="97" t="s">
        <v>282</v>
      </c>
      <c r="F2" s="97" t="s">
        <v>283</v>
      </c>
      <c r="G2" s="97" t="s">
        <v>284</v>
      </c>
      <c r="H2" s="97" t="s">
        <v>285</v>
      </c>
      <c r="I2" s="98" t="s">
        <v>286</v>
      </c>
      <c r="J2" s="98" t="s">
        <v>287</v>
      </c>
      <c r="K2" s="98" t="s">
        <v>288</v>
      </c>
      <c r="L2" s="98" t="s">
        <v>289</v>
      </c>
      <c r="M2" s="98" t="s">
        <v>290</v>
      </c>
      <c r="N2" s="98" t="s">
        <v>291</v>
      </c>
      <c r="O2" s="98" t="s">
        <v>292</v>
      </c>
      <c r="P2" s="98" t="s">
        <v>293</v>
      </c>
      <c r="Q2" s="98" t="s">
        <v>294</v>
      </c>
      <c r="R2" s="98" t="s">
        <v>295</v>
      </c>
      <c r="S2" s="98" t="s">
        <v>296</v>
      </c>
      <c r="T2" s="98" t="s">
        <v>297</v>
      </c>
      <c r="U2" s="98" t="s">
        <v>298</v>
      </c>
      <c r="V2" s="99" t="s">
        <v>299</v>
      </c>
    </row>
    <row r="3" spans="1:22" ht="14.4" hidden="1" x14ac:dyDescent="0.3">
      <c r="A3" s="29">
        <v>45679</v>
      </c>
      <c r="B3" s="30">
        <v>473</v>
      </c>
      <c r="C3" s="30" t="s">
        <v>300</v>
      </c>
      <c r="D3" s="30" t="s">
        <v>301</v>
      </c>
      <c r="E3" s="30" t="s">
        <v>302</v>
      </c>
      <c r="F3" s="30" t="s">
        <v>303</v>
      </c>
      <c r="G3" s="30" t="s">
        <v>304</v>
      </c>
      <c r="H3" s="94">
        <v>166</v>
      </c>
      <c r="I3" s="31">
        <v>28800000</v>
      </c>
      <c r="J3" s="31">
        <v>6240000</v>
      </c>
      <c r="K3" s="31">
        <v>6240000</v>
      </c>
      <c r="L3" s="30" t="s">
        <v>279</v>
      </c>
      <c r="M3" s="34">
        <v>254</v>
      </c>
      <c r="N3" s="101" t="s">
        <v>177</v>
      </c>
      <c r="O3" s="33">
        <v>2024680010068</v>
      </c>
      <c r="P3" s="103" t="s">
        <v>262</v>
      </c>
      <c r="Q3" s="30" t="s">
        <v>305</v>
      </c>
      <c r="R3" s="30" t="s">
        <v>306</v>
      </c>
      <c r="S3" s="30" t="s">
        <v>307</v>
      </c>
      <c r="T3" s="30" t="s">
        <v>308</v>
      </c>
      <c r="U3" s="30" t="s">
        <v>309</v>
      </c>
      <c r="V3" s="30" t="s">
        <v>310</v>
      </c>
    </row>
    <row r="4" spans="1:22" ht="14.4" hidden="1" x14ac:dyDescent="0.3">
      <c r="A4" s="29">
        <v>45679</v>
      </c>
      <c r="B4" s="30">
        <v>474</v>
      </c>
      <c r="C4" s="30" t="s">
        <v>300</v>
      </c>
      <c r="D4" s="30" t="s">
        <v>301</v>
      </c>
      <c r="E4" s="30" t="s">
        <v>311</v>
      </c>
      <c r="F4" s="30" t="s">
        <v>312</v>
      </c>
      <c r="G4" s="30" t="s">
        <v>313</v>
      </c>
      <c r="H4" s="94">
        <v>174</v>
      </c>
      <c r="I4" s="31">
        <v>28800000</v>
      </c>
      <c r="J4" s="31">
        <v>6240000</v>
      </c>
      <c r="K4" s="31">
        <v>6240000</v>
      </c>
      <c r="L4" s="30" t="s">
        <v>279</v>
      </c>
      <c r="M4" s="34">
        <v>254</v>
      </c>
      <c r="N4" s="101" t="s">
        <v>177</v>
      </c>
      <c r="O4" s="33">
        <v>2024680010068</v>
      </c>
      <c r="P4" s="103" t="s">
        <v>262</v>
      </c>
      <c r="Q4" s="30" t="s">
        <v>305</v>
      </c>
      <c r="R4" s="30" t="s">
        <v>306</v>
      </c>
      <c r="S4" s="30" t="s">
        <v>307</v>
      </c>
      <c r="T4" s="30" t="s">
        <v>314</v>
      </c>
      <c r="U4" s="30" t="s">
        <v>315</v>
      </c>
      <c r="V4" s="30" t="s">
        <v>310</v>
      </c>
    </row>
    <row r="5" spans="1:22" ht="14.4" hidden="1" x14ac:dyDescent="0.3">
      <c r="A5" s="29">
        <v>45679</v>
      </c>
      <c r="B5" s="30">
        <v>490</v>
      </c>
      <c r="C5" s="30" t="s">
        <v>300</v>
      </c>
      <c r="D5" s="30" t="s">
        <v>301</v>
      </c>
      <c r="E5" s="30" t="s">
        <v>302</v>
      </c>
      <c r="F5" s="30" t="s">
        <v>316</v>
      </c>
      <c r="G5" s="30" t="s">
        <v>317</v>
      </c>
      <c r="H5" s="94">
        <v>167</v>
      </c>
      <c r="I5" s="31">
        <v>28800000</v>
      </c>
      <c r="J5" s="31">
        <v>6240000</v>
      </c>
      <c r="K5" s="31">
        <v>6240000</v>
      </c>
      <c r="L5" s="30" t="s">
        <v>279</v>
      </c>
      <c r="M5" s="34">
        <v>254</v>
      </c>
      <c r="N5" s="101" t="s">
        <v>177</v>
      </c>
      <c r="O5" s="33">
        <v>2024680010068</v>
      </c>
      <c r="P5" s="103" t="s">
        <v>262</v>
      </c>
      <c r="Q5" s="30" t="s">
        <v>305</v>
      </c>
      <c r="R5" s="30" t="s">
        <v>306</v>
      </c>
      <c r="S5" s="30" t="s">
        <v>307</v>
      </c>
      <c r="T5" s="30" t="s">
        <v>318</v>
      </c>
      <c r="U5" s="30" t="s">
        <v>319</v>
      </c>
      <c r="V5" s="30" t="s">
        <v>310</v>
      </c>
    </row>
    <row r="6" spans="1:22" ht="14.4" hidden="1" x14ac:dyDescent="0.3">
      <c r="A6" s="29">
        <v>45679</v>
      </c>
      <c r="B6" s="30">
        <v>523</v>
      </c>
      <c r="C6" s="30" t="s">
        <v>300</v>
      </c>
      <c r="D6" s="30" t="s">
        <v>301</v>
      </c>
      <c r="E6" s="30" t="s">
        <v>320</v>
      </c>
      <c r="F6" s="30" t="s">
        <v>321</v>
      </c>
      <c r="G6" s="30" t="s">
        <v>322</v>
      </c>
      <c r="H6" s="94">
        <v>216</v>
      </c>
      <c r="I6" s="31">
        <v>21000000</v>
      </c>
      <c r="J6" s="31">
        <v>4433333.33</v>
      </c>
      <c r="K6" s="31">
        <v>4433333.33</v>
      </c>
      <c r="L6" s="30" t="s">
        <v>279</v>
      </c>
      <c r="M6" s="34">
        <v>254</v>
      </c>
      <c r="N6" s="101" t="s">
        <v>177</v>
      </c>
      <c r="O6" s="33">
        <v>2024680010068</v>
      </c>
      <c r="P6" s="103" t="s">
        <v>262</v>
      </c>
      <c r="Q6" s="30" t="s">
        <v>305</v>
      </c>
      <c r="R6" s="30" t="s">
        <v>306</v>
      </c>
      <c r="S6" s="30" t="s">
        <v>323</v>
      </c>
      <c r="T6" s="30" t="s">
        <v>324</v>
      </c>
      <c r="U6" s="30" t="s">
        <v>325</v>
      </c>
      <c r="V6" s="30" t="s">
        <v>310</v>
      </c>
    </row>
    <row r="7" spans="1:22" ht="14.4" hidden="1" x14ac:dyDescent="0.3">
      <c r="A7" s="29">
        <v>45679</v>
      </c>
      <c r="B7" s="30">
        <v>524</v>
      </c>
      <c r="C7" s="30" t="s">
        <v>300</v>
      </c>
      <c r="D7" s="30" t="s">
        <v>301</v>
      </c>
      <c r="E7" s="30" t="s">
        <v>326</v>
      </c>
      <c r="F7" s="30" t="s">
        <v>327</v>
      </c>
      <c r="G7" s="30" t="s">
        <v>328</v>
      </c>
      <c r="H7" s="94">
        <v>228</v>
      </c>
      <c r="I7" s="31">
        <v>18000000</v>
      </c>
      <c r="J7" s="31">
        <v>3800000</v>
      </c>
      <c r="K7" s="31">
        <v>3800000</v>
      </c>
      <c r="L7" s="30" t="s">
        <v>279</v>
      </c>
      <c r="M7" s="34">
        <v>254</v>
      </c>
      <c r="N7" s="101" t="s">
        <v>177</v>
      </c>
      <c r="O7" s="33">
        <v>2024680010068</v>
      </c>
      <c r="P7" s="103" t="s">
        <v>262</v>
      </c>
      <c r="Q7" s="30" t="s">
        <v>329</v>
      </c>
      <c r="R7" s="30" t="s">
        <v>306</v>
      </c>
      <c r="S7" s="30" t="s">
        <v>323</v>
      </c>
      <c r="T7" s="30" t="s">
        <v>330</v>
      </c>
      <c r="U7" s="30" t="s">
        <v>331</v>
      </c>
      <c r="V7" s="30" t="s">
        <v>310</v>
      </c>
    </row>
    <row r="8" spans="1:22" ht="16.5" hidden="1" customHeight="1" x14ac:dyDescent="0.3">
      <c r="A8" s="29">
        <v>45679</v>
      </c>
      <c r="B8" s="30">
        <v>525</v>
      </c>
      <c r="C8" s="30" t="s">
        <v>300</v>
      </c>
      <c r="D8" s="30" t="s">
        <v>301</v>
      </c>
      <c r="E8" s="30" t="s">
        <v>332</v>
      </c>
      <c r="F8" s="30" t="s">
        <v>333</v>
      </c>
      <c r="G8" s="30" t="s">
        <v>334</v>
      </c>
      <c r="H8" s="94">
        <v>217</v>
      </c>
      <c r="I8" s="31">
        <v>42000000</v>
      </c>
      <c r="J8" s="31">
        <v>8866666.6699999999</v>
      </c>
      <c r="K8" s="31">
        <v>8866666.6699999999</v>
      </c>
      <c r="L8" s="30" t="s">
        <v>279</v>
      </c>
      <c r="M8" s="34">
        <v>254</v>
      </c>
      <c r="N8" s="101" t="s">
        <v>177</v>
      </c>
      <c r="O8" s="33">
        <v>2024680010068</v>
      </c>
      <c r="P8" s="103" t="s">
        <v>262</v>
      </c>
      <c r="Q8" s="30" t="s">
        <v>335</v>
      </c>
      <c r="R8" s="30" t="s">
        <v>306</v>
      </c>
      <c r="S8" s="30" t="s">
        <v>307</v>
      </c>
      <c r="T8" s="30" t="s">
        <v>336</v>
      </c>
      <c r="U8" s="30" t="s">
        <v>337</v>
      </c>
      <c r="V8" s="30" t="s">
        <v>310</v>
      </c>
    </row>
    <row r="9" spans="1:22" ht="14.4" hidden="1" x14ac:dyDescent="0.3">
      <c r="A9" s="29">
        <v>45679</v>
      </c>
      <c r="B9" s="30">
        <v>526</v>
      </c>
      <c r="C9" s="30" t="s">
        <v>300</v>
      </c>
      <c r="D9" s="30" t="s">
        <v>301</v>
      </c>
      <c r="E9" s="30" t="s">
        <v>338</v>
      </c>
      <c r="F9" s="30" t="s">
        <v>339</v>
      </c>
      <c r="G9" s="30" t="s">
        <v>340</v>
      </c>
      <c r="H9" s="94">
        <v>215</v>
      </c>
      <c r="I9" s="31">
        <v>28200000</v>
      </c>
      <c r="J9" s="31">
        <v>5953333.3300000001</v>
      </c>
      <c r="K9" s="31">
        <v>5953333.3300000001</v>
      </c>
      <c r="L9" s="30" t="s">
        <v>279</v>
      </c>
      <c r="M9" s="34">
        <v>254</v>
      </c>
      <c r="N9" s="101" t="s">
        <v>177</v>
      </c>
      <c r="O9" s="33">
        <v>2024680010068</v>
      </c>
      <c r="P9" s="103" t="s">
        <v>262</v>
      </c>
      <c r="Q9" s="30" t="s">
        <v>305</v>
      </c>
      <c r="R9" s="30" t="s">
        <v>306</v>
      </c>
      <c r="S9" s="30" t="s">
        <v>307</v>
      </c>
      <c r="T9" s="30" t="s">
        <v>341</v>
      </c>
      <c r="U9" s="30" t="s">
        <v>342</v>
      </c>
      <c r="V9" s="30" t="s">
        <v>310</v>
      </c>
    </row>
    <row r="10" spans="1:22" ht="14.4" hidden="1" x14ac:dyDescent="0.3">
      <c r="A10" s="29">
        <v>45679</v>
      </c>
      <c r="B10" s="30">
        <v>529</v>
      </c>
      <c r="C10" s="30" t="s">
        <v>300</v>
      </c>
      <c r="D10" s="30" t="s">
        <v>301</v>
      </c>
      <c r="E10" s="30" t="s">
        <v>343</v>
      </c>
      <c r="F10" s="30" t="s">
        <v>344</v>
      </c>
      <c r="G10" s="30" t="s">
        <v>345</v>
      </c>
      <c r="H10" s="94">
        <v>223</v>
      </c>
      <c r="I10" s="31">
        <v>37800000</v>
      </c>
      <c r="J10" s="31">
        <v>7980000</v>
      </c>
      <c r="K10" s="31">
        <v>7980000</v>
      </c>
      <c r="L10" s="30" t="s">
        <v>279</v>
      </c>
      <c r="M10" s="34">
        <v>254</v>
      </c>
      <c r="N10" s="101" t="s">
        <v>177</v>
      </c>
      <c r="O10" s="33">
        <v>2024680010068</v>
      </c>
      <c r="P10" s="103" t="s">
        <v>262</v>
      </c>
      <c r="Q10" s="30" t="s">
        <v>346</v>
      </c>
      <c r="R10" s="30" t="s">
        <v>306</v>
      </c>
      <c r="S10" s="30" t="s">
        <v>307</v>
      </c>
      <c r="T10" s="30" t="s">
        <v>347</v>
      </c>
      <c r="U10" s="30" t="s">
        <v>348</v>
      </c>
      <c r="V10" s="30" t="s">
        <v>310</v>
      </c>
    </row>
    <row r="11" spans="1:22" ht="14.4" hidden="1" x14ac:dyDescent="0.3">
      <c r="A11" s="29">
        <v>45679</v>
      </c>
      <c r="B11" s="30">
        <v>530</v>
      </c>
      <c r="C11" s="30" t="s">
        <v>300</v>
      </c>
      <c r="D11" s="30" t="s">
        <v>301</v>
      </c>
      <c r="E11" s="30" t="s">
        <v>349</v>
      </c>
      <c r="F11" s="30" t="s">
        <v>350</v>
      </c>
      <c r="G11" s="30" t="s">
        <v>351</v>
      </c>
      <c r="H11" s="94">
        <v>221</v>
      </c>
      <c r="I11" s="31">
        <v>37800000</v>
      </c>
      <c r="J11" s="31">
        <v>7980000</v>
      </c>
      <c r="K11" s="31">
        <v>7980000</v>
      </c>
      <c r="L11" s="30" t="s">
        <v>279</v>
      </c>
      <c r="M11" s="34">
        <v>254</v>
      </c>
      <c r="N11" s="101" t="s">
        <v>177</v>
      </c>
      <c r="O11" s="33">
        <v>2024680010068</v>
      </c>
      <c r="P11" s="103" t="s">
        <v>262</v>
      </c>
      <c r="Q11" s="30" t="s">
        <v>352</v>
      </c>
      <c r="R11" s="30" t="s">
        <v>306</v>
      </c>
      <c r="S11" s="30" t="s">
        <v>307</v>
      </c>
      <c r="T11" s="30" t="s">
        <v>353</v>
      </c>
      <c r="U11" s="30" t="s">
        <v>354</v>
      </c>
      <c r="V11" s="30" t="s">
        <v>310</v>
      </c>
    </row>
    <row r="12" spans="1:22" ht="16.5" hidden="1" customHeight="1" x14ac:dyDescent="0.3">
      <c r="A12" s="29">
        <v>45679</v>
      </c>
      <c r="B12" s="30">
        <v>531</v>
      </c>
      <c r="C12" s="30" t="s">
        <v>300</v>
      </c>
      <c r="D12" s="30" t="s">
        <v>301</v>
      </c>
      <c r="E12" s="30" t="s">
        <v>355</v>
      </c>
      <c r="F12" s="30" t="s">
        <v>356</v>
      </c>
      <c r="G12" s="30" t="s">
        <v>357</v>
      </c>
      <c r="H12" s="94">
        <v>234</v>
      </c>
      <c r="I12" s="31">
        <v>45000000</v>
      </c>
      <c r="J12" s="31">
        <v>6500000</v>
      </c>
      <c r="K12" s="31">
        <v>6500000</v>
      </c>
      <c r="L12" s="30" t="s">
        <v>279</v>
      </c>
      <c r="M12" s="34">
        <v>254</v>
      </c>
      <c r="N12" s="101" t="s">
        <v>177</v>
      </c>
      <c r="O12" s="33">
        <v>2024680010068</v>
      </c>
      <c r="P12" s="103" t="s">
        <v>262</v>
      </c>
      <c r="Q12" s="30" t="s">
        <v>305</v>
      </c>
      <c r="R12" s="30" t="s">
        <v>306</v>
      </c>
      <c r="S12" s="30" t="s">
        <v>307</v>
      </c>
      <c r="T12" s="30" t="s">
        <v>358</v>
      </c>
      <c r="U12" s="30" t="s">
        <v>359</v>
      </c>
      <c r="V12" s="30" t="s">
        <v>310</v>
      </c>
    </row>
    <row r="13" spans="1:22" ht="14.4" hidden="1" x14ac:dyDescent="0.3">
      <c r="A13" s="29">
        <v>45679</v>
      </c>
      <c r="B13" s="30">
        <v>532</v>
      </c>
      <c r="C13" s="30" t="s">
        <v>300</v>
      </c>
      <c r="D13" s="30" t="s">
        <v>301</v>
      </c>
      <c r="E13" s="30" t="s">
        <v>360</v>
      </c>
      <c r="F13" s="30" t="s">
        <v>361</v>
      </c>
      <c r="G13" s="30" t="s">
        <v>362</v>
      </c>
      <c r="H13" s="94">
        <v>232</v>
      </c>
      <c r="I13" s="31">
        <v>31800000</v>
      </c>
      <c r="J13" s="31">
        <v>6713333.3300000001</v>
      </c>
      <c r="K13" s="31">
        <v>6713333.3300000001</v>
      </c>
      <c r="L13" s="30" t="s">
        <v>279</v>
      </c>
      <c r="M13" s="34">
        <v>254</v>
      </c>
      <c r="N13" s="101" t="s">
        <v>177</v>
      </c>
      <c r="O13" s="33">
        <v>2024680010068</v>
      </c>
      <c r="P13" s="103" t="s">
        <v>262</v>
      </c>
      <c r="Q13" s="30" t="s">
        <v>352</v>
      </c>
      <c r="R13" s="30" t="s">
        <v>306</v>
      </c>
      <c r="S13" s="30" t="s">
        <v>307</v>
      </c>
      <c r="T13" s="30" t="s">
        <v>363</v>
      </c>
      <c r="U13" s="30" t="s">
        <v>364</v>
      </c>
      <c r="V13" s="30" t="s">
        <v>310</v>
      </c>
    </row>
    <row r="14" spans="1:22" ht="14.4" hidden="1" x14ac:dyDescent="0.3">
      <c r="A14" s="29">
        <v>45679</v>
      </c>
      <c r="B14" s="30">
        <v>533</v>
      </c>
      <c r="C14" s="30" t="s">
        <v>300</v>
      </c>
      <c r="D14" s="30" t="s">
        <v>301</v>
      </c>
      <c r="E14" s="30" t="s">
        <v>365</v>
      </c>
      <c r="F14" s="30" t="s">
        <v>366</v>
      </c>
      <c r="G14" s="30" t="s">
        <v>367</v>
      </c>
      <c r="H14" s="94">
        <v>236</v>
      </c>
      <c r="I14" s="31">
        <v>31800000</v>
      </c>
      <c r="J14" s="31">
        <v>6713333.3300000001</v>
      </c>
      <c r="K14" s="31">
        <v>6713333.3300000001</v>
      </c>
      <c r="L14" s="30" t="s">
        <v>279</v>
      </c>
      <c r="M14" s="34">
        <v>254</v>
      </c>
      <c r="N14" s="101" t="s">
        <v>177</v>
      </c>
      <c r="O14" s="33">
        <v>2024680010068</v>
      </c>
      <c r="P14" s="103" t="s">
        <v>262</v>
      </c>
      <c r="Q14" s="30" t="s">
        <v>346</v>
      </c>
      <c r="R14" s="30" t="s">
        <v>306</v>
      </c>
      <c r="S14" s="30" t="s">
        <v>307</v>
      </c>
      <c r="T14" s="30" t="s">
        <v>368</v>
      </c>
      <c r="U14" s="30" t="s">
        <v>369</v>
      </c>
      <c r="V14" s="30" t="s">
        <v>310</v>
      </c>
    </row>
    <row r="15" spans="1:22" ht="14.4" hidden="1" x14ac:dyDescent="0.3">
      <c r="A15" s="29">
        <v>45680</v>
      </c>
      <c r="B15" s="30">
        <v>576</v>
      </c>
      <c r="C15" s="30" t="s">
        <v>300</v>
      </c>
      <c r="D15" s="30" t="s">
        <v>301</v>
      </c>
      <c r="E15" s="30" t="s">
        <v>370</v>
      </c>
      <c r="F15" s="30" t="s">
        <v>371</v>
      </c>
      <c r="G15" s="30" t="s">
        <v>372</v>
      </c>
      <c r="H15" s="94">
        <v>258</v>
      </c>
      <c r="I15" s="31">
        <v>33000000</v>
      </c>
      <c r="J15" s="31">
        <v>6966666.6699999999</v>
      </c>
      <c r="K15" s="31">
        <v>6966666.6699999999</v>
      </c>
      <c r="L15" s="30" t="s">
        <v>279</v>
      </c>
      <c r="M15" s="34">
        <v>254</v>
      </c>
      <c r="N15" s="101" t="s">
        <v>177</v>
      </c>
      <c r="O15" s="33">
        <v>2024680010068</v>
      </c>
      <c r="P15" s="103" t="s">
        <v>262</v>
      </c>
      <c r="Q15" s="30" t="s">
        <v>352</v>
      </c>
      <c r="R15" s="30" t="s">
        <v>306</v>
      </c>
      <c r="S15" s="30" t="s">
        <v>307</v>
      </c>
      <c r="T15" s="30" t="s">
        <v>373</v>
      </c>
      <c r="U15" s="30" t="s">
        <v>374</v>
      </c>
      <c r="V15" s="30" t="s">
        <v>310</v>
      </c>
    </row>
    <row r="16" spans="1:22" ht="14.4" hidden="1" x14ac:dyDescent="0.3">
      <c r="A16" s="29">
        <v>45680</v>
      </c>
      <c r="B16" s="30">
        <v>599</v>
      </c>
      <c r="C16" s="30" t="s">
        <v>300</v>
      </c>
      <c r="D16" s="30" t="s">
        <v>301</v>
      </c>
      <c r="E16" s="30" t="s">
        <v>302</v>
      </c>
      <c r="F16" s="30" t="s">
        <v>375</v>
      </c>
      <c r="G16" s="30" t="s">
        <v>376</v>
      </c>
      <c r="H16" s="94">
        <v>254</v>
      </c>
      <c r="I16" s="31">
        <v>28800000</v>
      </c>
      <c r="J16" s="31">
        <v>6080000</v>
      </c>
      <c r="K16" s="31">
        <v>6080000</v>
      </c>
      <c r="L16" s="30" t="s">
        <v>279</v>
      </c>
      <c r="M16" s="34">
        <v>254</v>
      </c>
      <c r="N16" s="101" t="s">
        <v>177</v>
      </c>
      <c r="O16" s="33">
        <v>2024680010068</v>
      </c>
      <c r="P16" s="103" t="s">
        <v>262</v>
      </c>
      <c r="Q16" s="30" t="s">
        <v>305</v>
      </c>
      <c r="R16" s="30" t="s">
        <v>306</v>
      </c>
      <c r="S16" s="30" t="s">
        <v>307</v>
      </c>
      <c r="T16" s="30" t="s">
        <v>377</v>
      </c>
      <c r="U16" s="30" t="s">
        <v>378</v>
      </c>
      <c r="V16" s="30" t="s">
        <v>310</v>
      </c>
    </row>
    <row r="17" spans="1:22" ht="14.4" hidden="1" x14ac:dyDescent="0.3">
      <c r="A17" s="29">
        <v>45681</v>
      </c>
      <c r="B17" s="30">
        <v>682</v>
      </c>
      <c r="C17" s="30" t="s">
        <v>300</v>
      </c>
      <c r="D17" s="30" t="s">
        <v>301</v>
      </c>
      <c r="E17" s="30" t="s">
        <v>302</v>
      </c>
      <c r="F17" s="30" t="s">
        <v>379</v>
      </c>
      <c r="G17" s="30" t="s">
        <v>380</v>
      </c>
      <c r="H17" s="94">
        <v>277</v>
      </c>
      <c r="I17" s="31">
        <v>28800000</v>
      </c>
      <c r="J17" s="31">
        <v>5920000</v>
      </c>
      <c r="K17" s="31">
        <v>5920000</v>
      </c>
      <c r="L17" s="30" t="s">
        <v>279</v>
      </c>
      <c r="M17" s="34">
        <v>254</v>
      </c>
      <c r="N17" s="101" t="s">
        <v>177</v>
      </c>
      <c r="O17" s="33">
        <v>2024680010068</v>
      </c>
      <c r="P17" s="103" t="s">
        <v>262</v>
      </c>
      <c r="Q17" s="30" t="s">
        <v>305</v>
      </c>
      <c r="R17" s="30" t="s">
        <v>306</v>
      </c>
      <c r="S17" s="30" t="s">
        <v>307</v>
      </c>
      <c r="T17" s="30" t="s">
        <v>381</v>
      </c>
      <c r="U17" s="30" t="s">
        <v>382</v>
      </c>
      <c r="V17" s="30" t="s">
        <v>310</v>
      </c>
    </row>
    <row r="18" spans="1:22" ht="14.4" hidden="1" x14ac:dyDescent="0.3">
      <c r="A18" s="29">
        <v>45681</v>
      </c>
      <c r="B18" s="30">
        <v>683</v>
      </c>
      <c r="C18" s="30" t="s">
        <v>300</v>
      </c>
      <c r="D18" s="30" t="s">
        <v>301</v>
      </c>
      <c r="E18" s="30" t="s">
        <v>383</v>
      </c>
      <c r="F18" s="30" t="s">
        <v>384</v>
      </c>
      <c r="G18" s="30" t="s">
        <v>385</v>
      </c>
      <c r="H18" s="94">
        <v>289</v>
      </c>
      <c r="I18" s="31">
        <v>19200000</v>
      </c>
      <c r="J18" s="31">
        <v>3946666.67</v>
      </c>
      <c r="K18" s="31">
        <v>3946666.67</v>
      </c>
      <c r="L18" s="30" t="s">
        <v>279</v>
      </c>
      <c r="M18" s="34">
        <v>254</v>
      </c>
      <c r="N18" s="101" t="s">
        <v>177</v>
      </c>
      <c r="O18" s="33">
        <v>2024680010068</v>
      </c>
      <c r="P18" s="103" t="s">
        <v>262</v>
      </c>
      <c r="Q18" s="30" t="s">
        <v>329</v>
      </c>
      <c r="R18" s="30" t="s">
        <v>306</v>
      </c>
      <c r="S18" s="30" t="s">
        <v>323</v>
      </c>
      <c r="T18" s="30" t="s">
        <v>386</v>
      </c>
      <c r="U18" s="30" t="s">
        <v>387</v>
      </c>
      <c r="V18" s="30" t="s">
        <v>310</v>
      </c>
    </row>
    <row r="19" spans="1:22" ht="14.4" hidden="1" x14ac:dyDescent="0.3">
      <c r="A19" s="29">
        <v>45681</v>
      </c>
      <c r="B19" s="30">
        <v>708</v>
      </c>
      <c r="C19" s="30" t="s">
        <v>300</v>
      </c>
      <c r="D19" s="30" t="s">
        <v>301</v>
      </c>
      <c r="E19" s="30" t="s">
        <v>388</v>
      </c>
      <c r="F19" s="30" t="s">
        <v>389</v>
      </c>
      <c r="G19" s="30" t="s">
        <v>390</v>
      </c>
      <c r="H19" s="94">
        <v>312</v>
      </c>
      <c r="I19" s="31">
        <v>36000000</v>
      </c>
      <c r="J19" s="31">
        <v>7400000</v>
      </c>
      <c r="K19" s="31">
        <v>7400000</v>
      </c>
      <c r="L19" s="30" t="s">
        <v>279</v>
      </c>
      <c r="M19" s="34">
        <v>254</v>
      </c>
      <c r="N19" s="101" t="s">
        <v>177</v>
      </c>
      <c r="O19" s="33">
        <v>2024680010068</v>
      </c>
      <c r="P19" s="103" t="s">
        <v>262</v>
      </c>
      <c r="Q19" s="30" t="s">
        <v>391</v>
      </c>
      <c r="R19" s="30" t="s">
        <v>306</v>
      </c>
      <c r="S19" s="30" t="s">
        <v>307</v>
      </c>
      <c r="T19" s="30" t="s">
        <v>392</v>
      </c>
      <c r="U19" s="30" t="s">
        <v>393</v>
      </c>
      <c r="V19" s="30" t="s">
        <v>310</v>
      </c>
    </row>
    <row r="20" spans="1:22" ht="14.4" hidden="1" x14ac:dyDescent="0.3">
      <c r="A20" s="29">
        <v>45684</v>
      </c>
      <c r="B20" s="30">
        <v>743</v>
      </c>
      <c r="C20" s="30" t="s">
        <v>300</v>
      </c>
      <c r="D20" s="30" t="s">
        <v>301</v>
      </c>
      <c r="E20" s="30" t="s">
        <v>394</v>
      </c>
      <c r="F20" s="30" t="s">
        <v>395</v>
      </c>
      <c r="G20" s="30" t="s">
        <v>396</v>
      </c>
      <c r="H20" s="94">
        <v>341</v>
      </c>
      <c r="I20" s="31">
        <v>36000000</v>
      </c>
      <c r="J20" s="31">
        <v>6800000</v>
      </c>
      <c r="K20" s="31">
        <v>6800000</v>
      </c>
      <c r="L20" s="30" t="s">
        <v>279</v>
      </c>
      <c r="M20" s="34">
        <v>254</v>
      </c>
      <c r="N20" s="101" t="s">
        <v>177</v>
      </c>
      <c r="O20" s="33">
        <v>2024680010068</v>
      </c>
      <c r="P20" s="103" t="s">
        <v>262</v>
      </c>
      <c r="Q20" s="30" t="s">
        <v>391</v>
      </c>
      <c r="R20" s="30" t="s">
        <v>306</v>
      </c>
      <c r="S20" s="30" t="s">
        <v>307</v>
      </c>
      <c r="T20" s="30" t="s">
        <v>397</v>
      </c>
      <c r="U20" s="30" t="s">
        <v>398</v>
      </c>
      <c r="V20" s="30" t="s">
        <v>310</v>
      </c>
    </row>
    <row r="21" spans="1:22" ht="14.4" hidden="1" x14ac:dyDescent="0.3">
      <c r="A21" s="29">
        <v>45684</v>
      </c>
      <c r="B21" s="30">
        <v>744</v>
      </c>
      <c r="C21" s="30" t="s">
        <v>300</v>
      </c>
      <c r="D21" s="30" t="s">
        <v>301</v>
      </c>
      <c r="E21" s="30" t="s">
        <v>399</v>
      </c>
      <c r="F21" s="30" t="s">
        <v>400</v>
      </c>
      <c r="G21" s="30" t="s">
        <v>401</v>
      </c>
      <c r="H21" s="94">
        <v>334</v>
      </c>
      <c r="I21" s="31">
        <v>33000000</v>
      </c>
      <c r="J21" s="31">
        <v>8433333.3300000001</v>
      </c>
      <c r="K21" s="31">
        <v>8433333.3300000001</v>
      </c>
      <c r="L21" s="30" t="s">
        <v>279</v>
      </c>
      <c r="M21" s="34">
        <v>254</v>
      </c>
      <c r="N21" s="101" t="s">
        <v>177</v>
      </c>
      <c r="O21" s="33">
        <v>2024680010068</v>
      </c>
      <c r="P21" s="103" t="s">
        <v>262</v>
      </c>
      <c r="Q21" s="30" t="s">
        <v>440</v>
      </c>
      <c r="R21" s="30" t="s">
        <v>306</v>
      </c>
      <c r="S21" s="30" t="s">
        <v>307</v>
      </c>
      <c r="T21" s="30" t="s">
        <v>402</v>
      </c>
      <c r="U21" s="30" t="s">
        <v>403</v>
      </c>
      <c r="V21" s="30" t="s">
        <v>310</v>
      </c>
    </row>
    <row r="22" spans="1:22" ht="14.4" hidden="1" x14ac:dyDescent="0.3">
      <c r="A22" s="29">
        <v>45684</v>
      </c>
      <c r="B22" s="30">
        <v>900</v>
      </c>
      <c r="C22" s="30" t="s">
        <v>300</v>
      </c>
      <c r="D22" s="30" t="s">
        <v>301</v>
      </c>
      <c r="E22" s="30" t="s">
        <v>404</v>
      </c>
      <c r="F22" s="30" t="s">
        <v>405</v>
      </c>
      <c r="G22" s="30" t="s">
        <v>406</v>
      </c>
      <c r="H22" s="94">
        <v>384</v>
      </c>
      <c r="I22" s="31">
        <v>21000000</v>
      </c>
      <c r="J22" s="31">
        <v>3850000</v>
      </c>
      <c r="K22" s="31">
        <v>3850000</v>
      </c>
      <c r="L22" s="30" t="s">
        <v>279</v>
      </c>
      <c r="M22" s="34">
        <v>254</v>
      </c>
      <c r="N22" s="101" t="s">
        <v>177</v>
      </c>
      <c r="O22" s="33">
        <v>2024680010068</v>
      </c>
      <c r="P22" s="103" t="s">
        <v>262</v>
      </c>
      <c r="Q22" s="30" t="s">
        <v>329</v>
      </c>
      <c r="R22" s="30" t="s">
        <v>306</v>
      </c>
      <c r="S22" s="30" t="s">
        <v>323</v>
      </c>
      <c r="T22" s="30" t="s">
        <v>407</v>
      </c>
      <c r="U22" s="30" t="s">
        <v>408</v>
      </c>
      <c r="V22" s="30" t="s">
        <v>310</v>
      </c>
    </row>
    <row r="23" spans="1:22" ht="14.4" hidden="1" x14ac:dyDescent="0.3">
      <c r="A23" s="29">
        <v>45684</v>
      </c>
      <c r="B23" s="30">
        <v>901</v>
      </c>
      <c r="C23" s="30" t="s">
        <v>300</v>
      </c>
      <c r="D23" s="30" t="s">
        <v>301</v>
      </c>
      <c r="E23" s="30" t="s">
        <v>409</v>
      </c>
      <c r="F23" s="30" t="s">
        <v>410</v>
      </c>
      <c r="G23" s="30" t="s">
        <v>411</v>
      </c>
      <c r="H23" s="94">
        <v>379</v>
      </c>
      <c r="I23" s="31">
        <v>31200000</v>
      </c>
      <c r="J23" s="31">
        <v>0</v>
      </c>
      <c r="K23" s="31">
        <v>0</v>
      </c>
      <c r="L23" s="30" t="s">
        <v>279</v>
      </c>
      <c r="M23" s="34">
        <v>254</v>
      </c>
      <c r="N23" s="101" t="s">
        <v>177</v>
      </c>
      <c r="O23" s="33">
        <v>2024680010068</v>
      </c>
      <c r="P23" s="103" t="s">
        <v>262</v>
      </c>
      <c r="Q23" s="30" t="s">
        <v>391</v>
      </c>
      <c r="R23" s="30" t="s">
        <v>306</v>
      </c>
      <c r="S23" s="30" t="s">
        <v>323</v>
      </c>
      <c r="T23" s="30" t="s">
        <v>457</v>
      </c>
      <c r="U23" s="30" t="s">
        <v>457</v>
      </c>
      <c r="V23" s="30" t="s">
        <v>310</v>
      </c>
    </row>
    <row r="24" spans="1:22" ht="14.4" hidden="1" x14ac:dyDescent="0.3">
      <c r="A24" s="29">
        <v>45684</v>
      </c>
      <c r="B24" s="30">
        <v>902</v>
      </c>
      <c r="C24" s="30" t="s">
        <v>412</v>
      </c>
      <c r="D24" s="30" t="s">
        <v>413</v>
      </c>
      <c r="E24" s="30" t="s">
        <v>414</v>
      </c>
      <c r="F24" s="30" t="s">
        <v>415</v>
      </c>
      <c r="G24" s="30" t="s">
        <v>416</v>
      </c>
      <c r="H24" s="94">
        <v>182</v>
      </c>
      <c r="I24" s="31">
        <v>259036050</v>
      </c>
      <c r="J24" s="31">
        <v>123856553.33</v>
      </c>
      <c r="K24" s="31">
        <v>123856553.33</v>
      </c>
      <c r="L24" s="30" t="s">
        <v>279</v>
      </c>
      <c r="M24" s="34">
        <v>205</v>
      </c>
      <c r="N24" s="101" t="s">
        <v>133</v>
      </c>
      <c r="O24" s="33">
        <v>2024680010066</v>
      </c>
      <c r="P24" s="105" t="s">
        <v>237</v>
      </c>
      <c r="Q24" s="30" t="s">
        <v>417</v>
      </c>
      <c r="R24" s="30" t="s">
        <v>418</v>
      </c>
      <c r="S24" s="30" t="s">
        <v>419</v>
      </c>
      <c r="T24" s="30" t="s">
        <v>420</v>
      </c>
      <c r="U24" s="30" t="s">
        <v>421</v>
      </c>
      <c r="V24" s="30" t="s">
        <v>310</v>
      </c>
    </row>
    <row r="25" spans="1:22" ht="14.4" hidden="1" x14ac:dyDescent="0.3">
      <c r="A25" s="29">
        <v>45684</v>
      </c>
      <c r="B25" s="30">
        <v>903</v>
      </c>
      <c r="C25" s="30" t="s">
        <v>412</v>
      </c>
      <c r="D25" s="30" t="s">
        <v>413</v>
      </c>
      <c r="E25" s="30" t="s">
        <v>422</v>
      </c>
      <c r="F25" s="30" t="s">
        <v>423</v>
      </c>
      <c r="G25" s="30" t="s">
        <v>424</v>
      </c>
      <c r="H25" s="94">
        <v>183</v>
      </c>
      <c r="I25" s="31">
        <v>97428740.400000006</v>
      </c>
      <c r="J25" s="31">
        <v>36718639.399999999</v>
      </c>
      <c r="K25" s="31">
        <v>36718639.399999999</v>
      </c>
      <c r="L25" s="30" t="s">
        <v>279</v>
      </c>
      <c r="M25" s="34">
        <v>205</v>
      </c>
      <c r="N25" s="101" t="s">
        <v>133</v>
      </c>
      <c r="O25" s="33">
        <v>2024680010066</v>
      </c>
      <c r="P25" s="105" t="s">
        <v>237</v>
      </c>
      <c r="Q25" s="30" t="s">
        <v>417</v>
      </c>
      <c r="R25" s="30" t="s">
        <v>418</v>
      </c>
      <c r="S25" s="30" t="s">
        <v>419</v>
      </c>
      <c r="T25" s="30" t="s">
        <v>425</v>
      </c>
      <c r="U25" s="30" t="s">
        <v>426</v>
      </c>
      <c r="V25" s="30" t="s">
        <v>310</v>
      </c>
    </row>
    <row r="26" spans="1:22" ht="14.4" hidden="1" x14ac:dyDescent="0.3">
      <c r="A26" s="29">
        <v>45684</v>
      </c>
      <c r="B26" s="30">
        <v>904</v>
      </c>
      <c r="C26" s="30" t="s">
        <v>300</v>
      </c>
      <c r="D26" s="30" t="s">
        <v>301</v>
      </c>
      <c r="E26" s="30" t="s">
        <v>427</v>
      </c>
      <c r="F26" s="30" t="s">
        <v>428</v>
      </c>
      <c r="G26" s="30" t="s">
        <v>429</v>
      </c>
      <c r="H26" s="94">
        <v>400</v>
      </c>
      <c r="I26" s="31">
        <v>28800000</v>
      </c>
      <c r="J26" s="31">
        <v>5280000</v>
      </c>
      <c r="K26" s="31">
        <v>5280000</v>
      </c>
      <c r="L26" s="30" t="s">
        <v>279</v>
      </c>
      <c r="M26" s="34">
        <v>254</v>
      </c>
      <c r="N26" s="101" t="s">
        <v>177</v>
      </c>
      <c r="O26" s="33">
        <v>2024680010068</v>
      </c>
      <c r="P26" s="103" t="s">
        <v>262</v>
      </c>
      <c r="Q26" s="30" t="s">
        <v>305</v>
      </c>
      <c r="R26" s="30" t="s">
        <v>306</v>
      </c>
      <c r="S26" s="30" t="s">
        <v>307</v>
      </c>
      <c r="T26" s="30" t="s">
        <v>430</v>
      </c>
      <c r="U26" s="30" t="s">
        <v>431</v>
      </c>
      <c r="V26" s="30" t="s">
        <v>310</v>
      </c>
    </row>
    <row r="27" spans="1:22" ht="14.4" hidden="1" x14ac:dyDescent="0.3">
      <c r="A27" s="29">
        <v>45686</v>
      </c>
      <c r="B27" s="30">
        <v>1034</v>
      </c>
      <c r="C27" s="30" t="s">
        <v>300</v>
      </c>
      <c r="D27" s="30" t="s">
        <v>301</v>
      </c>
      <c r="E27" s="30" t="s">
        <v>432</v>
      </c>
      <c r="F27" s="30" t="s">
        <v>433</v>
      </c>
      <c r="G27" s="30" t="s">
        <v>434</v>
      </c>
      <c r="H27" s="94">
        <v>441</v>
      </c>
      <c r="I27" s="31">
        <v>33000000</v>
      </c>
      <c r="J27" s="31">
        <v>5866666.6699999999</v>
      </c>
      <c r="K27" s="31">
        <v>5866666.6699999999</v>
      </c>
      <c r="L27" s="30" t="s">
        <v>279</v>
      </c>
      <c r="M27" s="34">
        <v>254</v>
      </c>
      <c r="N27" s="101" t="s">
        <v>177</v>
      </c>
      <c r="O27" s="33">
        <v>2024680010068</v>
      </c>
      <c r="P27" s="103" t="s">
        <v>262</v>
      </c>
      <c r="Q27" s="30" t="s">
        <v>391</v>
      </c>
      <c r="R27" s="30" t="s">
        <v>306</v>
      </c>
      <c r="S27" s="30" t="s">
        <v>307</v>
      </c>
      <c r="T27" s="30" t="s">
        <v>435</v>
      </c>
      <c r="U27" s="30" t="s">
        <v>436</v>
      </c>
      <c r="V27" s="30" t="s">
        <v>310</v>
      </c>
    </row>
    <row r="28" spans="1:22" ht="14.4" hidden="1" x14ac:dyDescent="0.3">
      <c r="A28" s="29">
        <v>45687</v>
      </c>
      <c r="B28" s="30">
        <v>1088</v>
      </c>
      <c r="C28" s="30" t="s">
        <v>300</v>
      </c>
      <c r="D28" s="30" t="s">
        <v>301</v>
      </c>
      <c r="E28" s="30" t="s">
        <v>437</v>
      </c>
      <c r="F28" s="30" t="s">
        <v>438</v>
      </c>
      <c r="G28" s="30" t="s">
        <v>439</v>
      </c>
      <c r="H28" s="94">
        <v>493</v>
      </c>
      <c r="I28" s="31">
        <v>27600000</v>
      </c>
      <c r="J28" s="31">
        <v>4753333.33</v>
      </c>
      <c r="K28" s="31">
        <v>4753333.33</v>
      </c>
      <c r="L28" s="30" t="s">
        <v>279</v>
      </c>
      <c r="M28" s="34">
        <v>254</v>
      </c>
      <c r="N28" s="101" t="s">
        <v>177</v>
      </c>
      <c r="O28" s="33">
        <v>2024680010068</v>
      </c>
      <c r="P28" s="103" t="s">
        <v>262</v>
      </c>
      <c r="Q28" s="30" t="s">
        <v>440</v>
      </c>
      <c r="R28" s="30" t="s">
        <v>306</v>
      </c>
      <c r="S28" s="30" t="s">
        <v>307</v>
      </c>
      <c r="T28" s="30" t="s">
        <v>441</v>
      </c>
      <c r="U28" s="30" t="s">
        <v>442</v>
      </c>
      <c r="V28" s="30" t="s">
        <v>310</v>
      </c>
    </row>
    <row r="29" spans="1:22" ht="14.4" hidden="1" x14ac:dyDescent="0.3">
      <c r="A29" s="29">
        <v>45687</v>
      </c>
      <c r="B29" s="30">
        <v>1089</v>
      </c>
      <c r="C29" s="30" t="s">
        <v>443</v>
      </c>
      <c r="D29" s="30" t="s">
        <v>301</v>
      </c>
      <c r="E29" s="30" t="s">
        <v>444</v>
      </c>
      <c r="F29" s="30" t="s">
        <v>445</v>
      </c>
      <c r="G29" s="30" t="s">
        <v>446</v>
      </c>
      <c r="H29" s="94">
        <v>482</v>
      </c>
      <c r="I29" s="31">
        <v>24000000</v>
      </c>
      <c r="J29" s="31">
        <v>3733333.33</v>
      </c>
      <c r="K29" s="31">
        <v>3733333.33</v>
      </c>
      <c r="L29" s="30" t="s">
        <v>279</v>
      </c>
      <c r="M29" s="34">
        <v>208</v>
      </c>
      <c r="N29" s="102" t="s">
        <v>138</v>
      </c>
      <c r="O29" s="33">
        <v>2024680010147</v>
      </c>
      <c r="P29" s="105" t="s">
        <v>246</v>
      </c>
      <c r="Q29" s="30" t="s">
        <v>447</v>
      </c>
      <c r="R29" s="30" t="s">
        <v>306</v>
      </c>
      <c r="S29" s="30" t="s">
        <v>307</v>
      </c>
      <c r="T29" s="30" t="s">
        <v>448</v>
      </c>
      <c r="U29" s="30" t="s">
        <v>449</v>
      </c>
      <c r="V29" s="30" t="s">
        <v>310</v>
      </c>
    </row>
    <row r="30" spans="1:22" ht="14.4" hidden="1" x14ac:dyDescent="0.3">
      <c r="A30" s="29">
        <v>45688</v>
      </c>
      <c r="B30" s="30">
        <v>1130</v>
      </c>
      <c r="C30" s="30" t="s">
        <v>450</v>
      </c>
      <c r="D30" s="30" t="s">
        <v>451</v>
      </c>
      <c r="E30" s="30" t="s">
        <v>452</v>
      </c>
      <c r="F30" s="30" t="s">
        <v>453</v>
      </c>
      <c r="G30" s="30" t="s">
        <v>454</v>
      </c>
      <c r="H30" s="95" t="s">
        <v>455</v>
      </c>
      <c r="I30" s="31">
        <v>1020000</v>
      </c>
      <c r="J30" s="31">
        <v>1020000</v>
      </c>
      <c r="K30" s="31">
        <v>1020000</v>
      </c>
      <c r="L30" s="30" t="s">
        <v>279</v>
      </c>
      <c r="M30" s="34">
        <v>258</v>
      </c>
      <c r="N30" s="109" t="s">
        <v>184</v>
      </c>
      <c r="O30" s="33">
        <v>2024680010149</v>
      </c>
      <c r="P30" s="105" t="s">
        <v>266</v>
      </c>
      <c r="Q30" s="30" t="s">
        <v>456</v>
      </c>
      <c r="R30" s="30" t="s">
        <v>457</v>
      </c>
      <c r="S30" s="30" t="s">
        <v>457</v>
      </c>
      <c r="T30" s="30" t="s">
        <v>457</v>
      </c>
      <c r="U30" s="30" t="s">
        <v>457</v>
      </c>
      <c r="V30" s="30" t="s">
        <v>310</v>
      </c>
    </row>
    <row r="31" spans="1:22" ht="14.4" hidden="1" x14ac:dyDescent="0.3">
      <c r="A31" s="29">
        <v>45688</v>
      </c>
      <c r="B31" s="30">
        <v>1131</v>
      </c>
      <c r="C31" s="30" t="s">
        <v>450</v>
      </c>
      <c r="D31" s="30" t="s">
        <v>451</v>
      </c>
      <c r="E31" s="30" t="s">
        <v>458</v>
      </c>
      <c r="F31" s="30" t="s">
        <v>459</v>
      </c>
      <c r="G31" s="30" t="s">
        <v>460</v>
      </c>
      <c r="H31" s="95" t="s">
        <v>455</v>
      </c>
      <c r="I31" s="31">
        <v>178000</v>
      </c>
      <c r="J31" s="31">
        <v>178000</v>
      </c>
      <c r="K31" s="31">
        <v>178000</v>
      </c>
      <c r="L31" s="30" t="s">
        <v>279</v>
      </c>
      <c r="M31" s="34">
        <v>258</v>
      </c>
      <c r="N31" s="109" t="s">
        <v>184</v>
      </c>
      <c r="O31" s="33">
        <v>2024680010149</v>
      </c>
      <c r="P31" s="105" t="s">
        <v>266</v>
      </c>
      <c r="Q31" s="30" t="s">
        <v>456</v>
      </c>
      <c r="R31" s="30" t="s">
        <v>457</v>
      </c>
      <c r="S31" s="30" t="s">
        <v>457</v>
      </c>
      <c r="T31" s="30" t="s">
        <v>457</v>
      </c>
      <c r="U31" s="30" t="s">
        <v>457</v>
      </c>
      <c r="V31" s="30" t="s">
        <v>310</v>
      </c>
    </row>
    <row r="32" spans="1:22" ht="14.4" hidden="1" x14ac:dyDescent="0.3">
      <c r="A32" s="29">
        <v>45688</v>
      </c>
      <c r="B32" s="30">
        <v>1132</v>
      </c>
      <c r="C32" s="30" t="s">
        <v>450</v>
      </c>
      <c r="D32" s="30" t="s">
        <v>451</v>
      </c>
      <c r="E32" s="30" t="s">
        <v>458</v>
      </c>
      <c r="F32" s="30" t="s">
        <v>459</v>
      </c>
      <c r="G32" s="30" t="s">
        <v>460</v>
      </c>
      <c r="H32" s="95" t="s">
        <v>455</v>
      </c>
      <c r="I32" s="31">
        <v>2136000</v>
      </c>
      <c r="J32" s="31">
        <v>2136000</v>
      </c>
      <c r="K32" s="31">
        <v>2136000</v>
      </c>
      <c r="L32" s="30" t="s">
        <v>279</v>
      </c>
      <c r="M32" s="34">
        <v>258</v>
      </c>
      <c r="N32" s="109" t="s">
        <v>184</v>
      </c>
      <c r="O32" s="33">
        <v>2024680010149</v>
      </c>
      <c r="P32" s="105" t="s">
        <v>266</v>
      </c>
      <c r="Q32" s="30" t="s">
        <v>456</v>
      </c>
      <c r="R32" s="30" t="s">
        <v>457</v>
      </c>
      <c r="S32" s="30" t="s">
        <v>457</v>
      </c>
      <c r="T32" s="30" t="s">
        <v>457</v>
      </c>
      <c r="U32" s="30" t="s">
        <v>457</v>
      </c>
      <c r="V32" s="30" t="s">
        <v>310</v>
      </c>
    </row>
    <row r="33" spans="1:22" ht="14.4" hidden="1" x14ac:dyDescent="0.3">
      <c r="A33" s="29">
        <v>45688</v>
      </c>
      <c r="B33" s="30">
        <v>1133</v>
      </c>
      <c r="C33" s="30" t="s">
        <v>450</v>
      </c>
      <c r="D33" s="30" t="s">
        <v>451</v>
      </c>
      <c r="E33" s="30" t="s">
        <v>458</v>
      </c>
      <c r="F33" s="30" t="s">
        <v>461</v>
      </c>
      <c r="G33" s="30" t="s">
        <v>462</v>
      </c>
      <c r="H33" s="95" t="s">
        <v>455</v>
      </c>
      <c r="I33" s="31">
        <v>3026000</v>
      </c>
      <c r="J33" s="31">
        <v>3026000</v>
      </c>
      <c r="K33" s="31">
        <v>3026000</v>
      </c>
      <c r="L33" s="30" t="s">
        <v>279</v>
      </c>
      <c r="M33" s="34">
        <v>258</v>
      </c>
      <c r="N33" s="109" t="s">
        <v>184</v>
      </c>
      <c r="O33" s="33">
        <v>2024680010149</v>
      </c>
      <c r="P33" s="105" t="s">
        <v>266</v>
      </c>
      <c r="Q33" s="30" t="s">
        <v>456</v>
      </c>
      <c r="R33" s="30" t="s">
        <v>457</v>
      </c>
      <c r="S33" s="30" t="s">
        <v>457</v>
      </c>
      <c r="T33" s="30" t="s">
        <v>457</v>
      </c>
      <c r="U33" s="30" t="s">
        <v>457</v>
      </c>
      <c r="V33" s="30" t="s">
        <v>310</v>
      </c>
    </row>
    <row r="34" spans="1:22" ht="14.4" hidden="1" x14ac:dyDescent="0.3">
      <c r="A34" s="29">
        <v>45688</v>
      </c>
      <c r="B34" s="30">
        <v>1134</v>
      </c>
      <c r="C34" s="30" t="s">
        <v>450</v>
      </c>
      <c r="D34" s="30" t="s">
        <v>451</v>
      </c>
      <c r="E34" s="30" t="s">
        <v>458</v>
      </c>
      <c r="F34" s="30" t="s">
        <v>463</v>
      </c>
      <c r="G34" s="30" t="s">
        <v>464</v>
      </c>
      <c r="H34" s="95" t="s">
        <v>455</v>
      </c>
      <c r="I34" s="31">
        <v>1246000</v>
      </c>
      <c r="J34" s="31">
        <v>1246000</v>
      </c>
      <c r="K34" s="31">
        <v>1246000</v>
      </c>
      <c r="L34" s="30" t="s">
        <v>279</v>
      </c>
      <c r="M34" s="34">
        <v>258</v>
      </c>
      <c r="N34" s="109" t="s">
        <v>184</v>
      </c>
      <c r="O34" s="33">
        <v>2024680010149</v>
      </c>
      <c r="P34" s="105" t="s">
        <v>266</v>
      </c>
      <c r="Q34" s="30" t="s">
        <v>456</v>
      </c>
      <c r="R34" s="30" t="s">
        <v>457</v>
      </c>
      <c r="S34" s="30" t="s">
        <v>457</v>
      </c>
      <c r="T34" s="30" t="s">
        <v>457</v>
      </c>
      <c r="U34" s="30" t="s">
        <v>457</v>
      </c>
      <c r="V34" s="30" t="s">
        <v>310</v>
      </c>
    </row>
    <row r="35" spans="1:22" ht="14.4" hidden="1" x14ac:dyDescent="0.3">
      <c r="A35" s="29">
        <v>45688</v>
      </c>
      <c r="B35" s="30">
        <v>1135</v>
      </c>
      <c r="C35" s="30" t="s">
        <v>450</v>
      </c>
      <c r="D35" s="30" t="s">
        <v>451</v>
      </c>
      <c r="E35" s="30" t="s">
        <v>458</v>
      </c>
      <c r="F35" s="30" t="s">
        <v>465</v>
      </c>
      <c r="G35" s="30" t="s">
        <v>466</v>
      </c>
      <c r="H35" s="95" t="s">
        <v>455</v>
      </c>
      <c r="I35" s="31">
        <v>534000</v>
      </c>
      <c r="J35" s="31">
        <v>534000</v>
      </c>
      <c r="K35" s="31">
        <v>534000</v>
      </c>
      <c r="L35" s="30" t="s">
        <v>279</v>
      </c>
      <c r="M35" s="34">
        <v>258</v>
      </c>
      <c r="N35" s="109" t="s">
        <v>184</v>
      </c>
      <c r="O35" s="33">
        <v>2024680010149</v>
      </c>
      <c r="P35" s="105" t="s">
        <v>266</v>
      </c>
      <c r="Q35" s="30" t="s">
        <v>456</v>
      </c>
      <c r="R35" s="30" t="s">
        <v>457</v>
      </c>
      <c r="S35" s="30" t="s">
        <v>457</v>
      </c>
      <c r="T35" s="30" t="s">
        <v>457</v>
      </c>
      <c r="U35" s="30" t="s">
        <v>457</v>
      </c>
      <c r="V35" s="30" t="s">
        <v>310</v>
      </c>
    </row>
    <row r="36" spans="1:22" ht="14.4" hidden="1" x14ac:dyDescent="0.3">
      <c r="A36" s="29">
        <v>45688</v>
      </c>
      <c r="B36" s="30">
        <v>1136</v>
      </c>
      <c r="C36" s="30" t="s">
        <v>450</v>
      </c>
      <c r="D36" s="30" t="s">
        <v>451</v>
      </c>
      <c r="E36" s="30" t="s">
        <v>458</v>
      </c>
      <c r="F36" s="30" t="s">
        <v>467</v>
      </c>
      <c r="G36" s="30" t="s">
        <v>468</v>
      </c>
      <c r="H36" s="95" t="s">
        <v>455</v>
      </c>
      <c r="I36" s="31">
        <v>5340000</v>
      </c>
      <c r="J36" s="31">
        <v>5340000</v>
      </c>
      <c r="K36" s="31">
        <v>5340000</v>
      </c>
      <c r="L36" s="30" t="s">
        <v>279</v>
      </c>
      <c r="M36" s="34">
        <v>258</v>
      </c>
      <c r="N36" s="109" t="s">
        <v>184</v>
      </c>
      <c r="O36" s="33">
        <v>2024680010149</v>
      </c>
      <c r="P36" s="105" t="s">
        <v>266</v>
      </c>
      <c r="Q36" s="30" t="s">
        <v>456</v>
      </c>
      <c r="R36" s="30" t="s">
        <v>457</v>
      </c>
      <c r="S36" s="30" t="s">
        <v>457</v>
      </c>
      <c r="T36" s="30" t="s">
        <v>457</v>
      </c>
      <c r="U36" s="30" t="s">
        <v>457</v>
      </c>
      <c r="V36" s="30" t="s">
        <v>310</v>
      </c>
    </row>
    <row r="37" spans="1:22" ht="14.4" hidden="1" x14ac:dyDescent="0.3">
      <c r="A37" s="29">
        <v>45688</v>
      </c>
      <c r="B37" s="30">
        <v>1137</v>
      </c>
      <c r="C37" s="30" t="s">
        <v>450</v>
      </c>
      <c r="D37" s="30" t="s">
        <v>451</v>
      </c>
      <c r="E37" s="30" t="s">
        <v>458</v>
      </c>
      <c r="F37" s="30" t="s">
        <v>467</v>
      </c>
      <c r="G37" s="30" t="s">
        <v>468</v>
      </c>
      <c r="H37" s="95" t="s">
        <v>455</v>
      </c>
      <c r="I37" s="31">
        <v>2314000</v>
      </c>
      <c r="J37" s="31">
        <v>2314000</v>
      </c>
      <c r="K37" s="31">
        <v>2314000</v>
      </c>
      <c r="L37" s="30" t="s">
        <v>279</v>
      </c>
      <c r="M37" s="34">
        <v>258</v>
      </c>
      <c r="N37" s="109" t="s">
        <v>184</v>
      </c>
      <c r="O37" s="33">
        <v>2024680010149</v>
      </c>
      <c r="P37" s="105" t="s">
        <v>266</v>
      </c>
      <c r="Q37" s="30" t="s">
        <v>456</v>
      </c>
      <c r="R37" s="30" t="s">
        <v>457</v>
      </c>
      <c r="S37" s="30" t="s">
        <v>457</v>
      </c>
      <c r="T37" s="30" t="s">
        <v>457</v>
      </c>
      <c r="U37" s="30" t="s">
        <v>457</v>
      </c>
      <c r="V37" s="30" t="s">
        <v>310</v>
      </c>
    </row>
    <row r="38" spans="1:22" ht="14.4" hidden="1" x14ac:dyDescent="0.3">
      <c r="A38" s="29">
        <v>45688</v>
      </c>
      <c r="B38" s="30">
        <v>1138</v>
      </c>
      <c r="C38" s="30" t="s">
        <v>450</v>
      </c>
      <c r="D38" s="30" t="s">
        <v>451</v>
      </c>
      <c r="E38" s="30" t="s">
        <v>469</v>
      </c>
      <c r="F38" s="30" t="s">
        <v>470</v>
      </c>
      <c r="G38" s="30" t="s">
        <v>471</v>
      </c>
      <c r="H38" s="95" t="s">
        <v>455</v>
      </c>
      <c r="I38" s="31">
        <v>2136000</v>
      </c>
      <c r="J38" s="31">
        <v>2136000</v>
      </c>
      <c r="K38" s="31">
        <v>2136000</v>
      </c>
      <c r="L38" s="30" t="s">
        <v>279</v>
      </c>
      <c r="M38" s="34">
        <v>258</v>
      </c>
      <c r="N38" s="109" t="s">
        <v>184</v>
      </c>
      <c r="O38" s="33">
        <v>2024680010149</v>
      </c>
      <c r="P38" s="105" t="s">
        <v>266</v>
      </c>
      <c r="Q38" s="30" t="s">
        <v>456</v>
      </c>
      <c r="R38" s="30" t="s">
        <v>457</v>
      </c>
      <c r="S38" s="30" t="s">
        <v>457</v>
      </c>
      <c r="T38" s="30" t="s">
        <v>457</v>
      </c>
      <c r="U38" s="30" t="s">
        <v>457</v>
      </c>
      <c r="V38" s="30" t="s">
        <v>310</v>
      </c>
    </row>
    <row r="39" spans="1:22" ht="14.4" hidden="1" x14ac:dyDescent="0.3">
      <c r="A39" s="29">
        <v>45688</v>
      </c>
      <c r="B39" s="30">
        <v>1139</v>
      </c>
      <c r="C39" s="30" t="s">
        <v>450</v>
      </c>
      <c r="D39" s="30" t="s">
        <v>451</v>
      </c>
      <c r="E39" s="30" t="s">
        <v>469</v>
      </c>
      <c r="F39" s="30" t="s">
        <v>472</v>
      </c>
      <c r="G39" s="30" t="s">
        <v>473</v>
      </c>
      <c r="H39" s="95" t="s">
        <v>455</v>
      </c>
      <c r="I39" s="31">
        <v>3916000</v>
      </c>
      <c r="J39" s="31">
        <v>3916000</v>
      </c>
      <c r="K39" s="31">
        <v>3916000</v>
      </c>
      <c r="L39" s="30" t="s">
        <v>279</v>
      </c>
      <c r="M39" s="34">
        <v>258</v>
      </c>
      <c r="N39" s="109" t="s">
        <v>184</v>
      </c>
      <c r="O39" s="33">
        <v>2024680010149</v>
      </c>
      <c r="P39" s="105" t="s">
        <v>266</v>
      </c>
      <c r="Q39" s="30" t="s">
        <v>456</v>
      </c>
      <c r="R39" s="30" t="s">
        <v>457</v>
      </c>
      <c r="S39" s="30" t="s">
        <v>457</v>
      </c>
      <c r="T39" s="30" t="s">
        <v>457</v>
      </c>
      <c r="U39" s="30" t="s">
        <v>457</v>
      </c>
      <c r="V39" s="30" t="s">
        <v>310</v>
      </c>
    </row>
    <row r="40" spans="1:22" ht="14.4" hidden="1" x14ac:dyDescent="0.3">
      <c r="A40" s="29">
        <v>45688</v>
      </c>
      <c r="B40" s="30">
        <v>1140</v>
      </c>
      <c r="C40" s="30" t="s">
        <v>450</v>
      </c>
      <c r="D40" s="30" t="s">
        <v>451</v>
      </c>
      <c r="E40" s="30" t="s">
        <v>469</v>
      </c>
      <c r="F40" s="30" t="s">
        <v>474</v>
      </c>
      <c r="G40" s="30" t="s">
        <v>475</v>
      </c>
      <c r="H40" s="95"/>
      <c r="I40" s="31">
        <v>3382000</v>
      </c>
      <c r="J40" s="31">
        <v>3382000</v>
      </c>
      <c r="K40" s="31">
        <v>3382000</v>
      </c>
      <c r="L40" s="30" t="s">
        <v>279</v>
      </c>
      <c r="M40" s="34">
        <v>258</v>
      </c>
      <c r="N40" s="109" t="s">
        <v>184</v>
      </c>
      <c r="O40" s="33">
        <v>2024680010149</v>
      </c>
      <c r="P40" s="105" t="s">
        <v>266</v>
      </c>
      <c r="Q40" s="30" t="s">
        <v>456</v>
      </c>
      <c r="R40" s="30" t="s">
        <v>457</v>
      </c>
      <c r="S40" s="30" t="s">
        <v>457</v>
      </c>
      <c r="T40" s="30" t="s">
        <v>457</v>
      </c>
      <c r="U40" s="30" t="s">
        <v>457</v>
      </c>
      <c r="V40" s="30" t="s">
        <v>310</v>
      </c>
    </row>
    <row r="41" spans="1:22" ht="14.4" hidden="1" x14ac:dyDescent="0.3">
      <c r="A41" s="29">
        <v>45688</v>
      </c>
      <c r="B41" s="30">
        <v>1144</v>
      </c>
      <c r="C41" s="30" t="s">
        <v>300</v>
      </c>
      <c r="D41" s="30" t="s">
        <v>301</v>
      </c>
      <c r="E41" s="30" t="s">
        <v>365</v>
      </c>
      <c r="F41" s="30" t="s">
        <v>476</v>
      </c>
      <c r="G41" s="30" t="s">
        <v>477</v>
      </c>
      <c r="H41" s="94">
        <v>554</v>
      </c>
      <c r="I41" s="31">
        <v>31800000</v>
      </c>
      <c r="J41" s="31">
        <v>4946666.67</v>
      </c>
      <c r="K41" s="31">
        <v>4946666.67</v>
      </c>
      <c r="L41" s="30" t="s">
        <v>279</v>
      </c>
      <c r="M41" s="34">
        <v>254</v>
      </c>
      <c r="N41" s="109" t="s">
        <v>177</v>
      </c>
      <c r="O41" s="33">
        <v>2024680010068</v>
      </c>
      <c r="P41" s="103" t="s">
        <v>262</v>
      </c>
      <c r="Q41" s="30" t="s">
        <v>346</v>
      </c>
      <c r="R41" s="30" t="s">
        <v>306</v>
      </c>
      <c r="S41" s="30" t="s">
        <v>307</v>
      </c>
      <c r="T41" s="30" t="s">
        <v>478</v>
      </c>
      <c r="U41" s="30" t="s">
        <v>479</v>
      </c>
      <c r="V41" s="30" t="s">
        <v>310</v>
      </c>
    </row>
    <row r="42" spans="1:22" ht="14.4" hidden="1" x14ac:dyDescent="0.3">
      <c r="A42" s="29">
        <v>45691</v>
      </c>
      <c r="B42" s="30">
        <v>1176</v>
      </c>
      <c r="C42" s="30" t="s">
        <v>481</v>
      </c>
      <c r="D42" s="30" t="s">
        <v>482</v>
      </c>
      <c r="E42" s="30" t="s">
        <v>483</v>
      </c>
      <c r="F42" s="30" t="s">
        <v>484</v>
      </c>
      <c r="G42" s="30" t="s">
        <v>485</v>
      </c>
      <c r="H42" s="93">
        <v>606</v>
      </c>
      <c r="I42" s="92">
        <v>24000000</v>
      </c>
      <c r="J42" s="31">
        <v>3733333.33</v>
      </c>
      <c r="K42" s="31">
        <v>3733333.33</v>
      </c>
      <c r="L42" s="92" t="s">
        <v>279</v>
      </c>
      <c r="M42" s="34">
        <v>211</v>
      </c>
      <c r="N42" s="108" t="s">
        <v>145</v>
      </c>
      <c r="O42" s="34">
        <v>2024680010125</v>
      </c>
      <c r="P42" s="106" t="s">
        <v>250</v>
      </c>
      <c r="Q42" s="30" t="s">
        <v>900</v>
      </c>
      <c r="R42" s="30" t="s">
        <v>306</v>
      </c>
      <c r="S42" s="30" t="s">
        <v>307</v>
      </c>
      <c r="T42" s="30" t="s">
        <v>921</v>
      </c>
      <c r="U42" s="30" t="s">
        <v>1058</v>
      </c>
      <c r="V42" s="30" t="s">
        <v>310</v>
      </c>
    </row>
    <row r="43" spans="1:22" ht="14.4" hidden="1" x14ac:dyDescent="0.3">
      <c r="A43" s="29">
        <v>45691</v>
      </c>
      <c r="B43" s="30">
        <v>1177</v>
      </c>
      <c r="C43" s="30" t="s">
        <v>486</v>
      </c>
      <c r="D43" s="30" t="s">
        <v>482</v>
      </c>
      <c r="E43" s="30" t="s">
        <v>487</v>
      </c>
      <c r="F43" s="30" t="s">
        <v>488</v>
      </c>
      <c r="G43" s="30" t="s">
        <v>489</v>
      </c>
      <c r="H43" s="93">
        <v>610</v>
      </c>
      <c r="I43" s="92">
        <v>25200000</v>
      </c>
      <c r="J43" s="31">
        <v>3920000</v>
      </c>
      <c r="K43" s="31">
        <v>3920000</v>
      </c>
      <c r="L43" s="92" t="s">
        <v>279</v>
      </c>
      <c r="M43" s="34">
        <v>211</v>
      </c>
      <c r="N43" s="108" t="s">
        <v>145</v>
      </c>
      <c r="O43" s="34">
        <v>2024680010125</v>
      </c>
      <c r="P43" s="106" t="s">
        <v>250</v>
      </c>
      <c r="Q43" s="30" t="s">
        <v>900</v>
      </c>
      <c r="R43" s="30" t="s">
        <v>306</v>
      </c>
      <c r="S43" s="30" t="s">
        <v>307</v>
      </c>
      <c r="T43" s="30" t="s">
        <v>922</v>
      </c>
      <c r="U43" s="30" t="s">
        <v>1059</v>
      </c>
      <c r="V43" s="30" t="s">
        <v>310</v>
      </c>
    </row>
    <row r="44" spans="1:22" ht="14.4" hidden="1" x14ac:dyDescent="0.3">
      <c r="A44" s="29">
        <v>45691</v>
      </c>
      <c r="B44" s="30">
        <v>1178</v>
      </c>
      <c r="C44" s="30" t="s">
        <v>486</v>
      </c>
      <c r="D44" s="30" t="s">
        <v>482</v>
      </c>
      <c r="E44" s="30" t="s">
        <v>490</v>
      </c>
      <c r="F44" s="30" t="s">
        <v>491</v>
      </c>
      <c r="G44" s="30" t="s">
        <v>492</v>
      </c>
      <c r="H44" s="93">
        <v>611</v>
      </c>
      <c r="I44" s="92">
        <v>38400000</v>
      </c>
      <c r="J44" s="31">
        <v>5973333.3300000001</v>
      </c>
      <c r="K44" s="31">
        <v>5973333.3300000001</v>
      </c>
      <c r="L44" s="92" t="s">
        <v>279</v>
      </c>
      <c r="M44" s="34">
        <v>211</v>
      </c>
      <c r="N44" s="108" t="s">
        <v>145</v>
      </c>
      <c r="O44" s="34">
        <v>2024680010125</v>
      </c>
      <c r="P44" s="106" t="s">
        <v>250</v>
      </c>
      <c r="Q44" s="30" t="s">
        <v>900</v>
      </c>
      <c r="R44" s="30" t="s">
        <v>306</v>
      </c>
      <c r="S44" s="30" t="s">
        <v>307</v>
      </c>
      <c r="T44" s="30" t="s">
        <v>923</v>
      </c>
      <c r="U44" s="30" t="s">
        <v>1060</v>
      </c>
      <c r="V44" s="30" t="s">
        <v>310</v>
      </c>
    </row>
    <row r="45" spans="1:22" ht="14.4" hidden="1" x14ac:dyDescent="0.3">
      <c r="A45" s="29">
        <v>45691</v>
      </c>
      <c r="B45" s="30">
        <v>1179</v>
      </c>
      <c r="C45" s="30" t="s">
        <v>493</v>
      </c>
      <c r="D45" s="30" t="s">
        <v>482</v>
      </c>
      <c r="E45" s="30" t="s">
        <v>494</v>
      </c>
      <c r="F45" s="30" t="s">
        <v>495</v>
      </c>
      <c r="G45" s="30" t="s">
        <v>496</v>
      </c>
      <c r="H45" s="93">
        <v>597</v>
      </c>
      <c r="I45" s="92">
        <v>24000000</v>
      </c>
      <c r="J45" s="31">
        <v>3733333.33</v>
      </c>
      <c r="K45" s="31">
        <v>3733333.33</v>
      </c>
      <c r="L45" s="92" t="s">
        <v>279</v>
      </c>
      <c r="M45" s="34">
        <v>211</v>
      </c>
      <c r="N45" s="108" t="s">
        <v>145</v>
      </c>
      <c r="O45" s="34">
        <v>2024680010125</v>
      </c>
      <c r="P45" s="106" t="s">
        <v>250</v>
      </c>
      <c r="Q45" s="30" t="s">
        <v>900</v>
      </c>
      <c r="R45" s="30" t="s">
        <v>306</v>
      </c>
      <c r="S45" s="30" t="s">
        <v>307</v>
      </c>
      <c r="T45" s="30" t="s">
        <v>924</v>
      </c>
      <c r="U45" s="30" t="s">
        <v>1061</v>
      </c>
      <c r="V45" s="30" t="s">
        <v>310</v>
      </c>
    </row>
    <row r="46" spans="1:22" ht="14.4" hidden="1" x14ac:dyDescent="0.3">
      <c r="A46" s="29">
        <v>45691</v>
      </c>
      <c r="B46" s="30">
        <v>1180</v>
      </c>
      <c r="C46" s="30" t="s">
        <v>443</v>
      </c>
      <c r="D46" s="30" t="s">
        <v>301</v>
      </c>
      <c r="E46" s="30" t="s">
        <v>497</v>
      </c>
      <c r="F46" s="30" t="s">
        <v>498</v>
      </c>
      <c r="G46" s="30" t="s">
        <v>499</v>
      </c>
      <c r="H46" s="93">
        <v>595</v>
      </c>
      <c r="I46" s="92">
        <v>25800000</v>
      </c>
      <c r="J46" s="31">
        <v>4013333.33</v>
      </c>
      <c r="K46" s="31">
        <v>4013333.33</v>
      </c>
      <c r="L46" s="92" t="s">
        <v>279</v>
      </c>
      <c r="M46" s="34">
        <v>208</v>
      </c>
      <c r="N46" s="108" t="s">
        <v>138</v>
      </c>
      <c r="O46" s="34">
        <v>2024680010147</v>
      </c>
      <c r="P46" s="106" t="s">
        <v>246</v>
      </c>
      <c r="Q46" s="30" t="s">
        <v>908</v>
      </c>
      <c r="R46" s="30" t="s">
        <v>306</v>
      </c>
      <c r="S46" s="30" t="s">
        <v>307</v>
      </c>
      <c r="T46" s="30" t="s">
        <v>925</v>
      </c>
      <c r="U46" s="30" t="s">
        <v>1062</v>
      </c>
      <c r="V46" s="30" t="s">
        <v>310</v>
      </c>
    </row>
    <row r="47" spans="1:22" ht="14.4" hidden="1" x14ac:dyDescent="0.3">
      <c r="A47" s="29">
        <v>45692</v>
      </c>
      <c r="B47" s="30">
        <v>901</v>
      </c>
      <c r="C47" s="30" t="s">
        <v>300</v>
      </c>
      <c r="D47" s="30" t="s">
        <v>301</v>
      </c>
      <c r="E47" s="30" t="s">
        <v>409</v>
      </c>
      <c r="F47" s="30" t="s">
        <v>410</v>
      </c>
      <c r="G47" s="30" t="s">
        <v>411</v>
      </c>
      <c r="H47" s="93">
        <v>379</v>
      </c>
      <c r="I47" s="92">
        <v>-31200000</v>
      </c>
      <c r="J47" s="31">
        <v>0</v>
      </c>
      <c r="K47" s="31">
        <v>0</v>
      </c>
      <c r="L47" s="92" t="s">
        <v>279</v>
      </c>
      <c r="M47" s="34">
        <v>254</v>
      </c>
      <c r="N47" s="108" t="s">
        <v>177</v>
      </c>
      <c r="O47" s="34">
        <v>2024680010068</v>
      </c>
      <c r="P47" s="104" t="s">
        <v>262</v>
      </c>
      <c r="Q47" s="30" t="s">
        <v>391</v>
      </c>
      <c r="R47" s="30" t="s">
        <v>306</v>
      </c>
      <c r="S47" s="30" t="s">
        <v>323</v>
      </c>
      <c r="T47" s="30" t="s">
        <v>457</v>
      </c>
      <c r="U47" s="30" t="s">
        <v>457</v>
      </c>
      <c r="V47" s="30" t="s">
        <v>310</v>
      </c>
    </row>
    <row r="48" spans="1:22" ht="14.4" hidden="1" x14ac:dyDescent="0.3">
      <c r="A48" s="29">
        <v>45692</v>
      </c>
      <c r="B48" s="30">
        <v>1334</v>
      </c>
      <c r="C48" s="30" t="s">
        <v>443</v>
      </c>
      <c r="D48" s="30" t="s">
        <v>301</v>
      </c>
      <c r="E48" s="30" t="s">
        <v>500</v>
      </c>
      <c r="F48" s="30" t="s">
        <v>501</v>
      </c>
      <c r="G48" s="30" t="s">
        <v>502</v>
      </c>
      <c r="H48" s="93">
        <v>640</v>
      </c>
      <c r="I48" s="92">
        <v>24000000</v>
      </c>
      <c r="J48" s="31">
        <v>3600000</v>
      </c>
      <c r="K48" s="31">
        <v>3600000</v>
      </c>
      <c r="L48" s="92" t="s">
        <v>279</v>
      </c>
      <c r="M48" s="34">
        <v>208</v>
      </c>
      <c r="N48" s="108" t="s">
        <v>138</v>
      </c>
      <c r="O48" s="34">
        <v>2024680010147</v>
      </c>
      <c r="P48" s="106" t="s">
        <v>246</v>
      </c>
      <c r="Q48" s="30" t="s">
        <v>908</v>
      </c>
      <c r="R48" s="30" t="s">
        <v>306</v>
      </c>
      <c r="S48" s="30" t="s">
        <v>307</v>
      </c>
      <c r="T48" s="30" t="s">
        <v>926</v>
      </c>
      <c r="U48" s="30" t="s">
        <v>1063</v>
      </c>
      <c r="V48" s="30" t="s">
        <v>310</v>
      </c>
    </row>
    <row r="49" spans="1:22" ht="14.4" hidden="1" x14ac:dyDescent="0.3">
      <c r="A49" s="29">
        <v>45692</v>
      </c>
      <c r="B49" s="30">
        <v>1335</v>
      </c>
      <c r="C49" s="30" t="s">
        <v>486</v>
      </c>
      <c r="D49" s="30" t="s">
        <v>482</v>
      </c>
      <c r="E49" s="30" t="s">
        <v>503</v>
      </c>
      <c r="F49" s="30" t="s">
        <v>504</v>
      </c>
      <c r="G49" s="30" t="s">
        <v>505</v>
      </c>
      <c r="H49" s="93">
        <v>650</v>
      </c>
      <c r="I49" s="92">
        <v>18000000</v>
      </c>
      <c r="J49" s="31">
        <v>2700000</v>
      </c>
      <c r="K49" s="31">
        <v>2700000</v>
      </c>
      <c r="L49" s="92" t="s">
        <v>279</v>
      </c>
      <c r="M49" s="34">
        <v>211</v>
      </c>
      <c r="N49" s="108" t="s">
        <v>145</v>
      </c>
      <c r="O49" s="34">
        <v>2024680010125</v>
      </c>
      <c r="P49" s="106" t="s">
        <v>250</v>
      </c>
      <c r="Q49" s="30" t="s">
        <v>900</v>
      </c>
      <c r="R49" s="30" t="s">
        <v>306</v>
      </c>
      <c r="S49" s="30" t="s">
        <v>323</v>
      </c>
      <c r="T49" s="30" t="s">
        <v>927</v>
      </c>
      <c r="U49" s="30" t="s">
        <v>1064</v>
      </c>
      <c r="V49" s="30" t="s">
        <v>310</v>
      </c>
    </row>
    <row r="50" spans="1:22" ht="14.4" hidden="1" x14ac:dyDescent="0.3">
      <c r="A50" s="29">
        <v>45692</v>
      </c>
      <c r="B50" s="30">
        <v>1336</v>
      </c>
      <c r="C50" s="30" t="s">
        <v>486</v>
      </c>
      <c r="D50" s="30" t="s">
        <v>482</v>
      </c>
      <c r="E50" s="30" t="s">
        <v>506</v>
      </c>
      <c r="F50" s="30" t="s">
        <v>507</v>
      </c>
      <c r="G50" s="30" t="s">
        <v>508</v>
      </c>
      <c r="H50" s="93">
        <v>656</v>
      </c>
      <c r="I50" s="92">
        <v>28800000</v>
      </c>
      <c r="J50" s="31">
        <v>4320000</v>
      </c>
      <c r="K50" s="31">
        <v>4320000</v>
      </c>
      <c r="L50" s="92" t="s">
        <v>279</v>
      </c>
      <c r="M50" s="34">
        <v>211</v>
      </c>
      <c r="N50" s="108" t="s">
        <v>145</v>
      </c>
      <c r="O50" s="34">
        <v>2024680010125</v>
      </c>
      <c r="P50" s="106" t="s">
        <v>250</v>
      </c>
      <c r="Q50" s="30" t="s">
        <v>900</v>
      </c>
      <c r="R50" s="30" t="s">
        <v>306</v>
      </c>
      <c r="S50" s="30" t="s">
        <v>307</v>
      </c>
      <c r="T50" s="30" t="s">
        <v>928</v>
      </c>
      <c r="U50" s="30" t="s">
        <v>1065</v>
      </c>
      <c r="V50" s="30" t="s">
        <v>310</v>
      </c>
    </row>
    <row r="51" spans="1:22" ht="14.4" hidden="1" x14ac:dyDescent="0.3">
      <c r="A51" s="29">
        <v>45692</v>
      </c>
      <c r="B51" s="30">
        <v>1337</v>
      </c>
      <c r="C51" s="30" t="s">
        <v>486</v>
      </c>
      <c r="D51" s="30" t="s">
        <v>482</v>
      </c>
      <c r="E51" s="30" t="s">
        <v>509</v>
      </c>
      <c r="F51" s="30" t="s">
        <v>510</v>
      </c>
      <c r="G51" s="30" t="s">
        <v>511</v>
      </c>
      <c r="H51" s="93">
        <v>645</v>
      </c>
      <c r="I51" s="92">
        <v>24000000</v>
      </c>
      <c r="J51" s="31">
        <v>3600000</v>
      </c>
      <c r="K51" s="31">
        <v>3600000</v>
      </c>
      <c r="L51" s="92" t="s">
        <v>279</v>
      </c>
      <c r="M51" s="34">
        <v>211</v>
      </c>
      <c r="N51" s="108" t="s">
        <v>145</v>
      </c>
      <c r="O51" s="34">
        <v>2024680010125</v>
      </c>
      <c r="P51" s="106" t="s">
        <v>250</v>
      </c>
      <c r="Q51" s="30" t="s">
        <v>900</v>
      </c>
      <c r="R51" s="30" t="s">
        <v>306</v>
      </c>
      <c r="S51" s="30" t="s">
        <v>307</v>
      </c>
      <c r="T51" s="30" t="s">
        <v>929</v>
      </c>
      <c r="U51" s="30" t="s">
        <v>1066</v>
      </c>
      <c r="V51" s="30" t="s">
        <v>310</v>
      </c>
    </row>
    <row r="52" spans="1:22" ht="14.4" hidden="1" x14ac:dyDescent="0.3">
      <c r="A52" s="29">
        <v>45692</v>
      </c>
      <c r="B52" s="30">
        <v>1338</v>
      </c>
      <c r="C52" s="30" t="s">
        <v>300</v>
      </c>
      <c r="D52" s="30" t="s">
        <v>301</v>
      </c>
      <c r="E52" s="30" t="s">
        <v>512</v>
      </c>
      <c r="F52" s="30" t="s">
        <v>410</v>
      </c>
      <c r="G52" s="30" t="s">
        <v>411</v>
      </c>
      <c r="H52" s="93">
        <v>654</v>
      </c>
      <c r="I52" s="92">
        <v>33000000</v>
      </c>
      <c r="J52" s="31">
        <v>4950000</v>
      </c>
      <c r="K52" s="31">
        <v>4950000</v>
      </c>
      <c r="L52" s="92" t="s">
        <v>279</v>
      </c>
      <c r="M52" s="34">
        <v>254</v>
      </c>
      <c r="N52" s="108" t="s">
        <v>177</v>
      </c>
      <c r="O52" s="34">
        <v>2024680010068</v>
      </c>
      <c r="P52" s="104" t="s">
        <v>262</v>
      </c>
      <c r="Q52" s="30" t="s">
        <v>391</v>
      </c>
      <c r="R52" s="30" t="s">
        <v>306</v>
      </c>
      <c r="S52" s="30" t="s">
        <v>307</v>
      </c>
      <c r="T52" s="30" t="s">
        <v>930</v>
      </c>
      <c r="U52" s="30" t="s">
        <v>1067</v>
      </c>
      <c r="V52" s="30" t="s">
        <v>310</v>
      </c>
    </row>
    <row r="53" spans="1:22" ht="14.4" hidden="1" x14ac:dyDescent="0.3">
      <c r="A53" s="29">
        <v>45693</v>
      </c>
      <c r="B53" s="30">
        <v>1421</v>
      </c>
      <c r="C53" s="30" t="s">
        <v>486</v>
      </c>
      <c r="D53" s="30" t="s">
        <v>482</v>
      </c>
      <c r="E53" s="30" t="s">
        <v>513</v>
      </c>
      <c r="F53" s="30" t="s">
        <v>514</v>
      </c>
      <c r="G53" s="30" t="s">
        <v>515</v>
      </c>
      <c r="H53" s="93">
        <v>714</v>
      </c>
      <c r="I53" s="92">
        <v>25200000</v>
      </c>
      <c r="J53" s="31">
        <v>3640000</v>
      </c>
      <c r="K53" s="31">
        <v>3640000</v>
      </c>
      <c r="L53" s="92" t="s">
        <v>279</v>
      </c>
      <c r="M53" s="34">
        <v>211</v>
      </c>
      <c r="N53" s="108" t="s">
        <v>145</v>
      </c>
      <c r="O53" s="34">
        <v>2024680010125</v>
      </c>
      <c r="P53" s="106" t="s">
        <v>250</v>
      </c>
      <c r="Q53" s="30" t="s">
        <v>900</v>
      </c>
      <c r="R53" s="30" t="s">
        <v>306</v>
      </c>
      <c r="S53" s="30" t="s">
        <v>307</v>
      </c>
      <c r="T53" s="30" t="s">
        <v>931</v>
      </c>
      <c r="U53" s="30" t="s">
        <v>1068</v>
      </c>
      <c r="V53" s="30" t="s">
        <v>310</v>
      </c>
    </row>
    <row r="54" spans="1:22" ht="14.4" hidden="1" x14ac:dyDescent="0.3">
      <c r="A54" s="29">
        <v>45693</v>
      </c>
      <c r="B54" s="30">
        <v>1422</v>
      </c>
      <c r="C54" s="30" t="s">
        <v>481</v>
      </c>
      <c r="D54" s="30" t="s">
        <v>482</v>
      </c>
      <c r="E54" s="30" t="s">
        <v>516</v>
      </c>
      <c r="F54" s="30" t="s">
        <v>517</v>
      </c>
      <c r="G54" s="30" t="s">
        <v>518</v>
      </c>
      <c r="H54" s="93">
        <v>670</v>
      </c>
      <c r="I54" s="92">
        <v>24000000</v>
      </c>
      <c r="J54" s="31">
        <v>3466666.67</v>
      </c>
      <c r="K54" s="31">
        <v>3466666.67</v>
      </c>
      <c r="L54" s="92" t="s">
        <v>279</v>
      </c>
      <c r="M54" s="34">
        <v>211</v>
      </c>
      <c r="N54" s="108" t="s">
        <v>145</v>
      </c>
      <c r="O54" s="34">
        <v>2024680010125</v>
      </c>
      <c r="P54" s="106" t="s">
        <v>250</v>
      </c>
      <c r="Q54" s="30" t="s">
        <v>900</v>
      </c>
      <c r="R54" s="30" t="s">
        <v>306</v>
      </c>
      <c r="S54" s="30" t="s">
        <v>307</v>
      </c>
      <c r="T54" s="30" t="s">
        <v>932</v>
      </c>
      <c r="U54" s="30" t="s">
        <v>1069</v>
      </c>
      <c r="V54" s="30" t="s">
        <v>310</v>
      </c>
    </row>
    <row r="55" spans="1:22" ht="14.4" hidden="1" x14ac:dyDescent="0.3">
      <c r="A55" s="29">
        <v>45693</v>
      </c>
      <c r="B55" s="30">
        <v>1423</v>
      </c>
      <c r="C55" s="30" t="s">
        <v>486</v>
      </c>
      <c r="D55" s="30" t="s">
        <v>482</v>
      </c>
      <c r="E55" s="30" t="s">
        <v>519</v>
      </c>
      <c r="F55" s="30" t="s">
        <v>520</v>
      </c>
      <c r="G55" s="30" t="s">
        <v>521</v>
      </c>
      <c r="H55" s="93">
        <v>681</v>
      </c>
      <c r="I55" s="92">
        <v>19200000</v>
      </c>
      <c r="J55" s="31">
        <v>2773333.33</v>
      </c>
      <c r="K55" s="31">
        <v>2773333.33</v>
      </c>
      <c r="L55" s="92" t="s">
        <v>279</v>
      </c>
      <c r="M55" s="34">
        <v>211</v>
      </c>
      <c r="N55" s="108" t="s">
        <v>145</v>
      </c>
      <c r="O55" s="34">
        <v>2024680010125</v>
      </c>
      <c r="P55" s="106" t="s">
        <v>250</v>
      </c>
      <c r="Q55" s="30" t="s">
        <v>900</v>
      </c>
      <c r="R55" s="30" t="s">
        <v>306</v>
      </c>
      <c r="S55" s="30" t="s">
        <v>323</v>
      </c>
      <c r="T55" s="30" t="s">
        <v>933</v>
      </c>
      <c r="U55" s="30" t="s">
        <v>1070</v>
      </c>
      <c r="V55" s="30" t="s">
        <v>310</v>
      </c>
    </row>
    <row r="56" spans="1:22" ht="14.4" hidden="1" x14ac:dyDescent="0.3">
      <c r="A56" s="29">
        <v>45693</v>
      </c>
      <c r="B56" s="30">
        <v>1424</v>
      </c>
      <c r="C56" s="30" t="s">
        <v>493</v>
      </c>
      <c r="D56" s="30" t="s">
        <v>482</v>
      </c>
      <c r="E56" s="30" t="s">
        <v>522</v>
      </c>
      <c r="F56" s="30" t="s">
        <v>523</v>
      </c>
      <c r="G56" s="30" t="s">
        <v>524</v>
      </c>
      <c r="H56" s="93">
        <v>737</v>
      </c>
      <c r="I56" s="92">
        <v>26400000</v>
      </c>
      <c r="J56" s="31">
        <v>3813333.33</v>
      </c>
      <c r="K56" s="31">
        <v>3813333.33</v>
      </c>
      <c r="L56" s="92" t="s">
        <v>279</v>
      </c>
      <c r="M56" s="34">
        <v>211</v>
      </c>
      <c r="N56" s="108" t="s">
        <v>145</v>
      </c>
      <c r="O56" s="34">
        <v>2024680010125</v>
      </c>
      <c r="P56" s="106" t="s">
        <v>250</v>
      </c>
      <c r="Q56" s="30" t="s">
        <v>900</v>
      </c>
      <c r="R56" s="30" t="s">
        <v>306</v>
      </c>
      <c r="S56" s="30" t="s">
        <v>307</v>
      </c>
      <c r="T56" s="30" t="s">
        <v>934</v>
      </c>
      <c r="U56" s="30" t="s">
        <v>1071</v>
      </c>
      <c r="V56" s="30" t="s">
        <v>310</v>
      </c>
    </row>
    <row r="57" spans="1:22" ht="14.4" hidden="1" x14ac:dyDescent="0.3">
      <c r="A57" s="29">
        <v>45693</v>
      </c>
      <c r="B57" s="30">
        <v>1425</v>
      </c>
      <c r="C57" s="30" t="s">
        <v>525</v>
      </c>
      <c r="D57" s="30" t="s">
        <v>526</v>
      </c>
      <c r="E57" s="30" t="s">
        <v>527</v>
      </c>
      <c r="F57" s="30" t="s">
        <v>528</v>
      </c>
      <c r="G57" s="30" t="s">
        <v>529</v>
      </c>
      <c r="H57" s="93">
        <v>729</v>
      </c>
      <c r="I57" s="92">
        <v>25200000</v>
      </c>
      <c r="J57" s="31">
        <v>3640000</v>
      </c>
      <c r="K57" s="31">
        <v>3640000</v>
      </c>
      <c r="L57" s="92" t="s">
        <v>279</v>
      </c>
      <c r="M57" s="34">
        <v>204</v>
      </c>
      <c r="N57" s="108" t="s">
        <v>130</v>
      </c>
      <c r="O57" s="34">
        <v>2024680010066</v>
      </c>
      <c r="P57" s="106" t="s">
        <v>237</v>
      </c>
      <c r="Q57" s="30" t="s">
        <v>895</v>
      </c>
      <c r="R57" s="30" t="s">
        <v>306</v>
      </c>
      <c r="S57" s="30" t="s">
        <v>307</v>
      </c>
      <c r="T57" s="30" t="s">
        <v>935</v>
      </c>
      <c r="U57" s="30" t="s">
        <v>1072</v>
      </c>
      <c r="V57" s="30" t="s">
        <v>310</v>
      </c>
    </row>
    <row r="58" spans="1:22" ht="14.4" hidden="1" x14ac:dyDescent="0.3">
      <c r="A58" s="29">
        <v>45693</v>
      </c>
      <c r="B58" s="30">
        <v>1426</v>
      </c>
      <c r="C58" s="30" t="s">
        <v>300</v>
      </c>
      <c r="D58" s="30" t="s">
        <v>301</v>
      </c>
      <c r="E58" s="30" t="s">
        <v>530</v>
      </c>
      <c r="F58" s="30" t="s">
        <v>531</v>
      </c>
      <c r="G58" s="30" t="s">
        <v>532</v>
      </c>
      <c r="H58" s="93">
        <v>715</v>
      </c>
      <c r="I58" s="92">
        <v>28800000</v>
      </c>
      <c r="J58" s="31">
        <v>4160000</v>
      </c>
      <c r="K58" s="31">
        <v>4160000</v>
      </c>
      <c r="L58" s="92" t="s">
        <v>279</v>
      </c>
      <c r="M58" s="34">
        <v>254</v>
      </c>
      <c r="N58" s="108" t="s">
        <v>177</v>
      </c>
      <c r="O58" s="34">
        <v>2024680010068</v>
      </c>
      <c r="P58" s="104" t="s">
        <v>262</v>
      </c>
      <c r="Q58" s="30" t="s">
        <v>335</v>
      </c>
      <c r="R58" s="30" t="s">
        <v>306</v>
      </c>
      <c r="S58" s="30" t="s">
        <v>307</v>
      </c>
      <c r="T58" s="30" t="s">
        <v>936</v>
      </c>
      <c r="U58" s="30" t="s">
        <v>1073</v>
      </c>
      <c r="V58" s="30" t="s">
        <v>310</v>
      </c>
    </row>
    <row r="59" spans="1:22" ht="14.4" hidden="1" x14ac:dyDescent="0.3">
      <c r="A59" s="29">
        <v>45693</v>
      </c>
      <c r="B59" s="30">
        <v>1449</v>
      </c>
      <c r="C59" s="30" t="s">
        <v>486</v>
      </c>
      <c r="D59" s="30" t="s">
        <v>482</v>
      </c>
      <c r="E59" s="30" t="s">
        <v>533</v>
      </c>
      <c r="F59" s="30" t="s">
        <v>534</v>
      </c>
      <c r="G59" s="30" t="s">
        <v>535</v>
      </c>
      <c r="H59" s="93">
        <v>745</v>
      </c>
      <c r="I59" s="92">
        <v>17400000</v>
      </c>
      <c r="J59" s="31">
        <v>2513333.33</v>
      </c>
      <c r="K59" s="31">
        <v>2513333.33</v>
      </c>
      <c r="L59" s="92" t="s">
        <v>279</v>
      </c>
      <c r="M59" s="34">
        <v>211</v>
      </c>
      <c r="N59" s="108" t="s">
        <v>145</v>
      </c>
      <c r="O59" s="34">
        <v>2024680010125</v>
      </c>
      <c r="P59" s="106" t="s">
        <v>250</v>
      </c>
      <c r="Q59" s="30" t="s">
        <v>900</v>
      </c>
      <c r="R59" s="30" t="s">
        <v>306</v>
      </c>
      <c r="S59" s="30" t="s">
        <v>323</v>
      </c>
      <c r="T59" s="30" t="s">
        <v>937</v>
      </c>
      <c r="U59" s="30" t="s">
        <v>1074</v>
      </c>
      <c r="V59" s="30" t="s">
        <v>310</v>
      </c>
    </row>
    <row r="60" spans="1:22" ht="14.4" hidden="1" x14ac:dyDescent="0.3">
      <c r="A60" s="29">
        <v>45693</v>
      </c>
      <c r="B60" s="30">
        <v>1450</v>
      </c>
      <c r="C60" s="30" t="s">
        <v>486</v>
      </c>
      <c r="D60" s="30" t="s">
        <v>482</v>
      </c>
      <c r="E60" s="30" t="s">
        <v>536</v>
      </c>
      <c r="F60" s="30" t="s">
        <v>537</v>
      </c>
      <c r="G60" s="30" t="s">
        <v>538</v>
      </c>
      <c r="H60" s="93">
        <v>741</v>
      </c>
      <c r="I60" s="92">
        <v>18000000</v>
      </c>
      <c r="J60" s="31">
        <v>2600000</v>
      </c>
      <c r="K60" s="31">
        <v>2600000</v>
      </c>
      <c r="L60" s="92" t="s">
        <v>279</v>
      </c>
      <c r="M60" s="34">
        <v>211</v>
      </c>
      <c r="N60" s="108" t="s">
        <v>145</v>
      </c>
      <c r="O60" s="34">
        <v>2024680010125</v>
      </c>
      <c r="P60" s="106" t="s">
        <v>250</v>
      </c>
      <c r="Q60" s="30" t="s">
        <v>900</v>
      </c>
      <c r="R60" s="30" t="s">
        <v>306</v>
      </c>
      <c r="S60" s="30" t="s">
        <v>323</v>
      </c>
      <c r="T60" s="30" t="s">
        <v>938</v>
      </c>
      <c r="U60" s="30" t="s">
        <v>1075</v>
      </c>
      <c r="V60" s="30" t="s">
        <v>310</v>
      </c>
    </row>
    <row r="61" spans="1:22" ht="14.4" hidden="1" x14ac:dyDescent="0.3">
      <c r="A61" s="29">
        <v>45693</v>
      </c>
      <c r="B61" s="30">
        <v>1476</v>
      </c>
      <c r="C61" s="30" t="s">
        <v>493</v>
      </c>
      <c r="D61" s="30" t="s">
        <v>482</v>
      </c>
      <c r="E61" s="30" t="s">
        <v>539</v>
      </c>
      <c r="F61" s="30" t="s">
        <v>540</v>
      </c>
      <c r="G61" s="30" t="s">
        <v>541</v>
      </c>
      <c r="H61" s="93">
        <v>153</v>
      </c>
      <c r="I61" s="92">
        <v>65928060</v>
      </c>
      <c r="J61" s="31">
        <v>62110004</v>
      </c>
      <c r="K61" s="31">
        <v>62110004</v>
      </c>
      <c r="L61" s="92" t="s">
        <v>279</v>
      </c>
      <c r="M61" s="34">
        <v>212</v>
      </c>
      <c r="N61" s="108" t="s">
        <v>147</v>
      </c>
      <c r="O61" s="34">
        <v>2024680010125</v>
      </c>
      <c r="P61" s="106" t="s">
        <v>250</v>
      </c>
      <c r="Q61" s="30" t="s">
        <v>899</v>
      </c>
      <c r="R61" s="30" t="s">
        <v>418</v>
      </c>
      <c r="S61" s="30" t="s">
        <v>419</v>
      </c>
      <c r="T61" s="30" t="s">
        <v>939</v>
      </c>
      <c r="U61" s="30" t="s">
        <v>1076</v>
      </c>
      <c r="V61" s="30" t="s">
        <v>310</v>
      </c>
    </row>
    <row r="62" spans="1:22" ht="14.4" x14ac:dyDescent="0.3">
      <c r="A62" s="29">
        <v>45693</v>
      </c>
      <c r="B62" s="30">
        <v>1477</v>
      </c>
      <c r="C62" s="30" t="s">
        <v>542</v>
      </c>
      <c r="D62" s="30" t="s">
        <v>543</v>
      </c>
      <c r="E62" s="30" t="s">
        <v>539</v>
      </c>
      <c r="F62" s="30" t="s">
        <v>423</v>
      </c>
      <c r="G62" s="30" t="s">
        <v>424</v>
      </c>
      <c r="H62" s="93">
        <v>152</v>
      </c>
      <c r="I62" s="92">
        <v>23360400</v>
      </c>
      <c r="J62" s="31">
        <v>19992609</v>
      </c>
      <c r="K62" s="31">
        <v>19992609</v>
      </c>
      <c r="L62" s="92" t="s">
        <v>279</v>
      </c>
      <c r="M62" s="34">
        <v>213</v>
      </c>
      <c r="N62" s="108" t="s">
        <v>148</v>
      </c>
      <c r="O62" s="34">
        <v>2024680010125</v>
      </c>
      <c r="P62" s="106" t="s">
        <v>250</v>
      </c>
      <c r="Q62" s="30" t="s">
        <v>901</v>
      </c>
      <c r="R62" s="30" t="s">
        <v>418</v>
      </c>
      <c r="S62" s="30" t="s">
        <v>419</v>
      </c>
      <c r="T62" s="30" t="s">
        <v>939</v>
      </c>
      <c r="U62" s="30" t="s">
        <v>1076</v>
      </c>
      <c r="V62" s="30" t="s">
        <v>310</v>
      </c>
    </row>
    <row r="63" spans="1:22" ht="14.4" hidden="1" x14ac:dyDescent="0.3">
      <c r="A63" s="29">
        <v>45693</v>
      </c>
      <c r="B63" s="30">
        <v>1478</v>
      </c>
      <c r="C63" s="30" t="s">
        <v>493</v>
      </c>
      <c r="D63" s="30" t="s">
        <v>482</v>
      </c>
      <c r="E63" s="30" t="s">
        <v>539</v>
      </c>
      <c r="F63" s="30" t="s">
        <v>423</v>
      </c>
      <c r="G63" s="30" t="s">
        <v>424</v>
      </c>
      <c r="H63" s="93">
        <v>152</v>
      </c>
      <c r="I63" s="92">
        <v>17980380</v>
      </c>
      <c r="J63" s="31">
        <v>17980380</v>
      </c>
      <c r="K63" s="31">
        <v>17980380</v>
      </c>
      <c r="L63" s="92" t="s">
        <v>279</v>
      </c>
      <c r="M63" s="34">
        <v>212</v>
      </c>
      <c r="N63" s="108" t="s">
        <v>147</v>
      </c>
      <c r="O63" s="34">
        <v>2024680010125</v>
      </c>
      <c r="P63" s="106" t="s">
        <v>250</v>
      </c>
      <c r="Q63" s="30" t="s">
        <v>899</v>
      </c>
      <c r="R63" s="30" t="s">
        <v>418</v>
      </c>
      <c r="S63" s="30" t="s">
        <v>419</v>
      </c>
      <c r="T63" s="30" t="s">
        <v>939</v>
      </c>
      <c r="U63" s="30" t="s">
        <v>1076</v>
      </c>
      <c r="V63" s="30" t="s">
        <v>310</v>
      </c>
    </row>
    <row r="64" spans="1:22" ht="14.4" x14ac:dyDescent="0.3">
      <c r="A64" s="29">
        <v>45693</v>
      </c>
      <c r="B64" s="30">
        <v>1479</v>
      </c>
      <c r="C64" s="30" t="s">
        <v>542</v>
      </c>
      <c r="D64" s="30" t="s">
        <v>543</v>
      </c>
      <c r="E64" s="30" t="s">
        <v>539</v>
      </c>
      <c r="F64" s="30" t="s">
        <v>544</v>
      </c>
      <c r="G64" s="30" t="s">
        <v>545</v>
      </c>
      <c r="H64" s="93">
        <v>151</v>
      </c>
      <c r="I64" s="92">
        <v>74753280</v>
      </c>
      <c r="J64" s="31">
        <v>74441808</v>
      </c>
      <c r="K64" s="31">
        <v>74441808</v>
      </c>
      <c r="L64" s="92" t="s">
        <v>279</v>
      </c>
      <c r="M64" s="34">
        <v>213</v>
      </c>
      <c r="N64" s="108" t="s">
        <v>148</v>
      </c>
      <c r="O64" s="34">
        <v>2024680010125</v>
      </c>
      <c r="P64" s="106" t="s">
        <v>250</v>
      </c>
      <c r="Q64" s="30" t="s">
        <v>901</v>
      </c>
      <c r="R64" s="30" t="s">
        <v>418</v>
      </c>
      <c r="S64" s="30" t="s">
        <v>419</v>
      </c>
      <c r="T64" s="30" t="s">
        <v>939</v>
      </c>
      <c r="U64" s="30" t="s">
        <v>1076</v>
      </c>
      <c r="V64" s="30" t="s">
        <v>310</v>
      </c>
    </row>
    <row r="65" spans="1:22" ht="14.4" x14ac:dyDescent="0.3">
      <c r="A65" s="29">
        <v>45693</v>
      </c>
      <c r="B65" s="30">
        <v>1480</v>
      </c>
      <c r="C65" s="30" t="s">
        <v>542</v>
      </c>
      <c r="D65" s="30" t="s">
        <v>543</v>
      </c>
      <c r="E65" s="30" t="s">
        <v>539</v>
      </c>
      <c r="F65" s="30" t="s">
        <v>546</v>
      </c>
      <c r="G65" s="30" t="s">
        <v>547</v>
      </c>
      <c r="H65" s="93">
        <v>149</v>
      </c>
      <c r="I65" s="92">
        <v>58401000</v>
      </c>
      <c r="J65" s="31">
        <v>58401000</v>
      </c>
      <c r="K65" s="31">
        <v>58401000</v>
      </c>
      <c r="L65" s="92" t="s">
        <v>279</v>
      </c>
      <c r="M65" s="34">
        <v>213</v>
      </c>
      <c r="N65" s="108" t="s">
        <v>148</v>
      </c>
      <c r="O65" s="34">
        <v>2024680010125</v>
      </c>
      <c r="P65" s="106" t="s">
        <v>250</v>
      </c>
      <c r="Q65" s="30" t="s">
        <v>901</v>
      </c>
      <c r="R65" s="30" t="s">
        <v>418</v>
      </c>
      <c r="S65" s="30" t="s">
        <v>419</v>
      </c>
      <c r="T65" s="30" t="s">
        <v>939</v>
      </c>
      <c r="U65" s="30" t="s">
        <v>1076</v>
      </c>
      <c r="V65" s="30" t="s">
        <v>310</v>
      </c>
    </row>
    <row r="66" spans="1:22" ht="14.4" hidden="1" x14ac:dyDescent="0.3">
      <c r="A66" s="29">
        <v>45693</v>
      </c>
      <c r="B66" s="30">
        <v>1481</v>
      </c>
      <c r="C66" s="30" t="s">
        <v>493</v>
      </c>
      <c r="D66" s="30" t="s">
        <v>482</v>
      </c>
      <c r="E66" s="30" t="s">
        <v>539</v>
      </c>
      <c r="F66" s="30" t="s">
        <v>548</v>
      </c>
      <c r="G66" s="30" t="s">
        <v>549</v>
      </c>
      <c r="H66" s="93">
        <v>150</v>
      </c>
      <c r="I66" s="92">
        <v>101888820</v>
      </c>
      <c r="J66" s="31">
        <v>97227240</v>
      </c>
      <c r="K66" s="31">
        <v>97227240</v>
      </c>
      <c r="L66" s="92" t="s">
        <v>279</v>
      </c>
      <c r="M66" s="34">
        <v>212</v>
      </c>
      <c r="N66" s="108" t="s">
        <v>147</v>
      </c>
      <c r="O66" s="34">
        <v>2024680010125</v>
      </c>
      <c r="P66" s="106" t="s">
        <v>250</v>
      </c>
      <c r="Q66" s="30" t="s">
        <v>899</v>
      </c>
      <c r="R66" s="30" t="s">
        <v>418</v>
      </c>
      <c r="S66" s="30" t="s">
        <v>419</v>
      </c>
      <c r="T66" s="30" t="s">
        <v>939</v>
      </c>
      <c r="U66" s="30" t="s">
        <v>1076</v>
      </c>
      <c r="V66" s="30" t="s">
        <v>310</v>
      </c>
    </row>
    <row r="67" spans="1:22" ht="14.4" x14ac:dyDescent="0.3">
      <c r="A67" s="29">
        <v>45693</v>
      </c>
      <c r="B67" s="30">
        <v>1482</v>
      </c>
      <c r="C67" s="30" t="s">
        <v>542</v>
      </c>
      <c r="D67" s="30" t="s">
        <v>543</v>
      </c>
      <c r="E67" s="30" t="s">
        <v>539</v>
      </c>
      <c r="F67" s="30" t="s">
        <v>548</v>
      </c>
      <c r="G67" s="30" t="s">
        <v>549</v>
      </c>
      <c r="H67" s="93">
        <v>150</v>
      </c>
      <c r="I67" s="92">
        <v>132375600</v>
      </c>
      <c r="J67" s="31">
        <v>132375600</v>
      </c>
      <c r="K67" s="31">
        <v>132375600</v>
      </c>
      <c r="L67" s="92" t="s">
        <v>279</v>
      </c>
      <c r="M67" s="34">
        <v>213</v>
      </c>
      <c r="N67" s="108" t="s">
        <v>148</v>
      </c>
      <c r="O67" s="34">
        <v>2024680010125</v>
      </c>
      <c r="P67" s="106" t="s">
        <v>250</v>
      </c>
      <c r="Q67" s="30" t="s">
        <v>901</v>
      </c>
      <c r="R67" s="30" t="s">
        <v>418</v>
      </c>
      <c r="S67" s="30" t="s">
        <v>419</v>
      </c>
      <c r="T67" s="30" t="s">
        <v>939</v>
      </c>
      <c r="U67" s="30" t="s">
        <v>1076</v>
      </c>
      <c r="V67" s="30" t="s">
        <v>310</v>
      </c>
    </row>
    <row r="68" spans="1:22" ht="14.4" hidden="1" x14ac:dyDescent="0.3">
      <c r="A68" s="29">
        <v>45693</v>
      </c>
      <c r="B68" s="30">
        <v>1483</v>
      </c>
      <c r="C68" s="30" t="s">
        <v>493</v>
      </c>
      <c r="D68" s="30" t="s">
        <v>482</v>
      </c>
      <c r="E68" s="30" t="s">
        <v>539</v>
      </c>
      <c r="F68" s="30" t="s">
        <v>550</v>
      </c>
      <c r="G68" s="30" t="s">
        <v>551</v>
      </c>
      <c r="H68" s="93">
        <v>154</v>
      </c>
      <c r="I68" s="92">
        <v>116872470</v>
      </c>
      <c r="J68" s="31">
        <v>116384114</v>
      </c>
      <c r="K68" s="31">
        <v>116384114</v>
      </c>
      <c r="L68" s="92" t="s">
        <v>279</v>
      </c>
      <c r="M68" s="34">
        <v>212</v>
      </c>
      <c r="N68" s="108" t="s">
        <v>147</v>
      </c>
      <c r="O68" s="34">
        <v>2024680010125</v>
      </c>
      <c r="P68" s="106" t="s">
        <v>250</v>
      </c>
      <c r="Q68" s="30" t="s">
        <v>899</v>
      </c>
      <c r="R68" s="30" t="s">
        <v>418</v>
      </c>
      <c r="S68" s="30" t="s">
        <v>419</v>
      </c>
      <c r="T68" s="30" t="s">
        <v>939</v>
      </c>
      <c r="U68" s="30" t="s">
        <v>1076</v>
      </c>
      <c r="V68" s="30" t="s">
        <v>310</v>
      </c>
    </row>
    <row r="69" spans="1:22" ht="14.4" x14ac:dyDescent="0.3">
      <c r="A69" s="29">
        <v>45693</v>
      </c>
      <c r="B69" s="30">
        <v>1484</v>
      </c>
      <c r="C69" s="30" t="s">
        <v>542</v>
      </c>
      <c r="D69" s="30" t="s">
        <v>543</v>
      </c>
      <c r="E69" s="30" t="s">
        <v>539</v>
      </c>
      <c r="F69" s="30" t="s">
        <v>550</v>
      </c>
      <c r="G69" s="30" t="s">
        <v>551</v>
      </c>
      <c r="H69" s="93">
        <v>154</v>
      </c>
      <c r="I69" s="92">
        <v>46720800</v>
      </c>
      <c r="J69" s="31">
        <v>46720800</v>
      </c>
      <c r="K69" s="31">
        <v>46720800</v>
      </c>
      <c r="L69" s="92" t="s">
        <v>279</v>
      </c>
      <c r="M69" s="34">
        <v>213</v>
      </c>
      <c r="N69" s="108" t="s">
        <v>148</v>
      </c>
      <c r="O69" s="34">
        <v>2024680010125</v>
      </c>
      <c r="P69" s="106" t="s">
        <v>250</v>
      </c>
      <c r="Q69" s="30" t="s">
        <v>901</v>
      </c>
      <c r="R69" s="30" t="s">
        <v>418</v>
      </c>
      <c r="S69" s="30" t="s">
        <v>419</v>
      </c>
      <c r="T69" s="30" t="s">
        <v>939</v>
      </c>
      <c r="U69" s="30" t="s">
        <v>1076</v>
      </c>
      <c r="V69" s="30" t="s">
        <v>310</v>
      </c>
    </row>
    <row r="70" spans="1:22" ht="14.4" hidden="1" x14ac:dyDescent="0.3">
      <c r="A70" s="29">
        <v>45693</v>
      </c>
      <c r="B70" s="30">
        <v>1485</v>
      </c>
      <c r="C70" s="30" t="s">
        <v>493</v>
      </c>
      <c r="D70" s="30" t="s">
        <v>482</v>
      </c>
      <c r="E70" s="30" t="s">
        <v>539</v>
      </c>
      <c r="F70" s="30" t="s">
        <v>544</v>
      </c>
      <c r="G70" s="30" t="s">
        <v>545</v>
      </c>
      <c r="H70" s="93">
        <v>151</v>
      </c>
      <c r="I70" s="92">
        <v>35960760</v>
      </c>
      <c r="J70" s="31">
        <v>35960760</v>
      </c>
      <c r="K70" s="31">
        <v>35960760</v>
      </c>
      <c r="L70" s="92" t="s">
        <v>279</v>
      </c>
      <c r="M70" s="34">
        <v>212</v>
      </c>
      <c r="N70" s="108" t="s">
        <v>147</v>
      </c>
      <c r="O70" s="34">
        <v>2024680010125</v>
      </c>
      <c r="P70" s="106" t="s">
        <v>250</v>
      </c>
      <c r="Q70" s="30" t="s">
        <v>899</v>
      </c>
      <c r="R70" s="30" t="s">
        <v>418</v>
      </c>
      <c r="S70" s="30" t="s">
        <v>419</v>
      </c>
      <c r="T70" s="30" t="s">
        <v>939</v>
      </c>
      <c r="U70" s="30" t="s">
        <v>1076</v>
      </c>
      <c r="V70" s="30" t="s">
        <v>310</v>
      </c>
    </row>
    <row r="71" spans="1:22" ht="14.4" x14ac:dyDescent="0.3">
      <c r="A71" s="29">
        <v>45693</v>
      </c>
      <c r="B71" s="30">
        <v>1486</v>
      </c>
      <c r="C71" s="30" t="s">
        <v>542</v>
      </c>
      <c r="D71" s="30" t="s">
        <v>543</v>
      </c>
      <c r="E71" s="30" t="s">
        <v>539</v>
      </c>
      <c r="F71" s="30" t="s">
        <v>540</v>
      </c>
      <c r="G71" s="30" t="s">
        <v>541</v>
      </c>
      <c r="H71" s="93">
        <v>153</v>
      </c>
      <c r="I71" s="92">
        <v>101228400</v>
      </c>
      <c r="J71" s="31">
        <v>96575787</v>
      </c>
      <c r="K71" s="31">
        <v>96575787</v>
      </c>
      <c r="L71" s="92" t="s">
        <v>279</v>
      </c>
      <c r="M71" s="34">
        <v>213</v>
      </c>
      <c r="N71" s="108" t="s">
        <v>148</v>
      </c>
      <c r="O71" s="34">
        <v>2024680010125</v>
      </c>
      <c r="P71" s="106" t="s">
        <v>250</v>
      </c>
      <c r="Q71" s="30" t="s">
        <v>901</v>
      </c>
      <c r="R71" s="30" t="s">
        <v>418</v>
      </c>
      <c r="S71" s="30" t="s">
        <v>419</v>
      </c>
      <c r="T71" s="30" t="s">
        <v>939</v>
      </c>
      <c r="U71" s="30" t="s">
        <v>1076</v>
      </c>
      <c r="V71" s="30" t="s">
        <v>310</v>
      </c>
    </row>
    <row r="72" spans="1:22" ht="14.4" hidden="1" x14ac:dyDescent="0.3">
      <c r="A72" s="29">
        <v>45693</v>
      </c>
      <c r="B72" s="30">
        <v>1487</v>
      </c>
      <c r="C72" s="30" t="s">
        <v>493</v>
      </c>
      <c r="D72" s="30" t="s">
        <v>482</v>
      </c>
      <c r="E72" s="30" t="s">
        <v>539</v>
      </c>
      <c r="F72" s="30" t="s">
        <v>552</v>
      </c>
      <c r="G72" s="30" t="s">
        <v>553</v>
      </c>
      <c r="H72" s="93">
        <v>155</v>
      </c>
      <c r="I72" s="92">
        <v>29967300</v>
      </c>
      <c r="J72" s="31">
        <v>29967300</v>
      </c>
      <c r="K72" s="31">
        <v>29967300</v>
      </c>
      <c r="L72" s="92" t="s">
        <v>279</v>
      </c>
      <c r="M72" s="34">
        <v>212</v>
      </c>
      <c r="N72" s="108" t="s">
        <v>147</v>
      </c>
      <c r="O72" s="34">
        <v>2024680010125</v>
      </c>
      <c r="P72" s="106" t="s">
        <v>250</v>
      </c>
      <c r="Q72" s="30" t="s">
        <v>899</v>
      </c>
      <c r="R72" s="30" t="s">
        <v>418</v>
      </c>
      <c r="S72" s="30" t="s">
        <v>419</v>
      </c>
      <c r="T72" s="30" t="s">
        <v>939</v>
      </c>
      <c r="U72" s="30" t="s">
        <v>1076</v>
      </c>
      <c r="V72" s="30" t="s">
        <v>310</v>
      </c>
    </row>
    <row r="73" spans="1:22" ht="14.4" x14ac:dyDescent="0.3">
      <c r="A73" s="29">
        <v>45693</v>
      </c>
      <c r="B73" s="30">
        <v>1488</v>
      </c>
      <c r="C73" s="30" t="s">
        <v>542</v>
      </c>
      <c r="D73" s="30" t="s">
        <v>543</v>
      </c>
      <c r="E73" s="30" t="s">
        <v>539</v>
      </c>
      <c r="F73" s="30" t="s">
        <v>552</v>
      </c>
      <c r="G73" s="30" t="s">
        <v>553</v>
      </c>
      <c r="H73" s="93">
        <v>155</v>
      </c>
      <c r="I73" s="92">
        <v>23360400</v>
      </c>
      <c r="J73" s="31">
        <v>21666771</v>
      </c>
      <c r="K73" s="31">
        <v>21666771</v>
      </c>
      <c r="L73" s="92" t="s">
        <v>279</v>
      </c>
      <c r="M73" s="34">
        <v>213</v>
      </c>
      <c r="N73" s="108" t="s">
        <v>148</v>
      </c>
      <c r="O73" s="34">
        <v>2024680010125</v>
      </c>
      <c r="P73" s="106" t="s">
        <v>250</v>
      </c>
      <c r="Q73" s="30" t="s">
        <v>901</v>
      </c>
      <c r="R73" s="30" t="s">
        <v>418</v>
      </c>
      <c r="S73" s="30" t="s">
        <v>419</v>
      </c>
      <c r="T73" s="30" t="s">
        <v>939</v>
      </c>
      <c r="U73" s="30" t="s">
        <v>1076</v>
      </c>
      <c r="V73" s="30" t="s">
        <v>310</v>
      </c>
    </row>
    <row r="74" spans="1:22" ht="14.4" x14ac:dyDescent="0.3">
      <c r="A74" s="29">
        <v>45693</v>
      </c>
      <c r="B74" s="30">
        <v>1489</v>
      </c>
      <c r="C74" s="30" t="s">
        <v>542</v>
      </c>
      <c r="D74" s="30" t="s">
        <v>543</v>
      </c>
      <c r="E74" s="30" t="s">
        <v>539</v>
      </c>
      <c r="F74" s="30" t="s">
        <v>415</v>
      </c>
      <c r="G74" s="30" t="s">
        <v>416</v>
      </c>
      <c r="H74" s="93">
        <v>156</v>
      </c>
      <c r="I74" s="92">
        <v>45942120</v>
      </c>
      <c r="J74" s="31">
        <v>42827400</v>
      </c>
      <c r="K74" s="31">
        <v>42827400</v>
      </c>
      <c r="L74" s="92" t="s">
        <v>279</v>
      </c>
      <c r="M74" s="34">
        <v>213</v>
      </c>
      <c r="N74" s="108" t="s">
        <v>148</v>
      </c>
      <c r="O74" s="34">
        <v>2024680010125</v>
      </c>
      <c r="P74" s="106" t="s">
        <v>250</v>
      </c>
      <c r="Q74" s="30" t="s">
        <v>901</v>
      </c>
      <c r="R74" s="30" t="s">
        <v>418</v>
      </c>
      <c r="S74" s="30" t="s">
        <v>419</v>
      </c>
      <c r="T74" s="30" t="s">
        <v>939</v>
      </c>
      <c r="U74" s="30" t="s">
        <v>1076</v>
      </c>
      <c r="V74" s="30" t="s">
        <v>310</v>
      </c>
    </row>
    <row r="75" spans="1:22" ht="14.4" hidden="1" x14ac:dyDescent="0.3">
      <c r="A75" s="29">
        <v>45693</v>
      </c>
      <c r="B75" s="30">
        <v>1490</v>
      </c>
      <c r="C75" s="30" t="s">
        <v>493</v>
      </c>
      <c r="D75" s="30" t="s">
        <v>482</v>
      </c>
      <c r="E75" s="30" t="s">
        <v>539</v>
      </c>
      <c r="F75" s="30" t="s">
        <v>554</v>
      </c>
      <c r="G75" s="30" t="s">
        <v>555</v>
      </c>
      <c r="H75" s="93">
        <v>158</v>
      </c>
      <c r="I75" s="92">
        <v>23973840</v>
      </c>
      <c r="J75" s="31">
        <v>23041524</v>
      </c>
      <c r="K75" s="31">
        <v>23041524</v>
      </c>
      <c r="L75" s="92" t="s">
        <v>279</v>
      </c>
      <c r="M75" s="34">
        <v>212</v>
      </c>
      <c r="N75" s="108" t="s">
        <v>147</v>
      </c>
      <c r="O75" s="34">
        <v>2024680010125</v>
      </c>
      <c r="P75" s="106" t="s">
        <v>250</v>
      </c>
      <c r="Q75" s="30" t="s">
        <v>899</v>
      </c>
      <c r="R75" s="30" t="s">
        <v>418</v>
      </c>
      <c r="S75" s="30" t="s">
        <v>419</v>
      </c>
      <c r="T75" s="30" t="s">
        <v>939</v>
      </c>
      <c r="U75" s="30" t="s">
        <v>1077</v>
      </c>
      <c r="V75" s="30" t="s">
        <v>310</v>
      </c>
    </row>
    <row r="76" spans="1:22" ht="14.4" x14ac:dyDescent="0.3">
      <c r="A76" s="29">
        <v>45693</v>
      </c>
      <c r="B76" s="30">
        <v>1491</v>
      </c>
      <c r="C76" s="30" t="s">
        <v>542</v>
      </c>
      <c r="D76" s="30" t="s">
        <v>543</v>
      </c>
      <c r="E76" s="30" t="s">
        <v>539</v>
      </c>
      <c r="F76" s="30" t="s">
        <v>554</v>
      </c>
      <c r="G76" s="30" t="s">
        <v>555</v>
      </c>
      <c r="H76" s="93">
        <v>158</v>
      </c>
      <c r="I76" s="92">
        <v>27253800</v>
      </c>
      <c r="J76" s="31">
        <v>23710806</v>
      </c>
      <c r="K76" s="31">
        <v>23710806</v>
      </c>
      <c r="L76" s="92" t="s">
        <v>279</v>
      </c>
      <c r="M76" s="34">
        <v>213</v>
      </c>
      <c r="N76" s="108" t="s">
        <v>148</v>
      </c>
      <c r="O76" s="34">
        <v>2024680010125</v>
      </c>
      <c r="P76" s="106" t="s">
        <v>250</v>
      </c>
      <c r="Q76" s="30" t="s">
        <v>901</v>
      </c>
      <c r="R76" s="30" t="s">
        <v>418</v>
      </c>
      <c r="S76" s="30" t="s">
        <v>419</v>
      </c>
      <c r="T76" s="30" t="s">
        <v>939</v>
      </c>
      <c r="U76" s="30" t="s">
        <v>1077</v>
      </c>
      <c r="V76" s="30" t="s">
        <v>310</v>
      </c>
    </row>
    <row r="77" spans="1:22" ht="14.4" hidden="1" x14ac:dyDescent="0.3">
      <c r="A77" s="29">
        <v>45693</v>
      </c>
      <c r="B77" s="30">
        <v>1492</v>
      </c>
      <c r="C77" s="30" t="s">
        <v>493</v>
      </c>
      <c r="D77" s="30" t="s">
        <v>482</v>
      </c>
      <c r="E77" s="30" t="s">
        <v>539</v>
      </c>
      <c r="F77" s="30" t="s">
        <v>556</v>
      </c>
      <c r="G77" s="30" t="s">
        <v>557</v>
      </c>
      <c r="H77" s="93">
        <v>157</v>
      </c>
      <c r="I77" s="92">
        <v>47947680</v>
      </c>
      <c r="J77" s="31">
        <v>46748988</v>
      </c>
      <c r="K77" s="31">
        <v>46748988</v>
      </c>
      <c r="L77" s="92" t="s">
        <v>279</v>
      </c>
      <c r="M77" s="34">
        <v>212</v>
      </c>
      <c r="N77" s="108" t="s">
        <v>147</v>
      </c>
      <c r="O77" s="34">
        <v>2024680010125</v>
      </c>
      <c r="P77" s="106" t="s">
        <v>250</v>
      </c>
      <c r="Q77" s="30" t="s">
        <v>899</v>
      </c>
      <c r="R77" s="30" t="s">
        <v>418</v>
      </c>
      <c r="S77" s="30" t="s">
        <v>419</v>
      </c>
      <c r="T77" s="30" t="s">
        <v>939</v>
      </c>
      <c r="U77" s="30" t="s">
        <v>1076</v>
      </c>
      <c r="V77" s="30" t="s">
        <v>310</v>
      </c>
    </row>
    <row r="78" spans="1:22" ht="14.4" x14ac:dyDescent="0.3">
      <c r="A78" s="29">
        <v>45693</v>
      </c>
      <c r="B78" s="30">
        <v>1493</v>
      </c>
      <c r="C78" s="30" t="s">
        <v>542</v>
      </c>
      <c r="D78" s="30" t="s">
        <v>543</v>
      </c>
      <c r="E78" s="30" t="s">
        <v>539</v>
      </c>
      <c r="F78" s="30" t="s">
        <v>556</v>
      </c>
      <c r="G78" s="30" t="s">
        <v>557</v>
      </c>
      <c r="H78" s="93">
        <v>157</v>
      </c>
      <c r="I78" s="92">
        <v>15573600</v>
      </c>
      <c r="J78" s="31">
        <v>14794920</v>
      </c>
      <c r="K78" s="31">
        <v>14794920</v>
      </c>
      <c r="L78" s="92" t="s">
        <v>279</v>
      </c>
      <c r="M78" s="34">
        <v>213</v>
      </c>
      <c r="N78" s="108" t="s">
        <v>148</v>
      </c>
      <c r="O78" s="34">
        <v>2024680010125</v>
      </c>
      <c r="P78" s="106" t="s">
        <v>250</v>
      </c>
      <c r="Q78" s="30" t="s">
        <v>901</v>
      </c>
      <c r="R78" s="30" t="s">
        <v>418</v>
      </c>
      <c r="S78" s="30" t="s">
        <v>419</v>
      </c>
      <c r="T78" s="30" t="s">
        <v>939</v>
      </c>
      <c r="U78" s="30" t="s">
        <v>1076</v>
      </c>
      <c r="V78" s="30" t="s">
        <v>310</v>
      </c>
    </row>
    <row r="79" spans="1:22" ht="14.4" hidden="1" x14ac:dyDescent="0.3">
      <c r="A79" s="29">
        <v>45693</v>
      </c>
      <c r="B79" s="30">
        <v>1494</v>
      </c>
      <c r="C79" s="30" t="s">
        <v>493</v>
      </c>
      <c r="D79" s="30" t="s">
        <v>482</v>
      </c>
      <c r="E79" s="30" t="s">
        <v>539</v>
      </c>
      <c r="F79" s="30" t="s">
        <v>558</v>
      </c>
      <c r="G79" s="30" t="s">
        <v>559</v>
      </c>
      <c r="H79" s="93">
        <v>159</v>
      </c>
      <c r="I79" s="92">
        <v>50944410</v>
      </c>
      <c r="J79" s="31">
        <v>50456054</v>
      </c>
      <c r="K79" s="31">
        <v>50456054</v>
      </c>
      <c r="L79" s="92" t="s">
        <v>279</v>
      </c>
      <c r="M79" s="34">
        <v>212</v>
      </c>
      <c r="N79" s="108" t="s">
        <v>147</v>
      </c>
      <c r="O79" s="34">
        <v>2024680010125</v>
      </c>
      <c r="P79" s="106" t="s">
        <v>250</v>
      </c>
      <c r="Q79" s="30" t="s">
        <v>899</v>
      </c>
      <c r="R79" s="30" t="s">
        <v>418</v>
      </c>
      <c r="S79" s="30" t="s">
        <v>419</v>
      </c>
      <c r="T79" s="30" t="s">
        <v>1027</v>
      </c>
      <c r="U79" s="30" t="s">
        <v>1165</v>
      </c>
      <c r="V79" s="30" t="s">
        <v>310</v>
      </c>
    </row>
    <row r="80" spans="1:22" ht="14.4" hidden="1" x14ac:dyDescent="0.3">
      <c r="A80" s="29">
        <v>45694</v>
      </c>
      <c r="B80" s="30">
        <v>1565</v>
      </c>
      <c r="C80" s="30" t="s">
        <v>525</v>
      </c>
      <c r="D80" s="30" t="s">
        <v>526</v>
      </c>
      <c r="E80" s="30" t="s">
        <v>560</v>
      </c>
      <c r="F80" s="30" t="s">
        <v>561</v>
      </c>
      <c r="G80" s="30" t="s">
        <v>562</v>
      </c>
      <c r="H80" s="93">
        <v>786</v>
      </c>
      <c r="I80" s="92">
        <v>18600000</v>
      </c>
      <c r="J80" s="31">
        <v>2583333.33</v>
      </c>
      <c r="K80" s="31">
        <v>2583333.33</v>
      </c>
      <c r="L80" s="92" t="s">
        <v>279</v>
      </c>
      <c r="M80" s="34">
        <v>204</v>
      </c>
      <c r="N80" s="108" t="s">
        <v>130</v>
      </c>
      <c r="O80" s="34">
        <v>2024680010066</v>
      </c>
      <c r="P80" s="106" t="s">
        <v>237</v>
      </c>
      <c r="Q80" s="30" t="s">
        <v>895</v>
      </c>
      <c r="R80" s="30" t="s">
        <v>306</v>
      </c>
      <c r="S80" s="30" t="s">
        <v>323</v>
      </c>
      <c r="T80" s="30" t="s">
        <v>940</v>
      </c>
      <c r="U80" s="30" t="s">
        <v>1078</v>
      </c>
      <c r="V80" s="30" t="s">
        <v>310</v>
      </c>
    </row>
    <row r="81" spans="1:22" ht="14.4" hidden="1" x14ac:dyDescent="0.3">
      <c r="A81" s="29">
        <v>45694</v>
      </c>
      <c r="B81" s="30">
        <v>1566</v>
      </c>
      <c r="C81" s="30" t="s">
        <v>486</v>
      </c>
      <c r="D81" s="30" t="s">
        <v>482</v>
      </c>
      <c r="E81" s="30" t="s">
        <v>563</v>
      </c>
      <c r="F81" s="30" t="s">
        <v>564</v>
      </c>
      <c r="G81" s="30" t="s">
        <v>565</v>
      </c>
      <c r="H81" s="93">
        <v>797</v>
      </c>
      <c r="I81" s="92">
        <v>24000000</v>
      </c>
      <c r="J81" s="31">
        <v>3333333.33</v>
      </c>
      <c r="K81" s="31">
        <v>3333333.33</v>
      </c>
      <c r="L81" s="92" t="s">
        <v>279</v>
      </c>
      <c r="M81" s="34">
        <v>211</v>
      </c>
      <c r="N81" s="108" t="s">
        <v>145</v>
      </c>
      <c r="O81" s="34">
        <v>2024680010125</v>
      </c>
      <c r="P81" s="106" t="s">
        <v>250</v>
      </c>
      <c r="Q81" s="30" t="s">
        <v>900</v>
      </c>
      <c r="R81" s="30" t="s">
        <v>306</v>
      </c>
      <c r="S81" s="30" t="s">
        <v>307</v>
      </c>
      <c r="T81" s="30" t="s">
        <v>941</v>
      </c>
      <c r="U81" s="30" t="s">
        <v>1079</v>
      </c>
      <c r="V81" s="30" t="s">
        <v>310</v>
      </c>
    </row>
    <row r="82" spans="1:22" ht="14.4" hidden="1" x14ac:dyDescent="0.3">
      <c r="A82" s="29">
        <v>45694</v>
      </c>
      <c r="B82" s="30">
        <v>1567</v>
      </c>
      <c r="C82" s="30" t="s">
        <v>486</v>
      </c>
      <c r="D82" s="30" t="s">
        <v>482</v>
      </c>
      <c r="E82" s="30" t="s">
        <v>533</v>
      </c>
      <c r="F82" s="30" t="s">
        <v>566</v>
      </c>
      <c r="G82" s="30" t="s">
        <v>567</v>
      </c>
      <c r="H82" s="93">
        <v>802</v>
      </c>
      <c r="I82" s="92">
        <v>17400000</v>
      </c>
      <c r="J82" s="31">
        <v>2416666.67</v>
      </c>
      <c r="K82" s="31">
        <v>2416666.67</v>
      </c>
      <c r="L82" s="92" t="s">
        <v>279</v>
      </c>
      <c r="M82" s="34">
        <v>211</v>
      </c>
      <c r="N82" s="108" t="s">
        <v>145</v>
      </c>
      <c r="O82" s="34">
        <v>2024680010125</v>
      </c>
      <c r="P82" s="106" t="s">
        <v>250</v>
      </c>
      <c r="Q82" s="30" t="s">
        <v>900</v>
      </c>
      <c r="R82" s="30" t="s">
        <v>306</v>
      </c>
      <c r="S82" s="30" t="s">
        <v>323</v>
      </c>
      <c r="T82" s="30" t="s">
        <v>942</v>
      </c>
      <c r="U82" s="30" t="s">
        <v>1080</v>
      </c>
      <c r="V82" s="30" t="s">
        <v>310</v>
      </c>
    </row>
    <row r="83" spans="1:22" ht="14.4" hidden="1" x14ac:dyDescent="0.3">
      <c r="A83" s="29">
        <v>45694</v>
      </c>
      <c r="B83" s="30">
        <v>1568</v>
      </c>
      <c r="C83" s="30" t="s">
        <v>493</v>
      </c>
      <c r="D83" s="30" t="s">
        <v>482</v>
      </c>
      <c r="E83" s="30" t="s">
        <v>494</v>
      </c>
      <c r="F83" s="30" t="s">
        <v>568</v>
      </c>
      <c r="G83" s="30" t="s">
        <v>569</v>
      </c>
      <c r="H83" s="93">
        <v>804</v>
      </c>
      <c r="I83" s="92">
        <v>24000000</v>
      </c>
      <c r="J83" s="31">
        <v>3333333.33</v>
      </c>
      <c r="K83" s="31">
        <v>3333333.33</v>
      </c>
      <c r="L83" s="92" t="s">
        <v>279</v>
      </c>
      <c r="M83" s="34">
        <v>211</v>
      </c>
      <c r="N83" s="108" t="s">
        <v>145</v>
      </c>
      <c r="O83" s="34">
        <v>2024680010125</v>
      </c>
      <c r="P83" s="106" t="s">
        <v>250</v>
      </c>
      <c r="Q83" s="30" t="s">
        <v>900</v>
      </c>
      <c r="R83" s="30" t="s">
        <v>306</v>
      </c>
      <c r="S83" s="30" t="s">
        <v>307</v>
      </c>
      <c r="T83" s="30" t="s">
        <v>943</v>
      </c>
      <c r="U83" s="30" t="s">
        <v>1081</v>
      </c>
      <c r="V83" s="30" t="s">
        <v>310</v>
      </c>
    </row>
    <row r="84" spans="1:22" ht="14.4" hidden="1" x14ac:dyDescent="0.3">
      <c r="A84" s="29">
        <v>45694</v>
      </c>
      <c r="B84" s="30">
        <v>1569</v>
      </c>
      <c r="C84" s="30" t="s">
        <v>493</v>
      </c>
      <c r="D84" s="30" t="s">
        <v>482</v>
      </c>
      <c r="E84" s="30" t="s">
        <v>570</v>
      </c>
      <c r="F84" s="30" t="s">
        <v>571</v>
      </c>
      <c r="G84" s="30" t="s">
        <v>572</v>
      </c>
      <c r="H84" s="93">
        <v>801</v>
      </c>
      <c r="I84" s="92">
        <v>18000000</v>
      </c>
      <c r="J84" s="31">
        <v>2500000</v>
      </c>
      <c r="K84" s="31">
        <v>2500000</v>
      </c>
      <c r="L84" s="92" t="s">
        <v>279</v>
      </c>
      <c r="M84" s="34">
        <v>211</v>
      </c>
      <c r="N84" s="108" t="s">
        <v>145</v>
      </c>
      <c r="O84" s="34">
        <v>2024680010125</v>
      </c>
      <c r="P84" s="106" t="s">
        <v>250</v>
      </c>
      <c r="Q84" s="30" t="s">
        <v>900</v>
      </c>
      <c r="R84" s="30" t="s">
        <v>306</v>
      </c>
      <c r="S84" s="30" t="s">
        <v>323</v>
      </c>
      <c r="T84" s="30" t="s">
        <v>944</v>
      </c>
      <c r="U84" s="30" t="s">
        <v>1082</v>
      </c>
      <c r="V84" s="30" t="s">
        <v>310</v>
      </c>
    </row>
    <row r="85" spans="1:22" ht="14.4" hidden="1" x14ac:dyDescent="0.3">
      <c r="A85" s="29">
        <v>45694</v>
      </c>
      <c r="B85" s="30">
        <v>1702</v>
      </c>
      <c r="C85" s="30" t="s">
        <v>486</v>
      </c>
      <c r="D85" s="30" t="s">
        <v>482</v>
      </c>
      <c r="E85" s="30" t="s">
        <v>494</v>
      </c>
      <c r="F85" s="30" t="s">
        <v>573</v>
      </c>
      <c r="G85" s="30" t="s">
        <v>574</v>
      </c>
      <c r="H85" s="93">
        <v>740</v>
      </c>
      <c r="I85" s="92">
        <v>24000000</v>
      </c>
      <c r="J85" s="31">
        <v>3333333.33</v>
      </c>
      <c r="K85" s="31">
        <v>3333333.33</v>
      </c>
      <c r="L85" s="92" t="s">
        <v>279</v>
      </c>
      <c r="M85" s="34">
        <v>211</v>
      </c>
      <c r="N85" s="108" t="s">
        <v>145</v>
      </c>
      <c r="O85" s="34">
        <v>2024680010125</v>
      </c>
      <c r="P85" s="106" t="s">
        <v>250</v>
      </c>
      <c r="Q85" s="30" t="s">
        <v>900</v>
      </c>
      <c r="R85" s="30" t="s">
        <v>306</v>
      </c>
      <c r="S85" s="30" t="s">
        <v>307</v>
      </c>
      <c r="T85" s="30" t="s">
        <v>945</v>
      </c>
      <c r="U85" s="30" t="s">
        <v>1083</v>
      </c>
      <c r="V85" s="30" t="s">
        <v>310</v>
      </c>
    </row>
    <row r="86" spans="1:22" ht="14.4" hidden="1" x14ac:dyDescent="0.3">
      <c r="A86" s="29">
        <v>45694</v>
      </c>
      <c r="B86" s="30">
        <v>1703</v>
      </c>
      <c r="C86" s="30" t="s">
        <v>493</v>
      </c>
      <c r="D86" s="30" t="s">
        <v>482</v>
      </c>
      <c r="E86" s="30" t="s">
        <v>570</v>
      </c>
      <c r="F86" s="30" t="s">
        <v>575</v>
      </c>
      <c r="G86" s="30" t="s">
        <v>576</v>
      </c>
      <c r="H86" s="93">
        <v>780</v>
      </c>
      <c r="I86" s="92">
        <v>18000000</v>
      </c>
      <c r="J86" s="31">
        <v>2500000</v>
      </c>
      <c r="K86" s="31">
        <v>2500000</v>
      </c>
      <c r="L86" s="92" t="s">
        <v>279</v>
      </c>
      <c r="M86" s="34">
        <v>211</v>
      </c>
      <c r="N86" s="108" t="s">
        <v>145</v>
      </c>
      <c r="O86" s="34">
        <v>2024680010125</v>
      </c>
      <c r="P86" s="106" t="s">
        <v>250</v>
      </c>
      <c r="Q86" s="30" t="s">
        <v>900</v>
      </c>
      <c r="R86" s="30" t="s">
        <v>306</v>
      </c>
      <c r="S86" s="30" t="s">
        <v>323</v>
      </c>
      <c r="T86" s="30" t="s">
        <v>946</v>
      </c>
      <c r="U86" s="30" t="s">
        <v>1084</v>
      </c>
      <c r="V86" s="30" t="s">
        <v>310</v>
      </c>
    </row>
    <row r="87" spans="1:22" ht="14.4" hidden="1" x14ac:dyDescent="0.3">
      <c r="A87" s="29">
        <v>45695</v>
      </c>
      <c r="B87" s="30">
        <v>1732</v>
      </c>
      <c r="C87" s="30" t="s">
        <v>486</v>
      </c>
      <c r="D87" s="30" t="s">
        <v>482</v>
      </c>
      <c r="E87" s="30" t="s">
        <v>577</v>
      </c>
      <c r="F87" s="30" t="s">
        <v>578</v>
      </c>
      <c r="G87" s="30" t="s">
        <v>579</v>
      </c>
      <c r="H87" s="93">
        <v>840</v>
      </c>
      <c r="I87" s="92">
        <v>18000000</v>
      </c>
      <c r="J87" s="31">
        <v>2400000</v>
      </c>
      <c r="K87" s="31">
        <v>2400000</v>
      </c>
      <c r="L87" s="92" t="s">
        <v>279</v>
      </c>
      <c r="M87" s="34">
        <v>211</v>
      </c>
      <c r="N87" s="108" t="s">
        <v>145</v>
      </c>
      <c r="O87" s="34">
        <v>2024680010125</v>
      </c>
      <c r="P87" s="106" t="s">
        <v>250</v>
      </c>
      <c r="Q87" s="30" t="s">
        <v>900</v>
      </c>
      <c r="R87" s="30" t="s">
        <v>306</v>
      </c>
      <c r="S87" s="30" t="s">
        <v>323</v>
      </c>
      <c r="T87" s="30" t="s">
        <v>947</v>
      </c>
      <c r="U87" s="30" t="s">
        <v>1085</v>
      </c>
      <c r="V87" s="30" t="s">
        <v>310</v>
      </c>
    </row>
    <row r="88" spans="1:22" ht="14.4" hidden="1" x14ac:dyDescent="0.3">
      <c r="A88" s="29">
        <v>45695</v>
      </c>
      <c r="B88" s="30">
        <v>1733</v>
      </c>
      <c r="C88" s="30" t="s">
        <v>580</v>
      </c>
      <c r="D88" s="30" t="s">
        <v>301</v>
      </c>
      <c r="E88" s="30" t="s">
        <v>581</v>
      </c>
      <c r="F88" s="30" t="s">
        <v>582</v>
      </c>
      <c r="G88" s="30" t="s">
        <v>583</v>
      </c>
      <c r="H88" s="93">
        <v>835</v>
      </c>
      <c r="I88" s="92">
        <v>36000000</v>
      </c>
      <c r="J88" s="31">
        <v>4800000</v>
      </c>
      <c r="K88" s="31">
        <v>4800000</v>
      </c>
      <c r="L88" s="92" t="s">
        <v>279</v>
      </c>
      <c r="M88" s="34">
        <v>256</v>
      </c>
      <c r="N88" s="108" t="s">
        <v>179</v>
      </c>
      <c r="O88" s="34">
        <v>2024680010149</v>
      </c>
      <c r="P88" s="106" t="s">
        <v>266</v>
      </c>
      <c r="Q88" s="30" t="s">
        <v>912</v>
      </c>
      <c r="R88" s="30" t="s">
        <v>306</v>
      </c>
      <c r="S88" s="30" t="s">
        <v>307</v>
      </c>
      <c r="T88" s="30" t="s">
        <v>948</v>
      </c>
      <c r="U88" s="30" t="s">
        <v>1086</v>
      </c>
      <c r="V88" s="30" t="s">
        <v>310</v>
      </c>
    </row>
    <row r="89" spans="1:22" ht="14.4" hidden="1" x14ac:dyDescent="0.3">
      <c r="A89" s="29">
        <v>45695</v>
      </c>
      <c r="B89" s="30">
        <v>1734</v>
      </c>
      <c r="C89" s="30" t="s">
        <v>580</v>
      </c>
      <c r="D89" s="30" t="s">
        <v>301</v>
      </c>
      <c r="E89" s="30" t="s">
        <v>584</v>
      </c>
      <c r="F89" s="30" t="s">
        <v>585</v>
      </c>
      <c r="G89" s="30" t="s">
        <v>586</v>
      </c>
      <c r="H89" s="93">
        <v>843</v>
      </c>
      <c r="I89" s="92">
        <v>14400000</v>
      </c>
      <c r="J89" s="31">
        <v>1920000</v>
      </c>
      <c r="K89" s="31">
        <v>1920000</v>
      </c>
      <c r="L89" s="92" t="s">
        <v>279</v>
      </c>
      <c r="M89" s="34">
        <v>256</v>
      </c>
      <c r="N89" s="108" t="s">
        <v>179</v>
      </c>
      <c r="O89" s="34">
        <v>2024680010149</v>
      </c>
      <c r="P89" s="106" t="s">
        <v>266</v>
      </c>
      <c r="Q89" s="30" t="s">
        <v>911</v>
      </c>
      <c r="R89" s="30" t="s">
        <v>306</v>
      </c>
      <c r="S89" s="30" t="s">
        <v>323</v>
      </c>
      <c r="T89" s="30" t="s">
        <v>949</v>
      </c>
      <c r="U89" s="30" t="s">
        <v>1087</v>
      </c>
      <c r="V89" s="30" t="s">
        <v>310</v>
      </c>
    </row>
    <row r="90" spans="1:22" ht="14.4" hidden="1" x14ac:dyDescent="0.3">
      <c r="A90" s="29">
        <v>45695</v>
      </c>
      <c r="B90" s="30">
        <v>1735</v>
      </c>
      <c r="C90" s="30" t="s">
        <v>587</v>
      </c>
      <c r="D90" s="30" t="s">
        <v>526</v>
      </c>
      <c r="E90" s="30" t="s">
        <v>588</v>
      </c>
      <c r="F90" s="30" t="s">
        <v>589</v>
      </c>
      <c r="G90" s="30" t="s">
        <v>590</v>
      </c>
      <c r="H90" s="93">
        <v>845</v>
      </c>
      <c r="I90" s="92">
        <v>24600000</v>
      </c>
      <c r="J90" s="31">
        <v>3280000</v>
      </c>
      <c r="K90" s="31">
        <v>3280000</v>
      </c>
      <c r="L90" s="92" t="s">
        <v>279</v>
      </c>
      <c r="M90" s="34">
        <v>271</v>
      </c>
      <c r="N90" s="108" t="s">
        <v>195</v>
      </c>
      <c r="O90" s="34">
        <v>2024680010127</v>
      </c>
      <c r="P90" s="106" t="s">
        <v>253</v>
      </c>
      <c r="Q90" s="30" t="s">
        <v>902</v>
      </c>
      <c r="R90" s="30" t="s">
        <v>306</v>
      </c>
      <c r="S90" s="30" t="s">
        <v>307</v>
      </c>
      <c r="T90" s="30" t="s">
        <v>950</v>
      </c>
      <c r="U90" s="30" t="s">
        <v>1088</v>
      </c>
      <c r="V90" s="30" t="s">
        <v>310</v>
      </c>
    </row>
    <row r="91" spans="1:22" ht="14.4" hidden="1" x14ac:dyDescent="0.3">
      <c r="A91" s="29">
        <v>45695</v>
      </c>
      <c r="B91" s="30">
        <v>1736</v>
      </c>
      <c r="C91" s="30" t="s">
        <v>580</v>
      </c>
      <c r="D91" s="30" t="s">
        <v>301</v>
      </c>
      <c r="E91" s="30" t="s">
        <v>591</v>
      </c>
      <c r="F91" s="30" t="s">
        <v>592</v>
      </c>
      <c r="G91" s="30" t="s">
        <v>593</v>
      </c>
      <c r="H91" s="93">
        <v>852</v>
      </c>
      <c r="I91" s="92">
        <v>25800000</v>
      </c>
      <c r="J91" s="31">
        <v>3440000</v>
      </c>
      <c r="K91" s="31">
        <v>3440000</v>
      </c>
      <c r="L91" s="92" t="s">
        <v>279</v>
      </c>
      <c r="M91" s="34">
        <v>256</v>
      </c>
      <c r="N91" s="108" t="s">
        <v>179</v>
      </c>
      <c r="O91" s="34">
        <v>2024680010149</v>
      </c>
      <c r="P91" s="106" t="s">
        <v>266</v>
      </c>
      <c r="Q91" s="30" t="s">
        <v>912</v>
      </c>
      <c r="R91" s="30" t="s">
        <v>306</v>
      </c>
      <c r="S91" s="30" t="s">
        <v>307</v>
      </c>
      <c r="T91" s="30" t="s">
        <v>951</v>
      </c>
      <c r="U91" s="30" t="s">
        <v>1089</v>
      </c>
      <c r="V91" s="30" t="s">
        <v>310</v>
      </c>
    </row>
    <row r="92" spans="1:22" ht="14.4" hidden="1" x14ac:dyDescent="0.3">
      <c r="A92" s="29">
        <v>45695</v>
      </c>
      <c r="B92" s="30">
        <v>1737</v>
      </c>
      <c r="C92" s="30" t="s">
        <v>300</v>
      </c>
      <c r="D92" s="30" t="s">
        <v>301</v>
      </c>
      <c r="E92" s="30" t="s">
        <v>594</v>
      </c>
      <c r="F92" s="30" t="s">
        <v>595</v>
      </c>
      <c r="G92" s="30" t="s">
        <v>596</v>
      </c>
      <c r="H92" s="93">
        <v>860</v>
      </c>
      <c r="I92" s="92">
        <v>18000000</v>
      </c>
      <c r="J92" s="31">
        <v>2400000</v>
      </c>
      <c r="K92" s="31">
        <v>2400000</v>
      </c>
      <c r="L92" s="92" t="s">
        <v>279</v>
      </c>
      <c r="M92" s="34">
        <v>254</v>
      </c>
      <c r="N92" s="108" t="s">
        <v>177</v>
      </c>
      <c r="O92" s="34">
        <v>2024680010068</v>
      </c>
      <c r="P92" s="104" t="s">
        <v>262</v>
      </c>
      <c r="Q92" s="30" t="s">
        <v>391</v>
      </c>
      <c r="R92" s="30" t="s">
        <v>306</v>
      </c>
      <c r="S92" s="30" t="s">
        <v>323</v>
      </c>
      <c r="T92" s="30" t="s">
        <v>952</v>
      </c>
      <c r="U92" s="30" t="s">
        <v>1090</v>
      </c>
      <c r="V92" s="30" t="s">
        <v>310</v>
      </c>
    </row>
    <row r="93" spans="1:22" ht="14.4" hidden="1" x14ac:dyDescent="0.3">
      <c r="A93" s="29">
        <v>45695</v>
      </c>
      <c r="B93" s="30">
        <v>1738</v>
      </c>
      <c r="C93" s="30" t="s">
        <v>580</v>
      </c>
      <c r="D93" s="30" t="s">
        <v>301</v>
      </c>
      <c r="E93" s="30" t="s">
        <v>597</v>
      </c>
      <c r="F93" s="30" t="s">
        <v>598</v>
      </c>
      <c r="G93" s="30" t="s">
        <v>599</v>
      </c>
      <c r="H93" s="93">
        <v>874</v>
      </c>
      <c r="I93" s="92">
        <v>18600000</v>
      </c>
      <c r="J93" s="31">
        <v>2480000</v>
      </c>
      <c r="K93" s="31">
        <v>2480000</v>
      </c>
      <c r="L93" s="92" t="s">
        <v>279</v>
      </c>
      <c r="M93" s="34">
        <v>256</v>
      </c>
      <c r="N93" s="108" t="s">
        <v>179</v>
      </c>
      <c r="O93" s="34">
        <v>2024680010149</v>
      </c>
      <c r="P93" s="106" t="s">
        <v>266</v>
      </c>
      <c r="Q93" s="30" t="s">
        <v>912</v>
      </c>
      <c r="R93" s="30" t="s">
        <v>306</v>
      </c>
      <c r="S93" s="30" t="s">
        <v>323</v>
      </c>
      <c r="T93" s="30" t="s">
        <v>953</v>
      </c>
      <c r="U93" s="30" t="s">
        <v>1091</v>
      </c>
      <c r="V93" s="30" t="s">
        <v>310</v>
      </c>
    </row>
    <row r="94" spans="1:22" ht="14.4" hidden="1" x14ac:dyDescent="0.3">
      <c r="A94" s="29">
        <v>45695</v>
      </c>
      <c r="B94" s="30">
        <v>1739</v>
      </c>
      <c r="C94" s="30" t="s">
        <v>600</v>
      </c>
      <c r="D94" s="30" t="s">
        <v>526</v>
      </c>
      <c r="E94" s="30" t="s">
        <v>601</v>
      </c>
      <c r="F94" s="30" t="s">
        <v>602</v>
      </c>
      <c r="G94" s="30" t="s">
        <v>603</v>
      </c>
      <c r="H94" s="93">
        <v>875</v>
      </c>
      <c r="I94" s="92">
        <v>23400000</v>
      </c>
      <c r="J94" s="31">
        <v>3120000</v>
      </c>
      <c r="K94" s="31">
        <v>3120000</v>
      </c>
      <c r="L94" s="92" t="s">
        <v>279</v>
      </c>
      <c r="M94" s="34">
        <v>215</v>
      </c>
      <c r="N94" s="108" t="s">
        <v>153</v>
      </c>
      <c r="O94" s="34">
        <v>2024680010127</v>
      </c>
      <c r="P94" s="106" t="s">
        <v>253</v>
      </c>
      <c r="Q94" s="30" t="s">
        <v>903</v>
      </c>
      <c r="R94" s="30" t="s">
        <v>306</v>
      </c>
      <c r="S94" s="30" t="s">
        <v>307</v>
      </c>
      <c r="T94" s="30" t="s">
        <v>954</v>
      </c>
      <c r="U94" s="30" t="s">
        <v>1092</v>
      </c>
      <c r="V94" s="30" t="s">
        <v>310</v>
      </c>
    </row>
    <row r="95" spans="1:22" ht="14.4" hidden="1" x14ac:dyDescent="0.3">
      <c r="A95" s="29">
        <v>45695</v>
      </c>
      <c r="B95" s="30">
        <v>1740</v>
      </c>
      <c r="C95" s="30" t="s">
        <v>587</v>
      </c>
      <c r="D95" s="30" t="s">
        <v>526</v>
      </c>
      <c r="E95" s="30" t="s">
        <v>604</v>
      </c>
      <c r="F95" s="30" t="s">
        <v>605</v>
      </c>
      <c r="G95" s="30" t="s">
        <v>606</v>
      </c>
      <c r="H95" s="93">
        <v>879</v>
      </c>
      <c r="I95" s="92">
        <v>25800000</v>
      </c>
      <c r="J95" s="31">
        <v>3440000</v>
      </c>
      <c r="K95" s="31">
        <v>3440000</v>
      </c>
      <c r="L95" s="92" t="s">
        <v>279</v>
      </c>
      <c r="M95" s="34">
        <v>271</v>
      </c>
      <c r="N95" s="108" t="s">
        <v>195</v>
      </c>
      <c r="O95" s="34">
        <v>2024680010127</v>
      </c>
      <c r="P95" s="106" t="s">
        <v>253</v>
      </c>
      <c r="Q95" s="30" t="s">
        <v>902</v>
      </c>
      <c r="R95" s="30" t="s">
        <v>306</v>
      </c>
      <c r="S95" s="30" t="s">
        <v>307</v>
      </c>
      <c r="T95" s="30" t="s">
        <v>955</v>
      </c>
      <c r="U95" s="30" t="s">
        <v>1093</v>
      </c>
      <c r="V95" s="30" t="s">
        <v>310</v>
      </c>
    </row>
    <row r="96" spans="1:22" ht="14.4" hidden="1" x14ac:dyDescent="0.3">
      <c r="A96" s="29">
        <v>45695</v>
      </c>
      <c r="B96" s="30">
        <v>1741</v>
      </c>
      <c r="C96" s="30" t="s">
        <v>580</v>
      </c>
      <c r="D96" s="30" t="s">
        <v>301</v>
      </c>
      <c r="E96" s="30" t="s">
        <v>607</v>
      </c>
      <c r="F96" s="30" t="s">
        <v>608</v>
      </c>
      <c r="G96" s="30" t="s">
        <v>609</v>
      </c>
      <c r="H96" s="93">
        <v>872</v>
      </c>
      <c r="I96" s="92">
        <v>30000000</v>
      </c>
      <c r="J96" s="31">
        <v>4000000</v>
      </c>
      <c r="K96" s="31">
        <v>4000000</v>
      </c>
      <c r="L96" s="92" t="s">
        <v>279</v>
      </c>
      <c r="M96" s="34">
        <v>256</v>
      </c>
      <c r="N96" s="108" t="s">
        <v>179</v>
      </c>
      <c r="O96" s="34">
        <v>2024680010149</v>
      </c>
      <c r="P96" s="106" t="s">
        <v>266</v>
      </c>
      <c r="Q96" s="30" t="s">
        <v>912</v>
      </c>
      <c r="R96" s="30" t="s">
        <v>306</v>
      </c>
      <c r="S96" s="30" t="s">
        <v>307</v>
      </c>
      <c r="T96" s="30" t="s">
        <v>956</v>
      </c>
      <c r="U96" s="30" t="s">
        <v>1094</v>
      </c>
      <c r="V96" s="30" t="s">
        <v>310</v>
      </c>
    </row>
    <row r="97" spans="1:22" ht="14.4" hidden="1" x14ac:dyDescent="0.3">
      <c r="A97" s="29">
        <v>45695</v>
      </c>
      <c r="B97" s="30">
        <v>1749</v>
      </c>
      <c r="C97" s="30" t="s">
        <v>486</v>
      </c>
      <c r="D97" s="30" t="s">
        <v>482</v>
      </c>
      <c r="E97" s="30" t="s">
        <v>610</v>
      </c>
      <c r="F97" s="30" t="s">
        <v>611</v>
      </c>
      <c r="G97" s="30" t="s">
        <v>612</v>
      </c>
      <c r="H97" s="93">
        <v>880</v>
      </c>
      <c r="I97" s="92">
        <v>24000000</v>
      </c>
      <c r="J97" s="31">
        <v>3200000</v>
      </c>
      <c r="K97" s="31">
        <v>3200000</v>
      </c>
      <c r="L97" s="92" t="s">
        <v>279</v>
      </c>
      <c r="M97" s="34">
        <v>211</v>
      </c>
      <c r="N97" s="108" t="s">
        <v>145</v>
      </c>
      <c r="O97" s="34">
        <v>2024680010125</v>
      </c>
      <c r="P97" s="106" t="s">
        <v>250</v>
      </c>
      <c r="Q97" s="30" t="s">
        <v>900</v>
      </c>
      <c r="R97" s="30" t="s">
        <v>306</v>
      </c>
      <c r="S97" s="30" t="s">
        <v>307</v>
      </c>
      <c r="T97" s="30" t="s">
        <v>957</v>
      </c>
      <c r="U97" s="30" t="s">
        <v>1095</v>
      </c>
      <c r="V97" s="30" t="s">
        <v>310</v>
      </c>
    </row>
    <row r="98" spans="1:22" ht="14.4" hidden="1" x14ac:dyDescent="0.3">
      <c r="A98" s="29">
        <v>45695</v>
      </c>
      <c r="B98" s="30">
        <v>1779</v>
      </c>
      <c r="C98" s="30" t="s">
        <v>600</v>
      </c>
      <c r="D98" s="30" t="s">
        <v>526</v>
      </c>
      <c r="E98" s="30" t="s">
        <v>613</v>
      </c>
      <c r="F98" s="30" t="s">
        <v>614</v>
      </c>
      <c r="G98" s="30" t="s">
        <v>615</v>
      </c>
      <c r="H98" s="93">
        <v>892</v>
      </c>
      <c r="I98" s="92">
        <v>36000000</v>
      </c>
      <c r="J98" s="31">
        <v>4200000</v>
      </c>
      <c r="K98" s="31">
        <v>4200000</v>
      </c>
      <c r="L98" s="92" t="s">
        <v>279</v>
      </c>
      <c r="M98" s="34">
        <v>215</v>
      </c>
      <c r="N98" s="108" t="s">
        <v>153</v>
      </c>
      <c r="O98" s="34">
        <v>2024680010127</v>
      </c>
      <c r="P98" s="106" t="s">
        <v>253</v>
      </c>
      <c r="Q98" s="30" t="s">
        <v>903</v>
      </c>
      <c r="R98" s="30" t="s">
        <v>306</v>
      </c>
      <c r="S98" s="30" t="s">
        <v>307</v>
      </c>
      <c r="T98" s="30" t="s">
        <v>958</v>
      </c>
      <c r="U98" s="30" t="s">
        <v>1096</v>
      </c>
      <c r="V98" s="30" t="s">
        <v>310</v>
      </c>
    </row>
    <row r="99" spans="1:22" ht="14.4" hidden="1" x14ac:dyDescent="0.3">
      <c r="A99" s="29">
        <v>45695</v>
      </c>
      <c r="B99" s="30">
        <v>1780</v>
      </c>
      <c r="C99" s="30" t="s">
        <v>600</v>
      </c>
      <c r="D99" s="30" t="s">
        <v>526</v>
      </c>
      <c r="E99" s="30" t="s">
        <v>616</v>
      </c>
      <c r="F99" s="30" t="s">
        <v>617</v>
      </c>
      <c r="G99" s="30" t="s">
        <v>618</v>
      </c>
      <c r="H99" s="93">
        <v>896</v>
      </c>
      <c r="I99" s="92">
        <v>24600000</v>
      </c>
      <c r="J99" s="31">
        <v>2870000</v>
      </c>
      <c r="K99" s="31">
        <v>2870000</v>
      </c>
      <c r="L99" s="92" t="s">
        <v>279</v>
      </c>
      <c r="M99" s="34">
        <v>215</v>
      </c>
      <c r="N99" s="108" t="s">
        <v>153</v>
      </c>
      <c r="O99" s="34">
        <v>2024680010127</v>
      </c>
      <c r="P99" s="106" t="s">
        <v>253</v>
      </c>
      <c r="Q99" s="30" t="s">
        <v>903</v>
      </c>
      <c r="R99" s="30" t="s">
        <v>306</v>
      </c>
      <c r="S99" s="30" t="s">
        <v>307</v>
      </c>
      <c r="T99" s="30" t="s">
        <v>959</v>
      </c>
      <c r="U99" s="30" t="s">
        <v>1097</v>
      </c>
      <c r="V99" s="30" t="s">
        <v>310</v>
      </c>
    </row>
    <row r="100" spans="1:22" ht="14.4" hidden="1" x14ac:dyDescent="0.3">
      <c r="A100" s="29">
        <v>45698</v>
      </c>
      <c r="B100" s="30">
        <v>1854</v>
      </c>
      <c r="C100" s="30" t="s">
        <v>525</v>
      </c>
      <c r="D100" s="30" t="s">
        <v>526</v>
      </c>
      <c r="E100" s="30" t="s">
        <v>560</v>
      </c>
      <c r="F100" s="30" t="s">
        <v>619</v>
      </c>
      <c r="G100" s="30" t="s">
        <v>620</v>
      </c>
      <c r="H100" s="93">
        <v>914</v>
      </c>
      <c r="I100" s="92">
        <v>18600000</v>
      </c>
      <c r="J100" s="31">
        <v>2170000</v>
      </c>
      <c r="K100" s="31">
        <v>2170000</v>
      </c>
      <c r="L100" s="92" t="s">
        <v>279</v>
      </c>
      <c r="M100" s="34">
        <v>204</v>
      </c>
      <c r="N100" s="108" t="s">
        <v>130</v>
      </c>
      <c r="O100" s="34">
        <v>2024680010066</v>
      </c>
      <c r="P100" s="106" t="s">
        <v>237</v>
      </c>
      <c r="Q100" s="30" t="s">
        <v>895</v>
      </c>
      <c r="R100" s="30" t="s">
        <v>306</v>
      </c>
      <c r="S100" s="30" t="s">
        <v>323</v>
      </c>
      <c r="T100" s="30" t="s">
        <v>960</v>
      </c>
      <c r="U100" s="30" t="s">
        <v>1098</v>
      </c>
      <c r="V100" s="30" t="s">
        <v>310</v>
      </c>
    </row>
    <row r="101" spans="1:22" ht="14.4" hidden="1" x14ac:dyDescent="0.3">
      <c r="A101" s="29">
        <v>45698</v>
      </c>
      <c r="B101" s="30">
        <v>1855</v>
      </c>
      <c r="C101" s="30" t="s">
        <v>580</v>
      </c>
      <c r="D101" s="30" t="s">
        <v>301</v>
      </c>
      <c r="E101" s="30" t="s">
        <v>584</v>
      </c>
      <c r="F101" s="30" t="s">
        <v>621</v>
      </c>
      <c r="G101" s="30" t="s">
        <v>622</v>
      </c>
      <c r="H101" s="93">
        <v>923</v>
      </c>
      <c r="I101" s="92">
        <v>14400000</v>
      </c>
      <c r="J101" s="31">
        <v>1680000</v>
      </c>
      <c r="K101" s="31">
        <v>1680000</v>
      </c>
      <c r="L101" s="92" t="s">
        <v>279</v>
      </c>
      <c r="M101" s="34">
        <v>256</v>
      </c>
      <c r="N101" s="108" t="s">
        <v>179</v>
      </c>
      <c r="O101" s="34">
        <v>2024680010149</v>
      </c>
      <c r="P101" s="106" t="s">
        <v>266</v>
      </c>
      <c r="Q101" s="30" t="s">
        <v>911</v>
      </c>
      <c r="R101" s="30" t="s">
        <v>306</v>
      </c>
      <c r="S101" s="30" t="s">
        <v>323</v>
      </c>
      <c r="T101" s="30" t="s">
        <v>961</v>
      </c>
      <c r="U101" s="30" t="s">
        <v>1099</v>
      </c>
      <c r="V101" s="30" t="s">
        <v>310</v>
      </c>
    </row>
    <row r="102" spans="1:22" ht="14.4" hidden="1" x14ac:dyDescent="0.3">
      <c r="A102" s="29">
        <v>45698</v>
      </c>
      <c r="B102" s="30">
        <v>1856</v>
      </c>
      <c r="C102" s="30" t="s">
        <v>525</v>
      </c>
      <c r="D102" s="30" t="s">
        <v>526</v>
      </c>
      <c r="E102" s="30" t="s">
        <v>623</v>
      </c>
      <c r="F102" s="30" t="s">
        <v>624</v>
      </c>
      <c r="G102" s="30" t="s">
        <v>625</v>
      </c>
      <c r="H102" s="93">
        <v>906</v>
      </c>
      <c r="I102" s="92">
        <v>25200000</v>
      </c>
      <c r="J102" s="31">
        <v>2940000</v>
      </c>
      <c r="K102" s="31">
        <v>2940000</v>
      </c>
      <c r="L102" s="92" t="s">
        <v>279</v>
      </c>
      <c r="M102" s="34">
        <v>204</v>
      </c>
      <c r="N102" s="108" t="s">
        <v>130</v>
      </c>
      <c r="O102" s="34">
        <v>2024680010066</v>
      </c>
      <c r="P102" s="106" t="s">
        <v>237</v>
      </c>
      <c r="Q102" s="30" t="s">
        <v>895</v>
      </c>
      <c r="R102" s="30" t="s">
        <v>306</v>
      </c>
      <c r="S102" s="30" t="s">
        <v>307</v>
      </c>
      <c r="T102" s="30" t="s">
        <v>962</v>
      </c>
      <c r="U102" s="30" t="s">
        <v>1100</v>
      </c>
      <c r="V102" s="30" t="s">
        <v>310</v>
      </c>
    </row>
    <row r="103" spans="1:22" ht="14.4" hidden="1" x14ac:dyDescent="0.3">
      <c r="A103" s="29">
        <v>45698</v>
      </c>
      <c r="B103" s="30">
        <v>1882</v>
      </c>
      <c r="C103" s="30" t="s">
        <v>580</v>
      </c>
      <c r="D103" s="30" t="s">
        <v>301</v>
      </c>
      <c r="E103" s="30" t="s">
        <v>584</v>
      </c>
      <c r="F103" s="30" t="s">
        <v>626</v>
      </c>
      <c r="G103" s="30" t="s">
        <v>627</v>
      </c>
      <c r="H103" s="93">
        <v>846</v>
      </c>
      <c r="I103" s="92">
        <v>14400000</v>
      </c>
      <c r="J103" s="31">
        <v>1680000</v>
      </c>
      <c r="K103" s="31">
        <v>1680000</v>
      </c>
      <c r="L103" s="92" t="s">
        <v>279</v>
      </c>
      <c r="M103" s="34">
        <v>256</v>
      </c>
      <c r="N103" s="108" t="s">
        <v>179</v>
      </c>
      <c r="O103" s="34">
        <v>2024680010149</v>
      </c>
      <c r="P103" s="106" t="s">
        <v>266</v>
      </c>
      <c r="Q103" s="30" t="s">
        <v>911</v>
      </c>
      <c r="R103" s="30" t="s">
        <v>306</v>
      </c>
      <c r="S103" s="30" t="s">
        <v>323</v>
      </c>
      <c r="T103" s="30" t="s">
        <v>963</v>
      </c>
      <c r="U103" s="30" t="s">
        <v>1101</v>
      </c>
      <c r="V103" s="30" t="s">
        <v>310</v>
      </c>
    </row>
    <row r="104" spans="1:22" ht="14.4" hidden="1" x14ac:dyDescent="0.3">
      <c r="A104" s="29">
        <v>45699</v>
      </c>
      <c r="B104" s="30">
        <v>1893</v>
      </c>
      <c r="C104" s="30" t="s">
        <v>580</v>
      </c>
      <c r="D104" s="30" t="s">
        <v>301</v>
      </c>
      <c r="E104" s="30" t="s">
        <v>607</v>
      </c>
      <c r="F104" s="30" t="s">
        <v>628</v>
      </c>
      <c r="G104" s="30" t="s">
        <v>629</v>
      </c>
      <c r="H104" s="93">
        <v>981</v>
      </c>
      <c r="I104" s="92">
        <v>25800000</v>
      </c>
      <c r="J104" s="31">
        <v>2866666.67</v>
      </c>
      <c r="K104" s="31">
        <v>2866666.67</v>
      </c>
      <c r="L104" s="92" t="s">
        <v>279</v>
      </c>
      <c r="M104" s="34">
        <v>256</v>
      </c>
      <c r="N104" s="108" t="s">
        <v>179</v>
      </c>
      <c r="O104" s="34">
        <v>2024680010149</v>
      </c>
      <c r="P104" s="106" t="s">
        <v>266</v>
      </c>
      <c r="Q104" s="30" t="s">
        <v>912</v>
      </c>
      <c r="R104" s="30" t="s">
        <v>306</v>
      </c>
      <c r="S104" s="30" t="s">
        <v>307</v>
      </c>
      <c r="T104" s="30" t="s">
        <v>964</v>
      </c>
      <c r="U104" s="30" t="s">
        <v>1102</v>
      </c>
      <c r="V104" s="30" t="s">
        <v>310</v>
      </c>
    </row>
    <row r="105" spans="1:22" ht="14.4" hidden="1" x14ac:dyDescent="0.3">
      <c r="A105" s="29">
        <v>45699</v>
      </c>
      <c r="B105" s="30">
        <v>1894</v>
      </c>
      <c r="C105" s="30" t="s">
        <v>580</v>
      </c>
      <c r="D105" s="30" t="s">
        <v>301</v>
      </c>
      <c r="E105" s="30" t="s">
        <v>584</v>
      </c>
      <c r="F105" s="30" t="s">
        <v>630</v>
      </c>
      <c r="G105" s="30" t="s">
        <v>631</v>
      </c>
      <c r="H105" s="93">
        <v>982</v>
      </c>
      <c r="I105" s="92">
        <v>14400000</v>
      </c>
      <c r="J105" s="31">
        <v>1600000</v>
      </c>
      <c r="K105" s="31">
        <v>1600000</v>
      </c>
      <c r="L105" s="92" t="s">
        <v>279</v>
      </c>
      <c r="M105" s="34">
        <v>256</v>
      </c>
      <c r="N105" s="108" t="s">
        <v>179</v>
      </c>
      <c r="O105" s="34">
        <v>2024680010149</v>
      </c>
      <c r="P105" s="106" t="s">
        <v>266</v>
      </c>
      <c r="Q105" s="30" t="s">
        <v>911</v>
      </c>
      <c r="R105" s="30" t="s">
        <v>306</v>
      </c>
      <c r="S105" s="30" t="s">
        <v>323</v>
      </c>
      <c r="T105" s="30" t="s">
        <v>965</v>
      </c>
      <c r="U105" s="30" t="s">
        <v>1103</v>
      </c>
      <c r="V105" s="30" t="s">
        <v>310</v>
      </c>
    </row>
    <row r="106" spans="1:22" ht="14.4" hidden="1" x14ac:dyDescent="0.3">
      <c r="A106" s="29">
        <v>45699</v>
      </c>
      <c r="B106" s="30">
        <v>1895</v>
      </c>
      <c r="C106" s="30" t="s">
        <v>580</v>
      </c>
      <c r="D106" s="30" t="s">
        <v>301</v>
      </c>
      <c r="E106" s="30" t="s">
        <v>584</v>
      </c>
      <c r="F106" s="30" t="s">
        <v>632</v>
      </c>
      <c r="G106" s="30" t="s">
        <v>633</v>
      </c>
      <c r="H106" s="93">
        <v>985</v>
      </c>
      <c r="I106" s="92">
        <v>14400000</v>
      </c>
      <c r="J106" s="31">
        <v>1600000</v>
      </c>
      <c r="K106" s="31">
        <v>1600000</v>
      </c>
      <c r="L106" s="92" t="s">
        <v>279</v>
      </c>
      <c r="M106" s="34">
        <v>256</v>
      </c>
      <c r="N106" s="108" t="s">
        <v>179</v>
      </c>
      <c r="O106" s="34">
        <v>2024680010149</v>
      </c>
      <c r="P106" s="106" t="s">
        <v>266</v>
      </c>
      <c r="Q106" s="30" t="s">
        <v>911</v>
      </c>
      <c r="R106" s="30" t="s">
        <v>306</v>
      </c>
      <c r="S106" s="30" t="s">
        <v>323</v>
      </c>
      <c r="T106" s="30" t="s">
        <v>966</v>
      </c>
      <c r="U106" s="30" t="s">
        <v>1104</v>
      </c>
      <c r="V106" s="30" t="s">
        <v>310</v>
      </c>
    </row>
    <row r="107" spans="1:22" ht="14.4" hidden="1" x14ac:dyDescent="0.3">
      <c r="A107" s="29">
        <v>45699</v>
      </c>
      <c r="B107" s="30">
        <v>1896</v>
      </c>
      <c r="C107" s="30" t="s">
        <v>580</v>
      </c>
      <c r="D107" s="30" t="s">
        <v>301</v>
      </c>
      <c r="E107" s="30" t="s">
        <v>584</v>
      </c>
      <c r="F107" s="30" t="s">
        <v>634</v>
      </c>
      <c r="G107" s="30" t="s">
        <v>635</v>
      </c>
      <c r="H107" s="93">
        <v>990</v>
      </c>
      <c r="I107" s="92">
        <v>14400000</v>
      </c>
      <c r="J107" s="31">
        <v>1600000</v>
      </c>
      <c r="K107" s="31">
        <v>1600000</v>
      </c>
      <c r="L107" s="92" t="s">
        <v>279</v>
      </c>
      <c r="M107" s="34">
        <v>256</v>
      </c>
      <c r="N107" s="108" t="s">
        <v>179</v>
      </c>
      <c r="O107" s="34">
        <v>2024680010149</v>
      </c>
      <c r="P107" s="106" t="s">
        <v>266</v>
      </c>
      <c r="Q107" s="30" t="s">
        <v>911</v>
      </c>
      <c r="R107" s="30" t="s">
        <v>306</v>
      </c>
      <c r="S107" s="30" t="s">
        <v>323</v>
      </c>
      <c r="T107" s="30" t="s">
        <v>967</v>
      </c>
      <c r="U107" s="30" t="s">
        <v>1105</v>
      </c>
      <c r="V107" s="30" t="s">
        <v>310</v>
      </c>
    </row>
    <row r="108" spans="1:22" ht="14.4" hidden="1" x14ac:dyDescent="0.3">
      <c r="A108" s="29">
        <v>45699</v>
      </c>
      <c r="B108" s="30">
        <v>1897</v>
      </c>
      <c r="C108" s="30" t="s">
        <v>580</v>
      </c>
      <c r="D108" s="30" t="s">
        <v>301</v>
      </c>
      <c r="E108" s="30" t="s">
        <v>584</v>
      </c>
      <c r="F108" s="30" t="s">
        <v>636</v>
      </c>
      <c r="G108" s="30" t="s">
        <v>637</v>
      </c>
      <c r="H108" s="93">
        <v>991</v>
      </c>
      <c r="I108" s="92">
        <v>14400000</v>
      </c>
      <c r="J108" s="31">
        <v>1600000</v>
      </c>
      <c r="K108" s="31">
        <v>1600000</v>
      </c>
      <c r="L108" s="92" t="s">
        <v>279</v>
      </c>
      <c r="M108" s="34">
        <v>256</v>
      </c>
      <c r="N108" s="108" t="s">
        <v>179</v>
      </c>
      <c r="O108" s="34">
        <v>2024680010149</v>
      </c>
      <c r="P108" s="106" t="s">
        <v>266</v>
      </c>
      <c r="Q108" s="30" t="s">
        <v>911</v>
      </c>
      <c r="R108" s="30" t="s">
        <v>306</v>
      </c>
      <c r="S108" s="30" t="s">
        <v>323</v>
      </c>
      <c r="T108" s="30" t="s">
        <v>968</v>
      </c>
      <c r="U108" s="30" t="s">
        <v>1106</v>
      </c>
      <c r="V108" s="30" t="s">
        <v>310</v>
      </c>
    </row>
    <row r="109" spans="1:22" ht="14.4" hidden="1" x14ac:dyDescent="0.3">
      <c r="A109" s="29">
        <v>45699</v>
      </c>
      <c r="B109" s="30">
        <v>1898</v>
      </c>
      <c r="C109" s="30" t="s">
        <v>580</v>
      </c>
      <c r="D109" s="30" t="s">
        <v>301</v>
      </c>
      <c r="E109" s="30" t="s">
        <v>584</v>
      </c>
      <c r="F109" s="30" t="s">
        <v>638</v>
      </c>
      <c r="G109" s="30" t="s">
        <v>639</v>
      </c>
      <c r="H109" s="93">
        <v>997</v>
      </c>
      <c r="I109" s="92">
        <v>14400000</v>
      </c>
      <c r="J109" s="31">
        <v>1600000</v>
      </c>
      <c r="K109" s="31">
        <v>1600000</v>
      </c>
      <c r="L109" s="92" t="s">
        <v>279</v>
      </c>
      <c r="M109" s="34">
        <v>256</v>
      </c>
      <c r="N109" s="108" t="s">
        <v>179</v>
      </c>
      <c r="O109" s="34">
        <v>2024680010149</v>
      </c>
      <c r="P109" s="106" t="s">
        <v>266</v>
      </c>
      <c r="Q109" s="30" t="s">
        <v>911</v>
      </c>
      <c r="R109" s="30" t="s">
        <v>306</v>
      </c>
      <c r="S109" s="30" t="s">
        <v>323</v>
      </c>
      <c r="T109" s="30" t="s">
        <v>969</v>
      </c>
      <c r="U109" s="30" t="s">
        <v>1107</v>
      </c>
      <c r="V109" s="30" t="s">
        <v>310</v>
      </c>
    </row>
    <row r="110" spans="1:22" ht="14.4" hidden="1" x14ac:dyDescent="0.3">
      <c r="A110" s="29">
        <v>45699</v>
      </c>
      <c r="B110" s="30">
        <v>1899</v>
      </c>
      <c r="C110" s="30" t="s">
        <v>580</v>
      </c>
      <c r="D110" s="30" t="s">
        <v>301</v>
      </c>
      <c r="E110" s="30" t="s">
        <v>584</v>
      </c>
      <c r="F110" s="30" t="s">
        <v>640</v>
      </c>
      <c r="G110" s="30" t="s">
        <v>641</v>
      </c>
      <c r="H110" s="93">
        <v>999</v>
      </c>
      <c r="I110" s="92">
        <v>14400000</v>
      </c>
      <c r="J110" s="31">
        <v>1600000</v>
      </c>
      <c r="K110" s="31">
        <v>1600000</v>
      </c>
      <c r="L110" s="92" t="s">
        <v>279</v>
      </c>
      <c r="M110" s="34">
        <v>256</v>
      </c>
      <c r="N110" s="108" t="s">
        <v>179</v>
      </c>
      <c r="O110" s="34">
        <v>2024680010149</v>
      </c>
      <c r="P110" s="106" t="s">
        <v>266</v>
      </c>
      <c r="Q110" s="30" t="s">
        <v>911</v>
      </c>
      <c r="R110" s="30" t="s">
        <v>306</v>
      </c>
      <c r="S110" s="30" t="s">
        <v>323</v>
      </c>
      <c r="T110" s="30" t="s">
        <v>970</v>
      </c>
      <c r="U110" s="30" t="s">
        <v>1108</v>
      </c>
      <c r="V110" s="30" t="s">
        <v>310</v>
      </c>
    </row>
    <row r="111" spans="1:22" ht="14.4" hidden="1" x14ac:dyDescent="0.3">
      <c r="A111" s="29">
        <v>45699</v>
      </c>
      <c r="B111" s="30">
        <v>1900</v>
      </c>
      <c r="C111" s="30" t="s">
        <v>493</v>
      </c>
      <c r="D111" s="30" t="s">
        <v>482</v>
      </c>
      <c r="E111" s="30" t="s">
        <v>516</v>
      </c>
      <c r="F111" s="30" t="s">
        <v>642</v>
      </c>
      <c r="G111" s="30" t="s">
        <v>643</v>
      </c>
      <c r="H111" s="93">
        <v>1000</v>
      </c>
      <c r="I111" s="92">
        <v>24000000</v>
      </c>
      <c r="J111" s="31">
        <v>2666666.67</v>
      </c>
      <c r="K111" s="31">
        <v>2666666.67</v>
      </c>
      <c r="L111" s="92" t="s">
        <v>279</v>
      </c>
      <c r="M111" s="34">
        <v>211</v>
      </c>
      <c r="N111" s="108" t="s">
        <v>145</v>
      </c>
      <c r="O111" s="34">
        <v>2024680010125</v>
      </c>
      <c r="P111" s="106" t="s">
        <v>250</v>
      </c>
      <c r="Q111" s="30" t="s">
        <v>900</v>
      </c>
      <c r="R111" s="30" t="s">
        <v>306</v>
      </c>
      <c r="S111" s="30" t="s">
        <v>307</v>
      </c>
      <c r="T111" s="30" t="s">
        <v>971</v>
      </c>
      <c r="U111" s="30" t="s">
        <v>1109</v>
      </c>
      <c r="V111" s="30" t="s">
        <v>310</v>
      </c>
    </row>
    <row r="112" spans="1:22" ht="14.4" hidden="1" x14ac:dyDescent="0.3">
      <c r="A112" s="29">
        <v>45699</v>
      </c>
      <c r="B112" s="30">
        <v>1939</v>
      </c>
      <c r="C112" s="30" t="s">
        <v>587</v>
      </c>
      <c r="D112" s="30" t="s">
        <v>526</v>
      </c>
      <c r="E112" s="30" t="s">
        <v>644</v>
      </c>
      <c r="F112" s="30" t="s">
        <v>645</v>
      </c>
      <c r="G112" s="30" t="s">
        <v>646</v>
      </c>
      <c r="H112" s="93">
        <v>916</v>
      </c>
      <c r="I112" s="92">
        <v>24600000</v>
      </c>
      <c r="J112" s="31">
        <v>2733333.33</v>
      </c>
      <c r="K112" s="31">
        <v>2733333.33</v>
      </c>
      <c r="L112" s="92" t="s">
        <v>279</v>
      </c>
      <c r="M112" s="34">
        <v>271</v>
      </c>
      <c r="N112" s="108" t="s">
        <v>195</v>
      </c>
      <c r="O112" s="34">
        <v>2024680010127</v>
      </c>
      <c r="P112" s="106" t="s">
        <v>253</v>
      </c>
      <c r="Q112" s="30" t="s">
        <v>902</v>
      </c>
      <c r="R112" s="30" t="s">
        <v>306</v>
      </c>
      <c r="S112" s="30" t="s">
        <v>307</v>
      </c>
      <c r="T112" s="30" t="s">
        <v>972</v>
      </c>
      <c r="U112" s="30" t="s">
        <v>972</v>
      </c>
      <c r="V112" s="30" t="s">
        <v>310</v>
      </c>
    </row>
    <row r="113" spans="1:22" ht="14.4" hidden="1" x14ac:dyDescent="0.3">
      <c r="A113" s="29">
        <v>45699</v>
      </c>
      <c r="B113" s="30">
        <v>1940</v>
      </c>
      <c r="C113" s="30" t="s">
        <v>300</v>
      </c>
      <c r="D113" s="30" t="s">
        <v>301</v>
      </c>
      <c r="E113" s="30" t="s">
        <v>647</v>
      </c>
      <c r="F113" s="30" t="s">
        <v>648</v>
      </c>
      <c r="G113" s="30" t="s">
        <v>649</v>
      </c>
      <c r="H113" s="93">
        <v>915</v>
      </c>
      <c r="I113" s="92">
        <v>18000000</v>
      </c>
      <c r="J113" s="31">
        <v>2000000</v>
      </c>
      <c r="K113" s="31">
        <v>2000000</v>
      </c>
      <c r="L113" s="92" t="s">
        <v>279</v>
      </c>
      <c r="M113" s="34">
        <v>254</v>
      </c>
      <c r="N113" s="108" t="s">
        <v>177</v>
      </c>
      <c r="O113" s="34">
        <v>2024680010068</v>
      </c>
      <c r="P113" s="104" t="s">
        <v>262</v>
      </c>
      <c r="Q113" s="30" t="s">
        <v>391</v>
      </c>
      <c r="R113" s="30" t="s">
        <v>306</v>
      </c>
      <c r="S113" s="30" t="s">
        <v>323</v>
      </c>
      <c r="T113" s="30" t="s">
        <v>973</v>
      </c>
      <c r="U113" s="30" t="s">
        <v>973</v>
      </c>
      <c r="V113" s="30" t="s">
        <v>310</v>
      </c>
    </row>
    <row r="114" spans="1:22" ht="14.4" hidden="1" x14ac:dyDescent="0.3">
      <c r="A114" s="29">
        <v>45699</v>
      </c>
      <c r="B114" s="30">
        <v>1977</v>
      </c>
      <c r="C114" s="30" t="s">
        <v>580</v>
      </c>
      <c r="D114" s="30" t="s">
        <v>301</v>
      </c>
      <c r="E114" s="30" t="s">
        <v>607</v>
      </c>
      <c r="F114" s="30" t="s">
        <v>650</v>
      </c>
      <c r="G114" s="30" t="s">
        <v>651</v>
      </c>
      <c r="H114" s="93">
        <v>986</v>
      </c>
      <c r="I114" s="92">
        <v>25800000</v>
      </c>
      <c r="J114" s="31">
        <v>5446666.6699999999</v>
      </c>
      <c r="K114" s="31">
        <v>5446666.6699999999</v>
      </c>
      <c r="L114" s="92" t="s">
        <v>279</v>
      </c>
      <c r="M114" s="34">
        <v>256</v>
      </c>
      <c r="N114" s="108" t="s">
        <v>179</v>
      </c>
      <c r="O114" s="34">
        <v>2024680010149</v>
      </c>
      <c r="P114" s="106" t="s">
        <v>266</v>
      </c>
      <c r="Q114" s="30" t="s">
        <v>912</v>
      </c>
      <c r="R114" s="30" t="s">
        <v>306</v>
      </c>
      <c r="S114" s="30" t="s">
        <v>307</v>
      </c>
      <c r="T114" s="30" t="s">
        <v>974</v>
      </c>
      <c r="U114" s="30" t="s">
        <v>1110</v>
      </c>
      <c r="V114" s="30" t="s">
        <v>310</v>
      </c>
    </row>
    <row r="115" spans="1:22" ht="14.4" hidden="1" x14ac:dyDescent="0.3">
      <c r="A115" s="29">
        <v>45700</v>
      </c>
      <c r="B115" s="30">
        <v>2047</v>
      </c>
      <c r="C115" s="30" t="s">
        <v>580</v>
      </c>
      <c r="D115" s="30" t="s">
        <v>301</v>
      </c>
      <c r="E115" s="30" t="s">
        <v>652</v>
      </c>
      <c r="F115" s="30" t="s">
        <v>653</v>
      </c>
      <c r="G115" s="30" t="s">
        <v>654</v>
      </c>
      <c r="H115" s="93">
        <v>1068</v>
      </c>
      <c r="I115" s="92">
        <v>25800000</v>
      </c>
      <c r="J115" s="31">
        <v>2723333.33</v>
      </c>
      <c r="K115" s="31">
        <v>2723333.33</v>
      </c>
      <c r="L115" s="92" t="s">
        <v>279</v>
      </c>
      <c r="M115" s="34">
        <v>256</v>
      </c>
      <c r="N115" s="108" t="s">
        <v>179</v>
      </c>
      <c r="O115" s="34">
        <v>2024680010149</v>
      </c>
      <c r="P115" s="106" t="s">
        <v>266</v>
      </c>
      <c r="Q115" s="30" t="s">
        <v>912</v>
      </c>
      <c r="R115" s="30" t="s">
        <v>306</v>
      </c>
      <c r="S115" s="30" t="s">
        <v>307</v>
      </c>
      <c r="T115" s="30" t="s">
        <v>975</v>
      </c>
      <c r="U115" s="30" t="s">
        <v>1111</v>
      </c>
      <c r="V115" s="30" t="s">
        <v>310</v>
      </c>
    </row>
    <row r="116" spans="1:22" ht="14.4" hidden="1" x14ac:dyDescent="0.3">
      <c r="A116" s="29">
        <v>45700</v>
      </c>
      <c r="B116" s="30">
        <v>2050</v>
      </c>
      <c r="C116" s="30" t="s">
        <v>655</v>
      </c>
      <c r="D116" s="30" t="s">
        <v>656</v>
      </c>
      <c r="E116" s="30" t="s">
        <v>657</v>
      </c>
      <c r="F116" s="30" t="s">
        <v>658</v>
      </c>
      <c r="G116" s="30" t="s">
        <v>659</v>
      </c>
      <c r="H116" s="93">
        <v>247</v>
      </c>
      <c r="I116" s="92">
        <v>200000000</v>
      </c>
      <c r="J116" s="31">
        <v>19680000</v>
      </c>
      <c r="K116" s="31">
        <v>19680000</v>
      </c>
      <c r="L116" s="92" t="s">
        <v>279</v>
      </c>
      <c r="M116" s="34">
        <v>201</v>
      </c>
      <c r="N116" s="108" t="s">
        <v>120</v>
      </c>
      <c r="O116" s="34">
        <v>2024680010163</v>
      </c>
      <c r="P116" s="106" t="s">
        <v>233</v>
      </c>
      <c r="Q116" s="30" t="s">
        <v>915</v>
      </c>
      <c r="R116" s="30" t="s">
        <v>917</v>
      </c>
      <c r="S116" s="30" t="s">
        <v>919</v>
      </c>
      <c r="T116" s="30" t="s">
        <v>976</v>
      </c>
      <c r="U116" s="30" t="s">
        <v>1112</v>
      </c>
      <c r="V116" s="30" t="s">
        <v>310</v>
      </c>
    </row>
    <row r="117" spans="1:22" ht="14.4" hidden="1" x14ac:dyDescent="0.3">
      <c r="A117" s="29">
        <v>45701</v>
      </c>
      <c r="B117" s="30">
        <v>2105</v>
      </c>
      <c r="C117" s="30" t="s">
        <v>580</v>
      </c>
      <c r="D117" s="30" t="s">
        <v>301</v>
      </c>
      <c r="E117" s="30" t="s">
        <v>584</v>
      </c>
      <c r="F117" s="30" t="s">
        <v>660</v>
      </c>
      <c r="G117" s="30" t="s">
        <v>661</v>
      </c>
      <c r="H117" s="93">
        <v>1127</v>
      </c>
      <c r="I117" s="92">
        <v>14400000</v>
      </c>
      <c r="J117" s="31">
        <v>1440000</v>
      </c>
      <c r="K117" s="31">
        <v>1440000</v>
      </c>
      <c r="L117" s="92" t="s">
        <v>279</v>
      </c>
      <c r="M117" s="34">
        <v>256</v>
      </c>
      <c r="N117" s="108" t="s">
        <v>179</v>
      </c>
      <c r="O117" s="34">
        <v>2024680010149</v>
      </c>
      <c r="P117" s="106" t="s">
        <v>266</v>
      </c>
      <c r="Q117" s="30" t="s">
        <v>911</v>
      </c>
      <c r="R117" s="30" t="s">
        <v>306</v>
      </c>
      <c r="S117" s="30" t="s">
        <v>323</v>
      </c>
      <c r="T117" s="30" t="s">
        <v>977</v>
      </c>
      <c r="U117" s="30" t="s">
        <v>1113</v>
      </c>
      <c r="V117" s="30" t="s">
        <v>310</v>
      </c>
    </row>
    <row r="118" spans="1:22" ht="14.4" hidden="1" x14ac:dyDescent="0.3">
      <c r="A118" s="29">
        <v>45701</v>
      </c>
      <c r="B118" s="30">
        <v>2106</v>
      </c>
      <c r="C118" s="30" t="s">
        <v>580</v>
      </c>
      <c r="D118" s="30" t="s">
        <v>301</v>
      </c>
      <c r="E118" s="30" t="s">
        <v>607</v>
      </c>
      <c r="F118" s="30" t="s">
        <v>662</v>
      </c>
      <c r="G118" s="30" t="s">
        <v>663</v>
      </c>
      <c r="H118" s="93">
        <v>1105</v>
      </c>
      <c r="I118" s="92">
        <v>25800000</v>
      </c>
      <c r="J118" s="31">
        <v>2580000</v>
      </c>
      <c r="K118" s="31">
        <v>2580000</v>
      </c>
      <c r="L118" s="92" t="s">
        <v>279</v>
      </c>
      <c r="M118" s="34">
        <v>256</v>
      </c>
      <c r="N118" s="108" t="s">
        <v>179</v>
      </c>
      <c r="O118" s="34">
        <v>2024680010149</v>
      </c>
      <c r="P118" s="106" t="s">
        <v>266</v>
      </c>
      <c r="Q118" s="30" t="s">
        <v>912</v>
      </c>
      <c r="R118" s="30" t="s">
        <v>306</v>
      </c>
      <c r="S118" s="30" t="s">
        <v>307</v>
      </c>
      <c r="T118" s="30" t="s">
        <v>978</v>
      </c>
      <c r="U118" s="30" t="s">
        <v>1114</v>
      </c>
      <c r="V118" s="30" t="s">
        <v>310</v>
      </c>
    </row>
    <row r="119" spans="1:22" ht="14.4" hidden="1" x14ac:dyDescent="0.3">
      <c r="A119" s="29">
        <v>45701</v>
      </c>
      <c r="B119" s="30">
        <v>2107</v>
      </c>
      <c r="C119" s="30" t="s">
        <v>580</v>
      </c>
      <c r="D119" s="30" t="s">
        <v>301</v>
      </c>
      <c r="E119" s="30" t="s">
        <v>584</v>
      </c>
      <c r="F119" s="30" t="s">
        <v>664</v>
      </c>
      <c r="G119" s="30" t="s">
        <v>665</v>
      </c>
      <c r="H119" s="93">
        <v>1131</v>
      </c>
      <c r="I119" s="92">
        <v>14400000</v>
      </c>
      <c r="J119" s="31">
        <v>1440000</v>
      </c>
      <c r="K119" s="31">
        <v>1440000</v>
      </c>
      <c r="L119" s="92" t="s">
        <v>279</v>
      </c>
      <c r="M119" s="34">
        <v>256</v>
      </c>
      <c r="N119" s="108" t="s">
        <v>179</v>
      </c>
      <c r="O119" s="34">
        <v>2024680010149</v>
      </c>
      <c r="P119" s="106" t="s">
        <v>266</v>
      </c>
      <c r="Q119" s="30" t="s">
        <v>911</v>
      </c>
      <c r="R119" s="30" t="s">
        <v>306</v>
      </c>
      <c r="S119" s="30" t="s">
        <v>323</v>
      </c>
      <c r="T119" s="30" t="s">
        <v>979</v>
      </c>
      <c r="U119" s="30" t="s">
        <v>1115</v>
      </c>
      <c r="V119" s="30" t="s">
        <v>310</v>
      </c>
    </row>
    <row r="120" spans="1:22" ht="14.4" hidden="1" x14ac:dyDescent="0.3">
      <c r="A120" s="29">
        <v>45701</v>
      </c>
      <c r="B120" s="30">
        <v>2108</v>
      </c>
      <c r="C120" s="30" t="s">
        <v>580</v>
      </c>
      <c r="D120" s="30" t="s">
        <v>301</v>
      </c>
      <c r="E120" s="30" t="s">
        <v>584</v>
      </c>
      <c r="F120" s="30" t="s">
        <v>666</v>
      </c>
      <c r="G120" s="30" t="s">
        <v>667</v>
      </c>
      <c r="H120" s="93">
        <v>1137</v>
      </c>
      <c r="I120" s="92">
        <v>14400000</v>
      </c>
      <c r="J120" s="31">
        <v>1440000</v>
      </c>
      <c r="K120" s="31">
        <v>1440000</v>
      </c>
      <c r="L120" s="92" t="s">
        <v>279</v>
      </c>
      <c r="M120" s="34">
        <v>256</v>
      </c>
      <c r="N120" s="108" t="s">
        <v>179</v>
      </c>
      <c r="O120" s="34">
        <v>2024680010149</v>
      </c>
      <c r="P120" s="106" t="s">
        <v>266</v>
      </c>
      <c r="Q120" s="30" t="s">
        <v>911</v>
      </c>
      <c r="R120" s="30" t="s">
        <v>306</v>
      </c>
      <c r="S120" s="30" t="s">
        <v>323</v>
      </c>
      <c r="T120" s="30" t="s">
        <v>980</v>
      </c>
      <c r="U120" s="30" t="s">
        <v>1116</v>
      </c>
      <c r="V120" s="30" t="s">
        <v>310</v>
      </c>
    </row>
    <row r="121" spans="1:22" ht="14.4" hidden="1" x14ac:dyDescent="0.3">
      <c r="A121" s="29">
        <v>45701</v>
      </c>
      <c r="B121" s="30">
        <v>2109</v>
      </c>
      <c r="C121" s="30" t="s">
        <v>668</v>
      </c>
      <c r="D121" s="30" t="s">
        <v>301</v>
      </c>
      <c r="E121" s="30" t="s">
        <v>669</v>
      </c>
      <c r="F121" s="30" t="s">
        <v>670</v>
      </c>
      <c r="G121" s="30" t="s">
        <v>671</v>
      </c>
      <c r="H121" s="93">
        <v>1110</v>
      </c>
      <c r="I121" s="92">
        <v>27600000</v>
      </c>
      <c r="J121" s="31">
        <v>2760000</v>
      </c>
      <c r="K121" s="31">
        <v>2760000</v>
      </c>
      <c r="L121" s="92" t="s">
        <v>279</v>
      </c>
      <c r="M121" s="34">
        <v>207</v>
      </c>
      <c r="N121" s="108" t="s">
        <v>1385</v>
      </c>
      <c r="O121" s="34">
        <v>2024680010140</v>
      </c>
      <c r="P121" s="106" t="s">
        <v>243</v>
      </c>
      <c r="Q121" s="30" t="s">
        <v>904</v>
      </c>
      <c r="R121" s="30" t="s">
        <v>306</v>
      </c>
      <c r="S121" s="30" t="s">
        <v>307</v>
      </c>
      <c r="T121" s="30" t="s">
        <v>981</v>
      </c>
      <c r="U121" s="30" t="s">
        <v>1117</v>
      </c>
      <c r="V121" s="30" t="s">
        <v>310</v>
      </c>
    </row>
    <row r="122" spans="1:22" ht="14.4" hidden="1" x14ac:dyDescent="0.3">
      <c r="A122" s="29">
        <v>45701</v>
      </c>
      <c r="B122" s="30">
        <v>2110</v>
      </c>
      <c r="C122" s="30" t="s">
        <v>486</v>
      </c>
      <c r="D122" s="30" t="s">
        <v>482</v>
      </c>
      <c r="E122" s="30" t="s">
        <v>672</v>
      </c>
      <c r="F122" s="30" t="s">
        <v>673</v>
      </c>
      <c r="G122" s="30" t="s">
        <v>674</v>
      </c>
      <c r="H122" s="93">
        <v>1101</v>
      </c>
      <c r="I122" s="92">
        <v>19200000</v>
      </c>
      <c r="J122" s="31">
        <v>1920000</v>
      </c>
      <c r="K122" s="31">
        <v>1920000</v>
      </c>
      <c r="L122" s="92" t="s">
        <v>279</v>
      </c>
      <c r="M122" s="34">
        <v>211</v>
      </c>
      <c r="N122" s="108" t="s">
        <v>145</v>
      </c>
      <c r="O122" s="34">
        <v>2024680010125</v>
      </c>
      <c r="P122" s="106" t="s">
        <v>250</v>
      </c>
      <c r="Q122" s="30" t="s">
        <v>900</v>
      </c>
      <c r="R122" s="30" t="s">
        <v>306</v>
      </c>
      <c r="S122" s="30" t="s">
        <v>323</v>
      </c>
      <c r="T122" s="30" t="s">
        <v>982</v>
      </c>
      <c r="U122" s="30" t="s">
        <v>1118</v>
      </c>
      <c r="V122" s="30" t="s">
        <v>310</v>
      </c>
    </row>
    <row r="123" spans="1:22" ht="14.4" hidden="1" x14ac:dyDescent="0.3">
      <c r="A123" s="29">
        <v>45701</v>
      </c>
      <c r="B123" s="30">
        <v>2152</v>
      </c>
      <c r="C123" s="30" t="s">
        <v>668</v>
      </c>
      <c r="D123" s="30" t="s">
        <v>301</v>
      </c>
      <c r="E123" s="30" t="s">
        <v>675</v>
      </c>
      <c r="F123" s="30" t="s">
        <v>676</v>
      </c>
      <c r="G123" s="30" t="s">
        <v>677</v>
      </c>
      <c r="H123" s="93">
        <v>1115</v>
      </c>
      <c r="I123" s="92">
        <v>27600000</v>
      </c>
      <c r="J123" s="31">
        <v>2760000</v>
      </c>
      <c r="K123" s="31">
        <v>2760000</v>
      </c>
      <c r="L123" s="92" t="s">
        <v>279</v>
      </c>
      <c r="M123" s="34">
        <v>207</v>
      </c>
      <c r="N123" s="108" t="s">
        <v>1385</v>
      </c>
      <c r="O123" s="34">
        <v>2024680010140</v>
      </c>
      <c r="P123" s="106" t="s">
        <v>243</v>
      </c>
      <c r="Q123" s="30" t="s">
        <v>904</v>
      </c>
      <c r="R123" s="30" t="s">
        <v>306</v>
      </c>
      <c r="S123" s="30" t="s">
        <v>307</v>
      </c>
      <c r="T123" s="30" t="s">
        <v>983</v>
      </c>
      <c r="U123" s="30" t="s">
        <v>1119</v>
      </c>
      <c r="V123" s="30" t="s">
        <v>310</v>
      </c>
    </row>
    <row r="124" spans="1:22" ht="14.4" hidden="1" x14ac:dyDescent="0.3">
      <c r="A124" s="29">
        <v>45701</v>
      </c>
      <c r="B124" s="30">
        <v>2153</v>
      </c>
      <c r="C124" s="30" t="s">
        <v>600</v>
      </c>
      <c r="D124" s="30" t="s">
        <v>526</v>
      </c>
      <c r="E124" s="30" t="s">
        <v>678</v>
      </c>
      <c r="F124" s="30" t="s">
        <v>679</v>
      </c>
      <c r="G124" s="30" t="s">
        <v>680</v>
      </c>
      <c r="H124" s="93">
        <v>1123</v>
      </c>
      <c r="I124" s="92">
        <v>14400000</v>
      </c>
      <c r="J124" s="31">
        <v>1440000</v>
      </c>
      <c r="K124" s="31">
        <v>1440000</v>
      </c>
      <c r="L124" s="92" t="s">
        <v>279</v>
      </c>
      <c r="M124" s="34">
        <v>215</v>
      </c>
      <c r="N124" s="108" t="s">
        <v>153</v>
      </c>
      <c r="O124" s="34">
        <v>2024680010127</v>
      </c>
      <c r="P124" s="106" t="s">
        <v>253</v>
      </c>
      <c r="Q124" s="30" t="s">
        <v>903</v>
      </c>
      <c r="R124" s="30" t="s">
        <v>306</v>
      </c>
      <c r="S124" s="30" t="s">
        <v>323</v>
      </c>
      <c r="T124" s="30" t="s">
        <v>984</v>
      </c>
      <c r="U124" s="30" t="s">
        <v>1120</v>
      </c>
      <c r="V124" s="30" t="s">
        <v>310</v>
      </c>
    </row>
    <row r="125" spans="1:22" ht="14.4" hidden="1" x14ac:dyDescent="0.3">
      <c r="A125" s="29">
        <v>45701</v>
      </c>
      <c r="B125" s="30">
        <v>2154</v>
      </c>
      <c r="C125" s="30" t="s">
        <v>681</v>
      </c>
      <c r="D125" s="30" t="s">
        <v>526</v>
      </c>
      <c r="E125" s="30" t="s">
        <v>682</v>
      </c>
      <c r="F125" s="30" t="s">
        <v>683</v>
      </c>
      <c r="G125" s="30" t="s">
        <v>684</v>
      </c>
      <c r="H125" s="93">
        <v>1134</v>
      </c>
      <c r="I125" s="92">
        <v>16200000</v>
      </c>
      <c r="J125" s="31">
        <v>1620000</v>
      </c>
      <c r="K125" s="31">
        <v>1620000</v>
      </c>
      <c r="L125" s="92" t="s">
        <v>279</v>
      </c>
      <c r="M125" s="34">
        <v>90</v>
      </c>
      <c r="N125" s="108" t="s">
        <v>94</v>
      </c>
      <c r="O125" s="34">
        <v>2024680010123</v>
      </c>
      <c r="P125" s="106" t="s">
        <v>224</v>
      </c>
      <c r="Q125" s="30" t="s">
        <v>897</v>
      </c>
      <c r="R125" s="30" t="s">
        <v>306</v>
      </c>
      <c r="S125" s="30" t="s">
        <v>323</v>
      </c>
      <c r="T125" s="30" t="s">
        <v>985</v>
      </c>
      <c r="U125" s="30" t="s">
        <v>1121</v>
      </c>
      <c r="V125" s="30" t="s">
        <v>310</v>
      </c>
    </row>
    <row r="126" spans="1:22" ht="14.4" hidden="1" x14ac:dyDescent="0.3">
      <c r="A126" s="29">
        <v>45701</v>
      </c>
      <c r="B126" s="30">
        <v>2155</v>
      </c>
      <c r="C126" s="30" t="s">
        <v>600</v>
      </c>
      <c r="D126" s="30" t="s">
        <v>526</v>
      </c>
      <c r="E126" s="30" t="s">
        <v>678</v>
      </c>
      <c r="F126" s="30" t="s">
        <v>685</v>
      </c>
      <c r="G126" s="30" t="s">
        <v>686</v>
      </c>
      <c r="H126" s="93">
        <v>1136</v>
      </c>
      <c r="I126" s="92">
        <v>16200000</v>
      </c>
      <c r="J126" s="31">
        <v>1620000</v>
      </c>
      <c r="K126" s="31">
        <v>1620000</v>
      </c>
      <c r="L126" s="92" t="s">
        <v>279</v>
      </c>
      <c r="M126" s="34">
        <v>215</v>
      </c>
      <c r="N126" s="108" t="s">
        <v>153</v>
      </c>
      <c r="O126" s="34">
        <v>2024680010127</v>
      </c>
      <c r="P126" s="106" t="s">
        <v>253</v>
      </c>
      <c r="Q126" s="30" t="s">
        <v>903</v>
      </c>
      <c r="R126" s="30" t="s">
        <v>306</v>
      </c>
      <c r="S126" s="30" t="s">
        <v>323</v>
      </c>
      <c r="T126" s="30" t="s">
        <v>986</v>
      </c>
      <c r="U126" s="30" t="s">
        <v>1122</v>
      </c>
      <c r="V126" s="30" t="s">
        <v>310</v>
      </c>
    </row>
    <row r="127" spans="1:22" ht="14.4" hidden="1" x14ac:dyDescent="0.3">
      <c r="A127" s="29">
        <v>45702</v>
      </c>
      <c r="B127" s="30">
        <v>2162</v>
      </c>
      <c r="C127" s="30" t="s">
        <v>525</v>
      </c>
      <c r="D127" s="30" t="s">
        <v>526</v>
      </c>
      <c r="E127" s="30" t="s">
        <v>687</v>
      </c>
      <c r="F127" s="30" t="s">
        <v>688</v>
      </c>
      <c r="G127" s="30" t="s">
        <v>689</v>
      </c>
      <c r="H127" s="93">
        <v>1176</v>
      </c>
      <c r="I127" s="92">
        <v>18000000</v>
      </c>
      <c r="J127" s="31">
        <v>1700000</v>
      </c>
      <c r="K127" s="31">
        <v>1700000</v>
      </c>
      <c r="L127" s="92" t="s">
        <v>279</v>
      </c>
      <c r="M127" s="34">
        <v>204</v>
      </c>
      <c r="N127" s="108" t="s">
        <v>130</v>
      </c>
      <c r="O127" s="34">
        <v>2024680010066</v>
      </c>
      <c r="P127" s="106" t="s">
        <v>237</v>
      </c>
      <c r="Q127" s="30" t="s">
        <v>895</v>
      </c>
      <c r="R127" s="30" t="s">
        <v>306</v>
      </c>
      <c r="S127" s="30" t="s">
        <v>323</v>
      </c>
      <c r="T127" s="30" t="s">
        <v>987</v>
      </c>
      <c r="U127" s="30" t="s">
        <v>1123</v>
      </c>
      <c r="V127" s="30" t="s">
        <v>310</v>
      </c>
    </row>
    <row r="128" spans="1:22" ht="14.4" hidden="1" x14ac:dyDescent="0.3">
      <c r="A128" s="29">
        <v>45702</v>
      </c>
      <c r="B128" s="30">
        <v>2163</v>
      </c>
      <c r="C128" s="30" t="s">
        <v>668</v>
      </c>
      <c r="D128" s="30" t="s">
        <v>301</v>
      </c>
      <c r="E128" s="30" t="s">
        <v>675</v>
      </c>
      <c r="F128" s="30" t="s">
        <v>690</v>
      </c>
      <c r="G128" s="30" t="s">
        <v>691</v>
      </c>
      <c r="H128" s="93">
        <v>1207</v>
      </c>
      <c r="I128" s="92">
        <v>27600000</v>
      </c>
      <c r="J128" s="31">
        <v>2606666.67</v>
      </c>
      <c r="K128" s="31">
        <v>2606666.67</v>
      </c>
      <c r="L128" s="92" t="s">
        <v>279</v>
      </c>
      <c r="M128" s="34">
        <v>207</v>
      </c>
      <c r="N128" s="108" t="s">
        <v>1385</v>
      </c>
      <c r="O128" s="34">
        <v>2024680010140</v>
      </c>
      <c r="P128" s="106" t="s">
        <v>243</v>
      </c>
      <c r="Q128" s="30" t="s">
        <v>904</v>
      </c>
      <c r="R128" s="30" t="s">
        <v>306</v>
      </c>
      <c r="S128" s="30" t="s">
        <v>307</v>
      </c>
      <c r="T128" s="30" t="s">
        <v>988</v>
      </c>
      <c r="U128" s="30" t="s">
        <v>1124</v>
      </c>
      <c r="V128" s="30" t="s">
        <v>310</v>
      </c>
    </row>
    <row r="129" spans="1:22" ht="14.4" hidden="1" x14ac:dyDescent="0.3">
      <c r="A129" s="29">
        <v>45702</v>
      </c>
      <c r="B129" s="30">
        <v>2164</v>
      </c>
      <c r="C129" s="30" t="s">
        <v>580</v>
      </c>
      <c r="D129" s="30" t="s">
        <v>301</v>
      </c>
      <c r="E129" s="30" t="s">
        <v>584</v>
      </c>
      <c r="F129" s="30" t="s">
        <v>692</v>
      </c>
      <c r="G129" s="30" t="s">
        <v>693</v>
      </c>
      <c r="H129" s="93">
        <v>1210</v>
      </c>
      <c r="I129" s="92">
        <v>14400000</v>
      </c>
      <c r="J129" s="31">
        <v>1120000</v>
      </c>
      <c r="K129" s="31">
        <v>1120000</v>
      </c>
      <c r="L129" s="92" t="s">
        <v>279</v>
      </c>
      <c r="M129" s="34">
        <v>256</v>
      </c>
      <c r="N129" s="108" t="s">
        <v>179</v>
      </c>
      <c r="O129" s="34">
        <v>2024680010149</v>
      </c>
      <c r="P129" s="106" t="s">
        <v>266</v>
      </c>
      <c r="Q129" s="30" t="s">
        <v>911</v>
      </c>
      <c r="R129" s="30" t="s">
        <v>306</v>
      </c>
      <c r="S129" s="30" t="s">
        <v>323</v>
      </c>
      <c r="T129" s="30" t="s">
        <v>989</v>
      </c>
      <c r="U129" s="30" t="s">
        <v>1125</v>
      </c>
      <c r="V129" s="30" t="s">
        <v>310</v>
      </c>
    </row>
    <row r="130" spans="1:22" ht="14.4" hidden="1" x14ac:dyDescent="0.3">
      <c r="A130" s="29">
        <v>45702</v>
      </c>
      <c r="B130" s="30">
        <v>2165</v>
      </c>
      <c r="C130" s="30" t="s">
        <v>694</v>
      </c>
      <c r="D130" s="30" t="s">
        <v>695</v>
      </c>
      <c r="E130" s="30" t="s">
        <v>696</v>
      </c>
      <c r="F130" s="30" t="s">
        <v>697</v>
      </c>
      <c r="G130" s="30" t="s">
        <v>698</v>
      </c>
      <c r="H130" s="93">
        <v>1200</v>
      </c>
      <c r="I130" s="92">
        <v>36000000</v>
      </c>
      <c r="J130" s="31">
        <v>3400000</v>
      </c>
      <c r="K130" s="31">
        <v>3400000</v>
      </c>
      <c r="L130" s="92" t="s">
        <v>279</v>
      </c>
      <c r="M130" s="34">
        <v>91</v>
      </c>
      <c r="N130" s="108" t="s">
        <v>97</v>
      </c>
      <c r="O130" s="34">
        <v>2024680010123</v>
      </c>
      <c r="P130" s="106" t="s">
        <v>224</v>
      </c>
      <c r="Q130" s="30" t="s">
        <v>898</v>
      </c>
      <c r="R130" s="30" t="s">
        <v>306</v>
      </c>
      <c r="S130" s="30" t="s">
        <v>307</v>
      </c>
      <c r="T130" s="30" t="s">
        <v>990</v>
      </c>
      <c r="U130" s="30" t="s">
        <v>1126</v>
      </c>
      <c r="V130" s="30" t="s">
        <v>310</v>
      </c>
    </row>
    <row r="131" spans="1:22" ht="14.4" hidden="1" x14ac:dyDescent="0.3">
      <c r="A131" s="29">
        <v>45702</v>
      </c>
      <c r="B131" s="30">
        <v>2166</v>
      </c>
      <c r="C131" s="30" t="s">
        <v>580</v>
      </c>
      <c r="D131" s="30" t="s">
        <v>301</v>
      </c>
      <c r="E131" s="30" t="s">
        <v>584</v>
      </c>
      <c r="F131" s="30" t="s">
        <v>699</v>
      </c>
      <c r="G131" s="30" t="s">
        <v>700</v>
      </c>
      <c r="H131" s="93">
        <v>1178</v>
      </c>
      <c r="I131" s="92">
        <v>14400000</v>
      </c>
      <c r="J131" s="31">
        <v>1360000</v>
      </c>
      <c r="K131" s="31">
        <v>1360000</v>
      </c>
      <c r="L131" s="92" t="s">
        <v>279</v>
      </c>
      <c r="M131" s="34">
        <v>256</v>
      </c>
      <c r="N131" s="108" t="s">
        <v>179</v>
      </c>
      <c r="O131" s="34">
        <v>2024680010149</v>
      </c>
      <c r="P131" s="106" t="s">
        <v>266</v>
      </c>
      <c r="Q131" s="30" t="s">
        <v>911</v>
      </c>
      <c r="R131" s="30" t="s">
        <v>306</v>
      </c>
      <c r="S131" s="30" t="s">
        <v>323</v>
      </c>
      <c r="T131" s="30" t="s">
        <v>991</v>
      </c>
      <c r="U131" s="30" t="s">
        <v>1127</v>
      </c>
      <c r="V131" s="30" t="s">
        <v>310</v>
      </c>
    </row>
    <row r="132" spans="1:22" ht="14.4" hidden="1" x14ac:dyDescent="0.3">
      <c r="A132" s="29">
        <v>45702</v>
      </c>
      <c r="B132" s="30">
        <v>2167</v>
      </c>
      <c r="C132" s="30" t="s">
        <v>580</v>
      </c>
      <c r="D132" s="30" t="s">
        <v>301</v>
      </c>
      <c r="E132" s="30" t="s">
        <v>584</v>
      </c>
      <c r="F132" s="30" t="s">
        <v>701</v>
      </c>
      <c r="G132" s="30" t="s">
        <v>702</v>
      </c>
      <c r="H132" s="93">
        <v>1179</v>
      </c>
      <c r="I132" s="92">
        <v>14400000</v>
      </c>
      <c r="J132" s="31">
        <v>1360000</v>
      </c>
      <c r="K132" s="31">
        <v>1360000</v>
      </c>
      <c r="L132" s="92" t="s">
        <v>279</v>
      </c>
      <c r="M132" s="34">
        <v>256</v>
      </c>
      <c r="N132" s="108" t="s">
        <v>179</v>
      </c>
      <c r="O132" s="34">
        <v>2024680010149</v>
      </c>
      <c r="P132" s="106" t="s">
        <v>266</v>
      </c>
      <c r="Q132" s="30" t="s">
        <v>911</v>
      </c>
      <c r="R132" s="30" t="s">
        <v>306</v>
      </c>
      <c r="S132" s="30" t="s">
        <v>323</v>
      </c>
      <c r="T132" s="30" t="s">
        <v>992</v>
      </c>
      <c r="U132" s="30" t="s">
        <v>1128</v>
      </c>
      <c r="V132" s="30" t="s">
        <v>310</v>
      </c>
    </row>
    <row r="133" spans="1:22" ht="14.4" hidden="1" x14ac:dyDescent="0.3">
      <c r="A133" s="29">
        <v>45702</v>
      </c>
      <c r="B133" s="30">
        <v>2168</v>
      </c>
      <c r="C133" s="30" t="s">
        <v>668</v>
      </c>
      <c r="D133" s="30" t="s">
        <v>301</v>
      </c>
      <c r="E133" s="30" t="s">
        <v>669</v>
      </c>
      <c r="F133" s="30" t="s">
        <v>703</v>
      </c>
      <c r="G133" s="30" t="s">
        <v>704</v>
      </c>
      <c r="H133" s="93">
        <v>1183</v>
      </c>
      <c r="I133" s="92">
        <v>24000000</v>
      </c>
      <c r="J133" s="31">
        <v>2266666.67</v>
      </c>
      <c r="K133" s="31">
        <v>2266666.67</v>
      </c>
      <c r="L133" s="92" t="s">
        <v>279</v>
      </c>
      <c r="M133" s="34">
        <v>207</v>
      </c>
      <c r="N133" s="108" t="s">
        <v>1385</v>
      </c>
      <c r="O133" s="34">
        <v>2024680010140</v>
      </c>
      <c r="P133" s="106" t="s">
        <v>243</v>
      </c>
      <c r="Q133" s="30" t="s">
        <v>904</v>
      </c>
      <c r="R133" s="30" t="s">
        <v>306</v>
      </c>
      <c r="S133" s="30" t="s">
        <v>307</v>
      </c>
      <c r="T133" s="30" t="s">
        <v>993</v>
      </c>
      <c r="U133" s="30" t="s">
        <v>1129</v>
      </c>
      <c r="V133" s="30" t="s">
        <v>310</v>
      </c>
    </row>
    <row r="134" spans="1:22" ht="14.4" hidden="1" x14ac:dyDescent="0.3">
      <c r="A134" s="29">
        <v>45702</v>
      </c>
      <c r="B134" s="30">
        <v>2169</v>
      </c>
      <c r="C134" s="30" t="s">
        <v>668</v>
      </c>
      <c r="D134" s="30" t="s">
        <v>301</v>
      </c>
      <c r="E134" s="30" t="s">
        <v>705</v>
      </c>
      <c r="F134" s="30" t="s">
        <v>706</v>
      </c>
      <c r="G134" s="30" t="s">
        <v>707</v>
      </c>
      <c r="H134" s="93">
        <v>1182</v>
      </c>
      <c r="I134" s="92">
        <v>24000000</v>
      </c>
      <c r="J134" s="31">
        <v>2266666.67</v>
      </c>
      <c r="K134" s="31">
        <v>2266666.67</v>
      </c>
      <c r="L134" s="92" t="s">
        <v>279</v>
      </c>
      <c r="M134" s="34">
        <v>207</v>
      </c>
      <c r="N134" s="108" t="s">
        <v>1385</v>
      </c>
      <c r="O134" s="34">
        <v>2024680010140</v>
      </c>
      <c r="P134" s="106" t="s">
        <v>243</v>
      </c>
      <c r="Q134" s="30" t="s">
        <v>904</v>
      </c>
      <c r="R134" s="30" t="s">
        <v>306</v>
      </c>
      <c r="S134" s="30" t="s">
        <v>307</v>
      </c>
      <c r="T134" s="30" t="s">
        <v>994</v>
      </c>
      <c r="U134" s="30" t="s">
        <v>1130</v>
      </c>
      <c r="V134" s="30" t="s">
        <v>310</v>
      </c>
    </row>
    <row r="135" spans="1:22" ht="14.4" hidden="1" x14ac:dyDescent="0.3">
      <c r="A135" s="29">
        <v>45702</v>
      </c>
      <c r="B135" s="30">
        <v>2170</v>
      </c>
      <c r="C135" s="30" t="s">
        <v>580</v>
      </c>
      <c r="D135" s="30" t="s">
        <v>301</v>
      </c>
      <c r="E135" s="30" t="s">
        <v>584</v>
      </c>
      <c r="F135" s="30" t="s">
        <v>708</v>
      </c>
      <c r="G135" s="30" t="s">
        <v>709</v>
      </c>
      <c r="H135" s="93">
        <v>1171</v>
      </c>
      <c r="I135" s="92">
        <v>14400000</v>
      </c>
      <c r="J135" s="31">
        <v>1360000</v>
      </c>
      <c r="K135" s="31">
        <v>1360000</v>
      </c>
      <c r="L135" s="92" t="s">
        <v>279</v>
      </c>
      <c r="M135" s="34">
        <v>256</v>
      </c>
      <c r="N135" s="108" t="s">
        <v>179</v>
      </c>
      <c r="O135" s="34">
        <v>2024680010149</v>
      </c>
      <c r="P135" s="106" t="s">
        <v>266</v>
      </c>
      <c r="Q135" s="30" t="s">
        <v>911</v>
      </c>
      <c r="R135" s="30" t="s">
        <v>306</v>
      </c>
      <c r="S135" s="30" t="s">
        <v>323</v>
      </c>
      <c r="T135" s="30" t="s">
        <v>995</v>
      </c>
      <c r="U135" s="30" t="s">
        <v>1131</v>
      </c>
      <c r="V135" s="30" t="s">
        <v>310</v>
      </c>
    </row>
    <row r="136" spans="1:22" ht="14.4" hidden="1" x14ac:dyDescent="0.3">
      <c r="A136" s="29">
        <v>45702</v>
      </c>
      <c r="B136" s="30">
        <v>2171</v>
      </c>
      <c r="C136" s="30" t="s">
        <v>300</v>
      </c>
      <c r="D136" s="30" t="s">
        <v>301</v>
      </c>
      <c r="E136" s="30" t="s">
        <v>302</v>
      </c>
      <c r="F136" s="30" t="s">
        <v>710</v>
      </c>
      <c r="G136" s="30" t="s">
        <v>711</v>
      </c>
      <c r="H136" s="93">
        <v>1135</v>
      </c>
      <c r="I136" s="92">
        <v>28800000</v>
      </c>
      <c r="J136" s="31">
        <v>2720000</v>
      </c>
      <c r="K136" s="31">
        <v>2720000</v>
      </c>
      <c r="L136" s="92" t="s">
        <v>279</v>
      </c>
      <c r="M136" s="34">
        <v>254</v>
      </c>
      <c r="N136" s="108" t="s">
        <v>177</v>
      </c>
      <c r="O136" s="34">
        <v>2024680010068</v>
      </c>
      <c r="P136" s="104" t="s">
        <v>262</v>
      </c>
      <c r="Q136" s="30" t="s">
        <v>305</v>
      </c>
      <c r="R136" s="30" t="s">
        <v>306</v>
      </c>
      <c r="S136" s="30" t="s">
        <v>307</v>
      </c>
      <c r="T136" s="30" t="s">
        <v>996</v>
      </c>
      <c r="U136" s="30" t="s">
        <v>1132</v>
      </c>
      <c r="V136" s="30" t="s">
        <v>310</v>
      </c>
    </row>
    <row r="137" spans="1:22" ht="14.4" hidden="1" x14ac:dyDescent="0.3">
      <c r="A137" s="29">
        <v>45702</v>
      </c>
      <c r="B137" s="30">
        <v>2172</v>
      </c>
      <c r="C137" s="30" t="s">
        <v>580</v>
      </c>
      <c r="D137" s="30" t="s">
        <v>301</v>
      </c>
      <c r="E137" s="30" t="s">
        <v>584</v>
      </c>
      <c r="F137" s="30" t="s">
        <v>712</v>
      </c>
      <c r="G137" s="30" t="s">
        <v>713</v>
      </c>
      <c r="H137" s="93">
        <v>1168</v>
      </c>
      <c r="I137" s="92">
        <v>14400000</v>
      </c>
      <c r="J137" s="31">
        <v>1360000</v>
      </c>
      <c r="K137" s="31">
        <v>1360000</v>
      </c>
      <c r="L137" s="92" t="s">
        <v>279</v>
      </c>
      <c r="M137" s="34">
        <v>256</v>
      </c>
      <c r="N137" s="108" t="s">
        <v>179</v>
      </c>
      <c r="O137" s="34">
        <v>2024680010149</v>
      </c>
      <c r="P137" s="106" t="s">
        <v>266</v>
      </c>
      <c r="Q137" s="30" t="s">
        <v>911</v>
      </c>
      <c r="R137" s="30" t="s">
        <v>306</v>
      </c>
      <c r="S137" s="30" t="s">
        <v>323</v>
      </c>
      <c r="T137" s="30" t="s">
        <v>997</v>
      </c>
      <c r="U137" s="30" t="s">
        <v>1133</v>
      </c>
      <c r="V137" s="30" t="s">
        <v>310</v>
      </c>
    </row>
    <row r="138" spans="1:22" ht="14.4" hidden="1" x14ac:dyDescent="0.3">
      <c r="A138" s="29">
        <v>45705</v>
      </c>
      <c r="B138" s="30">
        <v>2258</v>
      </c>
      <c r="C138" s="30" t="s">
        <v>300</v>
      </c>
      <c r="D138" s="30" t="s">
        <v>301</v>
      </c>
      <c r="E138" s="30" t="s">
        <v>714</v>
      </c>
      <c r="F138" s="30" t="s">
        <v>715</v>
      </c>
      <c r="G138" s="30" t="s">
        <v>716</v>
      </c>
      <c r="H138" s="93">
        <v>1230</v>
      </c>
      <c r="I138" s="92">
        <v>21000000</v>
      </c>
      <c r="J138" s="31">
        <v>1633333.33</v>
      </c>
      <c r="K138" s="31">
        <v>1633333.33</v>
      </c>
      <c r="L138" s="92" t="s">
        <v>279</v>
      </c>
      <c r="M138" s="34">
        <v>254</v>
      </c>
      <c r="N138" s="108" t="s">
        <v>177</v>
      </c>
      <c r="O138" s="34">
        <v>2024680010068</v>
      </c>
      <c r="P138" s="104" t="s">
        <v>262</v>
      </c>
      <c r="Q138" s="30" t="s">
        <v>391</v>
      </c>
      <c r="R138" s="30" t="s">
        <v>306</v>
      </c>
      <c r="S138" s="30" t="s">
        <v>323</v>
      </c>
      <c r="T138" s="30" t="s">
        <v>998</v>
      </c>
      <c r="U138" s="30" t="s">
        <v>1134</v>
      </c>
      <c r="V138" s="30" t="s">
        <v>310</v>
      </c>
    </row>
    <row r="139" spans="1:22" ht="14.4" hidden="1" x14ac:dyDescent="0.3">
      <c r="A139" s="29">
        <v>45705</v>
      </c>
      <c r="B139" s="30">
        <v>2259</v>
      </c>
      <c r="C139" s="30" t="s">
        <v>668</v>
      </c>
      <c r="D139" s="30" t="s">
        <v>301</v>
      </c>
      <c r="E139" s="30" t="s">
        <v>717</v>
      </c>
      <c r="F139" s="30" t="s">
        <v>718</v>
      </c>
      <c r="G139" s="30" t="s">
        <v>719</v>
      </c>
      <c r="H139" s="93">
        <v>1243</v>
      </c>
      <c r="I139" s="92">
        <v>24000000</v>
      </c>
      <c r="J139" s="31">
        <v>1866666.67</v>
      </c>
      <c r="K139" s="31">
        <v>1866666.67</v>
      </c>
      <c r="L139" s="92" t="s">
        <v>279</v>
      </c>
      <c r="M139" s="34">
        <v>207</v>
      </c>
      <c r="N139" s="108" t="s">
        <v>1385</v>
      </c>
      <c r="O139" s="34">
        <v>2024680010140</v>
      </c>
      <c r="P139" s="106" t="s">
        <v>243</v>
      </c>
      <c r="Q139" s="30" t="s">
        <v>904</v>
      </c>
      <c r="R139" s="30" t="s">
        <v>306</v>
      </c>
      <c r="S139" s="30" t="s">
        <v>307</v>
      </c>
      <c r="T139" s="107" t="s">
        <v>1384</v>
      </c>
      <c r="U139" s="30" t="s">
        <v>1135</v>
      </c>
      <c r="V139" s="30" t="s">
        <v>310</v>
      </c>
    </row>
    <row r="140" spans="1:22" ht="14.4" hidden="1" x14ac:dyDescent="0.3">
      <c r="A140" s="29">
        <v>45705</v>
      </c>
      <c r="B140" s="30">
        <v>2260</v>
      </c>
      <c r="C140" s="30" t="s">
        <v>580</v>
      </c>
      <c r="D140" s="30" t="s">
        <v>301</v>
      </c>
      <c r="E140" s="30" t="s">
        <v>584</v>
      </c>
      <c r="F140" s="30" t="s">
        <v>720</v>
      </c>
      <c r="G140" s="30" t="s">
        <v>721</v>
      </c>
      <c r="H140" s="93">
        <v>1241</v>
      </c>
      <c r="I140" s="92">
        <v>14400000</v>
      </c>
      <c r="J140" s="31">
        <v>1120000</v>
      </c>
      <c r="K140" s="31">
        <v>1120000</v>
      </c>
      <c r="L140" s="92" t="s">
        <v>279</v>
      </c>
      <c r="M140" s="34">
        <v>256</v>
      </c>
      <c r="N140" s="108" t="s">
        <v>179</v>
      </c>
      <c r="O140" s="34">
        <v>2024680010149</v>
      </c>
      <c r="P140" s="106" t="s">
        <v>266</v>
      </c>
      <c r="Q140" s="30" t="s">
        <v>911</v>
      </c>
      <c r="R140" s="30" t="s">
        <v>306</v>
      </c>
      <c r="S140" s="30" t="s">
        <v>323</v>
      </c>
      <c r="T140" s="30" t="s">
        <v>999</v>
      </c>
      <c r="U140" s="30" t="s">
        <v>1136</v>
      </c>
      <c r="V140" s="30" t="s">
        <v>310</v>
      </c>
    </row>
    <row r="141" spans="1:22" ht="14.4" hidden="1" x14ac:dyDescent="0.3">
      <c r="A141" s="29">
        <v>45705</v>
      </c>
      <c r="B141" s="30">
        <v>2261</v>
      </c>
      <c r="C141" s="30" t="s">
        <v>580</v>
      </c>
      <c r="D141" s="30" t="s">
        <v>301</v>
      </c>
      <c r="E141" s="30" t="s">
        <v>722</v>
      </c>
      <c r="F141" s="30" t="s">
        <v>723</v>
      </c>
      <c r="G141" s="30" t="s">
        <v>724</v>
      </c>
      <c r="H141" s="93">
        <v>1253</v>
      </c>
      <c r="I141" s="92">
        <v>17400000</v>
      </c>
      <c r="J141" s="31">
        <v>1353333.33</v>
      </c>
      <c r="K141" s="31">
        <v>1353333.33</v>
      </c>
      <c r="L141" s="92" t="s">
        <v>279</v>
      </c>
      <c r="M141" s="34">
        <v>256</v>
      </c>
      <c r="N141" s="108" t="s">
        <v>179</v>
      </c>
      <c r="O141" s="34">
        <v>2024680010149</v>
      </c>
      <c r="P141" s="106" t="s">
        <v>266</v>
      </c>
      <c r="Q141" s="30" t="s">
        <v>912</v>
      </c>
      <c r="R141" s="30" t="s">
        <v>306</v>
      </c>
      <c r="S141" s="30" t="s">
        <v>323</v>
      </c>
      <c r="T141" s="30" t="s">
        <v>1000</v>
      </c>
      <c r="U141" s="30" t="s">
        <v>1137</v>
      </c>
      <c r="V141" s="30" t="s">
        <v>310</v>
      </c>
    </row>
    <row r="142" spans="1:22" ht="14.4" hidden="1" x14ac:dyDescent="0.3">
      <c r="A142" s="29">
        <v>45705</v>
      </c>
      <c r="B142" s="30">
        <v>2262</v>
      </c>
      <c r="C142" s="30" t="s">
        <v>580</v>
      </c>
      <c r="D142" s="30" t="s">
        <v>301</v>
      </c>
      <c r="E142" s="30" t="s">
        <v>584</v>
      </c>
      <c r="F142" s="30" t="s">
        <v>725</v>
      </c>
      <c r="G142" s="30" t="s">
        <v>726</v>
      </c>
      <c r="H142" s="93">
        <v>1205</v>
      </c>
      <c r="I142" s="92">
        <v>14400000</v>
      </c>
      <c r="J142" s="31">
        <v>1120000</v>
      </c>
      <c r="K142" s="31">
        <v>1120000</v>
      </c>
      <c r="L142" s="92" t="s">
        <v>279</v>
      </c>
      <c r="M142" s="34">
        <v>256</v>
      </c>
      <c r="N142" s="108" t="s">
        <v>179</v>
      </c>
      <c r="O142" s="34">
        <v>2024680010149</v>
      </c>
      <c r="P142" s="106" t="s">
        <v>266</v>
      </c>
      <c r="Q142" s="30" t="s">
        <v>911</v>
      </c>
      <c r="R142" s="30" t="s">
        <v>306</v>
      </c>
      <c r="S142" s="30" t="s">
        <v>323</v>
      </c>
      <c r="T142" s="30" t="s">
        <v>1001</v>
      </c>
      <c r="U142" s="30" t="s">
        <v>1138</v>
      </c>
      <c r="V142" s="30" t="s">
        <v>310</v>
      </c>
    </row>
    <row r="143" spans="1:22" ht="14.4" hidden="1" x14ac:dyDescent="0.3">
      <c r="A143" s="29">
        <v>45705</v>
      </c>
      <c r="B143" s="30">
        <v>2263</v>
      </c>
      <c r="C143" s="30" t="s">
        <v>694</v>
      </c>
      <c r="D143" s="30" t="s">
        <v>695</v>
      </c>
      <c r="E143" s="30" t="s">
        <v>727</v>
      </c>
      <c r="F143" s="30" t="s">
        <v>728</v>
      </c>
      <c r="G143" s="30" t="s">
        <v>729</v>
      </c>
      <c r="H143" s="93">
        <v>1260</v>
      </c>
      <c r="I143" s="92">
        <v>12400000</v>
      </c>
      <c r="J143" s="31">
        <v>1446666.67</v>
      </c>
      <c r="K143" s="31">
        <v>1446666.67</v>
      </c>
      <c r="L143" s="92" t="s">
        <v>279</v>
      </c>
      <c r="M143" s="34">
        <v>91</v>
      </c>
      <c r="N143" s="108" t="s">
        <v>97</v>
      </c>
      <c r="O143" s="34">
        <v>2024680010123</v>
      </c>
      <c r="P143" s="106" t="s">
        <v>224</v>
      </c>
      <c r="Q143" s="30" t="s">
        <v>898</v>
      </c>
      <c r="R143" s="30" t="s">
        <v>306</v>
      </c>
      <c r="S143" s="30" t="s">
        <v>323</v>
      </c>
      <c r="T143" s="30" t="s">
        <v>1002</v>
      </c>
      <c r="U143" s="30" t="s">
        <v>1139</v>
      </c>
      <c r="V143" s="30" t="s">
        <v>310</v>
      </c>
    </row>
    <row r="144" spans="1:22" ht="14.4" hidden="1" x14ac:dyDescent="0.3">
      <c r="A144" s="29">
        <v>45705</v>
      </c>
      <c r="B144" s="30">
        <v>2264</v>
      </c>
      <c r="C144" s="30" t="s">
        <v>694</v>
      </c>
      <c r="D144" s="30" t="s">
        <v>695</v>
      </c>
      <c r="E144" s="30" t="s">
        <v>730</v>
      </c>
      <c r="F144" s="30" t="s">
        <v>731</v>
      </c>
      <c r="G144" s="30" t="s">
        <v>732</v>
      </c>
      <c r="H144" s="93">
        <v>1266</v>
      </c>
      <c r="I144" s="92">
        <v>24000000</v>
      </c>
      <c r="J144" s="31">
        <v>1866666.67</v>
      </c>
      <c r="K144" s="31">
        <v>1866666.67</v>
      </c>
      <c r="L144" s="92" t="s">
        <v>279</v>
      </c>
      <c r="M144" s="34">
        <v>91</v>
      </c>
      <c r="N144" s="108" t="s">
        <v>97</v>
      </c>
      <c r="O144" s="34">
        <v>2024680010123</v>
      </c>
      <c r="P144" s="106" t="s">
        <v>224</v>
      </c>
      <c r="Q144" s="30" t="s">
        <v>898</v>
      </c>
      <c r="R144" s="30" t="s">
        <v>306</v>
      </c>
      <c r="S144" s="30" t="s">
        <v>307</v>
      </c>
      <c r="T144" s="30" t="s">
        <v>1003</v>
      </c>
      <c r="U144" s="30" t="s">
        <v>1140</v>
      </c>
      <c r="V144" s="30" t="s">
        <v>310</v>
      </c>
    </row>
    <row r="145" spans="1:22" ht="14.4" hidden="1" x14ac:dyDescent="0.3">
      <c r="A145" s="29">
        <v>45705</v>
      </c>
      <c r="B145" s="30">
        <v>2265</v>
      </c>
      <c r="C145" s="30" t="s">
        <v>300</v>
      </c>
      <c r="D145" s="30" t="s">
        <v>301</v>
      </c>
      <c r="E145" s="30" t="s">
        <v>733</v>
      </c>
      <c r="F145" s="30" t="s">
        <v>734</v>
      </c>
      <c r="G145" s="30" t="s">
        <v>735</v>
      </c>
      <c r="H145" s="93">
        <v>1251</v>
      </c>
      <c r="I145" s="92">
        <v>22200000</v>
      </c>
      <c r="J145" s="31">
        <v>1726666.67</v>
      </c>
      <c r="K145" s="31">
        <v>1726666.67</v>
      </c>
      <c r="L145" s="92" t="s">
        <v>279</v>
      </c>
      <c r="M145" s="34">
        <v>254</v>
      </c>
      <c r="N145" s="108" t="s">
        <v>177</v>
      </c>
      <c r="O145" s="34">
        <v>2024680010068</v>
      </c>
      <c r="P145" s="104" t="s">
        <v>262</v>
      </c>
      <c r="Q145" s="30" t="s">
        <v>391</v>
      </c>
      <c r="R145" s="30" t="s">
        <v>306</v>
      </c>
      <c r="S145" s="30" t="s">
        <v>323</v>
      </c>
      <c r="T145" s="30" t="s">
        <v>1004</v>
      </c>
      <c r="U145" s="30" t="s">
        <v>1141</v>
      </c>
      <c r="V145" s="30" t="s">
        <v>310</v>
      </c>
    </row>
    <row r="146" spans="1:22" ht="14.4" hidden="1" x14ac:dyDescent="0.3">
      <c r="A146" s="29">
        <v>45705</v>
      </c>
      <c r="B146" s="30">
        <v>2312</v>
      </c>
      <c r="C146" s="30" t="s">
        <v>486</v>
      </c>
      <c r="D146" s="30" t="s">
        <v>482</v>
      </c>
      <c r="E146" s="30" t="s">
        <v>736</v>
      </c>
      <c r="F146" s="30" t="s">
        <v>737</v>
      </c>
      <c r="G146" s="30" t="s">
        <v>738</v>
      </c>
      <c r="H146" s="93">
        <v>1270</v>
      </c>
      <c r="I146" s="92">
        <v>25200000</v>
      </c>
      <c r="J146" s="31">
        <v>1820000</v>
      </c>
      <c r="K146" s="31">
        <v>1820000</v>
      </c>
      <c r="L146" s="92" t="s">
        <v>279</v>
      </c>
      <c r="M146" s="34">
        <v>211</v>
      </c>
      <c r="N146" s="108" t="s">
        <v>145</v>
      </c>
      <c r="O146" s="34">
        <v>2024680010125</v>
      </c>
      <c r="P146" s="106" t="s">
        <v>250</v>
      </c>
      <c r="Q146" s="30" t="s">
        <v>900</v>
      </c>
      <c r="R146" s="30" t="s">
        <v>306</v>
      </c>
      <c r="S146" s="30" t="s">
        <v>307</v>
      </c>
      <c r="T146" s="30" t="s">
        <v>1005</v>
      </c>
      <c r="U146" s="30" t="s">
        <v>1142</v>
      </c>
      <c r="V146" s="30" t="s">
        <v>310</v>
      </c>
    </row>
    <row r="147" spans="1:22" ht="14.4" hidden="1" x14ac:dyDescent="0.3">
      <c r="A147" s="29">
        <v>45705</v>
      </c>
      <c r="B147" s="30">
        <v>2313</v>
      </c>
      <c r="C147" s="30" t="s">
        <v>600</v>
      </c>
      <c r="D147" s="30" t="s">
        <v>526</v>
      </c>
      <c r="E147" s="30" t="s">
        <v>739</v>
      </c>
      <c r="F147" s="30" t="s">
        <v>740</v>
      </c>
      <c r="G147" s="30" t="s">
        <v>741</v>
      </c>
      <c r="H147" s="93">
        <v>1261</v>
      </c>
      <c r="I147" s="92">
        <v>19800000</v>
      </c>
      <c r="J147" s="31">
        <v>1540000</v>
      </c>
      <c r="K147" s="31">
        <v>1540000</v>
      </c>
      <c r="L147" s="92" t="s">
        <v>279</v>
      </c>
      <c r="M147" s="34">
        <v>215</v>
      </c>
      <c r="N147" s="108" t="s">
        <v>153</v>
      </c>
      <c r="O147" s="34">
        <v>2024680010127</v>
      </c>
      <c r="P147" s="106" t="s">
        <v>253</v>
      </c>
      <c r="Q147" s="30" t="s">
        <v>903</v>
      </c>
      <c r="R147" s="30" t="s">
        <v>306</v>
      </c>
      <c r="S147" s="30" t="s">
        <v>307</v>
      </c>
      <c r="T147" s="30" t="s">
        <v>1006</v>
      </c>
      <c r="U147" s="30" t="s">
        <v>1143</v>
      </c>
      <c r="V147" s="30" t="s">
        <v>310</v>
      </c>
    </row>
    <row r="148" spans="1:22" ht="14.4" hidden="1" x14ac:dyDescent="0.3">
      <c r="A148" s="29">
        <v>45705</v>
      </c>
      <c r="B148" s="30">
        <v>2314</v>
      </c>
      <c r="C148" s="30" t="s">
        <v>580</v>
      </c>
      <c r="D148" s="30" t="s">
        <v>301</v>
      </c>
      <c r="E148" s="30" t="s">
        <v>584</v>
      </c>
      <c r="F148" s="30" t="s">
        <v>742</v>
      </c>
      <c r="G148" s="30" t="s">
        <v>743</v>
      </c>
      <c r="H148" s="93">
        <v>1242</v>
      </c>
      <c r="I148" s="92">
        <v>14400000</v>
      </c>
      <c r="J148" s="31">
        <v>1120000</v>
      </c>
      <c r="K148" s="31">
        <v>1120000</v>
      </c>
      <c r="L148" s="92" t="s">
        <v>279</v>
      </c>
      <c r="M148" s="34">
        <v>256</v>
      </c>
      <c r="N148" s="108" t="s">
        <v>179</v>
      </c>
      <c r="O148" s="34">
        <v>2024680010149</v>
      </c>
      <c r="P148" s="106" t="s">
        <v>266</v>
      </c>
      <c r="Q148" s="30" t="s">
        <v>911</v>
      </c>
      <c r="R148" s="30" t="s">
        <v>306</v>
      </c>
      <c r="S148" s="30" t="s">
        <v>323</v>
      </c>
      <c r="T148" s="30" t="s">
        <v>1007</v>
      </c>
      <c r="U148" s="30" t="s">
        <v>1144</v>
      </c>
      <c r="V148" s="30" t="s">
        <v>310</v>
      </c>
    </row>
    <row r="149" spans="1:22" ht="14.4" hidden="1" x14ac:dyDescent="0.3">
      <c r="A149" s="29">
        <v>45705</v>
      </c>
      <c r="B149" s="30">
        <v>2315</v>
      </c>
      <c r="C149" s="30" t="s">
        <v>300</v>
      </c>
      <c r="D149" s="30" t="s">
        <v>301</v>
      </c>
      <c r="E149" s="30" t="s">
        <v>744</v>
      </c>
      <c r="F149" s="30" t="s">
        <v>745</v>
      </c>
      <c r="G149" s="30" t="s">
        <v>746</v>
      </c>
      <c r="H149" s="93">
        <v>1263</v>
      </c>
      <c r="I149" s="92">
        <v>24000000</v>
      </c>
      <c r="J149" s="31">
        <v>1866666.67</v>
      </c>
      <c r="K149" s="31">
        <v>1866666.67</v>
      </c>
      <c r="L149" s="92" t="s">
        <v>279</v>
      </c>
      <c r="M149" s="34">
        <v>254</v>
      </c>
      <c r="N149" s="108" t="s">
        <v>177</v>
      </c>
      <c r="O149" s="34">
        <v>2024680010068</v>
      </c>
      <c r="P149" s="104" t="s">
        <v>262</v>
      </c>
      <c r="Q149" s="30" t="s">
        <v>391</v>
      </c>
      <c r="R149" s="30" t="s">
        <v>306</v>
      </c>
      <c r="S149" s="30" t="s">
        <v>307</v>
      </c>
      <c r="T149" s="30" t="s">
        <v>1008</v>
      </c>
      <c r="U149" s="30" t="s">
        <v>1145</v>
      </c>
      <c r="V149" s="30" t="s">
        <v>310</v>
      </c>
    </row>
    <row r="150" spans="1:22" ht="14.4" hidden="1" x14ac:dyDescent="0.3">
      <c r="A150" s="29">
        <v>45706</v>
      </c>
      <c r="B150" s="30">
        <v>2356</v>
      </c>
      <c r="C150" s="30" t="s">
        <v>525</v>
      </c>
      <c r="D150" s="30" t="s">
        <v>526</v>
      </c>
      <c r="E150" s="30" t="s">
        <v>747</v>
      </c>
      <c r="F150" s="30" t="s">
        <v>748</v>
      </c>
      <c r="G150" s="30" t="s">
        <v>749</v>
      </c>
      <c r="H150" s="93">
        <v>1291</v>
      </c>
      <c r="I150" s="92">
        <v>15600000</v>
      </c>
      <c r="J150" s="31">
        <v>1126666.67</v>
      </c>
      <c r="K150" s="31">
        <v>1126666.67</v>
      </c>
      <c r="L150" s="92" t="s">
        <v>279</v>
      </c>
      <c r="M150" s="34">
        <v>204</v>
      </c>
      <c r="N150" s="108" t="s">
        <v>130</v>
      </c>
      <c r="O150" s="34">
        <v>2024680010066</v>
      </c>
      <c r="P150" s="106" t="s">
        <v>237</v>
      </c>
      <c r="Q150" s="30" t="s">
        <v>895</v>
      </c>
      <c r="R150" s="30" t="s">
        <v>306</v>
      </c>
      <c r="S150" s="30" t="s">
        <v>323</v>
      </c>
      <c r="T150" s="30" t="s">
        <v>1009</v>
      </c>
      <c r="U150" s="30" t="s">
        <v>1146</v>
      </c>
      <c r="V150" s="30" t="s">
        <v>310</v>
      </c>
    </row>
    <row r="151" spans="1:22" ht="14.4" hidden="1" x14ac:dyDescent="0.3">
      <c r="A151" s="29">
        <v>45707</v>
      </c>
      <c r="B151" s="30">
        <v>2424</v>
      </c>
      <c r="C151" s="30" t="s">
        <v>750</v>
      </c>
      <c r="D151" s="30" t="s">
        <v>301</v>
      </c>
      <c r="E151" s="30" t="s">
        <v>751</v>
      </c>
      <c r="F151" s="30" t="s">
        <v>752</v>
      </c>
      <c r="G151" s="30" t="s">
        <v>753</v>
      </c>
      <c r="H151" s="93">
        <v>1334</v>
      </c>
      <c r="I151" s="92">
        <v>21000000</v>
      </c>
      <c r="J151" s="31">
        <v>1400000</v>
      </c>
      <c r="K151" s="31">
        <v>1400000</v>
      </c>
      <c r="L151" s="92" t="s">
        <v>279</v>
      </c>
      <c r="M151" s="34">
        <v>1</v>
      </c>
      <c r="N151" s="108" t="s">
        <v>79</v>
      </c>
      <c r="O151" s="34">
        <v>2024680010141</v>
      </c>
      <c r="P151" s="106" t="s">
        <v>220</v>
      </c>
      <c r="Q151" s="30" t="s">
        <v>906</v>
      </c>
      <c r="R151" s="30" t="s">
        <v>306</v>
      </c>
      <c r="S151" s="30" t="s">
        <v>323</v>
      </c>
      <c r="T151" s="30" t="s">
        <v>1010</v>
      </c>
      <c r="U151" s="30" t="s">
        <v>1147</v>
      </c>
      <c r="V151" s="30" t="s">
        <v>310</v>
      </c>
    </row>
    <row r="152" spans="1:22" ht="14.4" hidden="1" x14ac:dyDescent="0.3">
      <c r="A152" s="29">
        <v>45707</v>
      </c>
      <c r="B152" s="30">
        <v>2434</v>
      </c>
      <c r="C152" s="30" t="s">
        <v>754</v>
      </c>
      <c r="D152" s="30" t="s">
        <v>413</v>
      </c>
      <c r="E152" s="30" t="s">
        <v>755</v>
      </c>
      <c r="F152" s="30" t="s">
        <v>756</v>
      </c>
      <c r="G152" s="30" t="s">
        <v>757</v>
      </c>
      <c r="H152" s="93">
        <v>208</v>
      </c>
      <c r="I152" s="92">
        <v>128332674</v>
      </c>
      <c r="J152" s="31">
        <v>91205978.599999994</v>
      </c>
      <c r="K152" s="31">
        <v>91205978.599999994</v>
      </c>
      <c r="L152" s="92" t="s">
        <v>279</v>
      </c>
      <c r="M152" s="34">
        <v>214</v>
      </c>
      <c r="N152" s="108" t="s">
        <v>150</v>
      </c>
      <c r="O152" s="34">
        <v>2024680010155</v>
      </c>
      <c r="P152" s="106" t="s">
        <v>251</v>
      </c>
      <c r="Q152" s="30" t="s">
        <v>913</v>
      </c>
      <c r="R152" s="30" t="s">
        <v>418</v>
      </c>
      <c r="S152" s="30" t="s">
        <v>419</v>
      </c>
      <c r="T152" s="30" t="s">
        <v>1011</v>
      </c>
      <c r="U152" s="30" t="s">
        <v>1148</v>
      </c>
      <c r="V152" s="30" t="s">
        <v>310</v>
      </c>
    </row>
    <row r="153" spans="1:22" ht="14.4" hidden="1" x14ac:dyDescent="0.3">
      <c r="A153" s="29">
        <v>45707</v>
      </c>
      <c r="B153" s="30">
        <v>2436</v>
      </c>
      <c r="C153" s="30" t="s">
        <v>754</v>
      </c>
      <c r="D153" s="30" t="s">
        <v>413</v>
      </c>
      <c r="E153" s="30" t="s">
        <v>758</v>
      </c>
      <c r="F153" s="30" t="s">
        <v>759</v>
      </c>
      <c r="G153" s="30" t="s">
        <v>760</v>
      </c>
      <c r="H153" s="93">
        <v>231</v>
      </c>
      <c r="I153" s="92">
        <v>646588320</v>
      </c>
      <c r="J153" s="31">
        <v>378491896.59000003</v>
      </c>
      <c r="K153" s="31">
        <v>378491896.59000003</v>
      </c>
      <c r="L153" s="92" t="s">
        <v>279</v>
      </c>
      <c r="M153" s="34">
        <v>214</v>
      </c>
      <c r="N153" s="108" t="s">
        <v>150</v>
      </c>
      <c r="O153" s="34">
        <v>2024680010155</v>
      </c>
      <c r="P153" s="106" t="s">
        <v>251</v>
      </c>
      <c r="Q153" s="30" t="s">
        <v>914</v>
      </c>
      <c r="R153" s="30" t="s">
        <v>418</v>
      </c>
      <c r="S153" s="30" t="s">
        <v>419</v>
      </c>
      <c r="T153" s="30" t="s">
        <v>976</v>
      </c>
      <c r="U153" s="30" t="s">
        <v>1149</v>
      </c>
      <c r="V153" s="30" t="s">
        <v>310</v>
      </c>
    </row>
    <row r="154" spans="1:22" ht="14.4" hidden="1" x14ac:dyDescent="0.3">
      <c r="A154" s="29">
        <v>45707</v>
      </c>
      <c r="B154" s="30">
        <v>2462</v>
      </c>
      <c r="C154" s="30" t="s">
        <v>300</v>
      </c>
      <c r="D154" s="30" t="s">
        <v>301</v>
      </c>
      <c r="E154" s="30" t="s">
        <v>761</v>
      </c>
      <c r="F154" s="30" t="s">
        <v>762</v>
      </c>
      <c r="G154" s="30" t="s">
        <v>763</v>
      </c>
      <c r="H154" s="93">
        <v>1347</v>
      </c>
      <c r="I154" s="92">
        <v>24000000</v>
      </c>
      <c r="J154" s="31">
        <v>1466666.67</v>
      </c>
      <c r="K154" s="31">
        <v>1466666.67</v>
      </c>
      <c r="L154" s="92" t="s">
        <v>279</v>
      </c>
      <c r="M154" s="34">
        <v>254</v>
      </c>
      <c r="N154" s="108" t="s">
        <v>177</v>
      </c>
      <c r="O154" s="34">
        <v>2024680010068</v>
      </c>
      <c r="P154" s="104" t="s">
        <v>262</v>
      </c>
      <c r="Q154" s="30" t="s">
        <v>391</v>
      </c>
      <c r="R154" s="30" t="s">
        <v>306</v>
      </c>
      <c r="S154" s="30" t="s">
        <v>307</v>
      </c>
      <c r="T154" s="30" t="s">
        <v>1012</v>
      </c>
      <c r="U154" s="30" t="s">
        <v>1150</v>
      </c>
      <c r="V154" s="30" t="s">
        <v>310</v>
      </c>
    </row>
    <row r="155" spans="1:22" ht="14.4" hidden="1" x14ac:dyDescent="0.3">
      <c r="A155" s="29">
        <v>45708</v>
      </c>
      <c r="B155" s="30">
        <v>2472</v>
      </c>
      <c r="C155" s="30" t="s">
        <v>580</v>
      </c>
      <c r="D155" s="30" t="s">
        <v>301</v>
      </c>
      <c r="E155" s="30" t="s">
        <v>584</v>
      </c>
      <c r="F155" s="30" t="s">
        <v>764</v>
      </c>
      <c r="G155" s="30" t="s">
        <v>765</v>
      </c>
      <c r="H155" s="93">
        <v>1345</v>
      </c>
      <c r="I155" s="92">
        <v>14400000</v>
      </c>
      <c r="J155" s="31">
        <v>880000</v>
      </c>
      <c r="K155" s="31">
        <v>880000</v>
      </c>
      <c r="L155" s="92" t="s">
        <v>279</v>
      </c>
      <c r="M155" s="34">
        <v>256</v>
      </c>
      <c r="N155" s="108" t="s">
        <v>179</v>
      </c>
      <c r="O155" s="34">
        <v>2024680010149</v>
      </c>
      <c r="P155" s="106" t="s">
        <v>266</v>
      </c>
      <c r="Q155" s="30" t="s">
        <v>911</v>
      </c>
      <c r="R155" s="30" t="s">
        <v>306</v>
      </c>
      <c r="S155" s="30" t="s">
        <v>323</v>
      </c>
      <c r="T155" s="30" t="s">
        <v>1013</v>
      </c>
      <c r="U155" s="30" t="s">
        <v>1151</v>
      </c>
      <c r="V155" s="30" t="s">
        <v>310</v>
      </c>
    </row>
    <row r="156" spans="1:22" ht="14.4" hidden="1" x14ac:dyDescent="0.3">
      <c r="A156" s="29">
        <v>45708</v>
      </c>
      <c r="B156" s="30">
        <v>2473</v>
      </c>
      <c r="C156" s="30" t="s">
        <v>580</v>
      </c>
      <c r="D156" s="30" t="s">
        <v>301</v>
      </c>
      <c r="E156" s="30" t="s">
        <v>584</v>
      </c>
      <c r="F156" s="30" t="s">
        <v>766</v>
      </c>
      <c r="G156" s="30" t="s">
        <v>767</v>
      </c>
      <c r="H156" s="93">
        <v>1325</v>
      </c>
      <c r="I156" s="92">
        <v>14400000</v>
      </c>
      <c r="J156" s="31">
        <v>880000</v>
      </c>
      <c r="K156" s="31">
        <v>880000</v>
      </c>
      <c r="L156" s="92" t="s">
        <v>279</v>
      </c>
      <c r="M156" s="34">
        <v>256</v>
      </c>
      <c r="N156" s="108" t="s">
        <v>179</v>
      </c>
      <c r="O156" s="34">
        <v>2024680010149</v>
      </c>
      <c r="P156" s="106" t="s">
        <v>266</v>
      </c>
      <c r="Q156" s="30" t="s">
        <v>911</v>
      </c>
      <c r="R156" s="30" t="s">
        <v>306</v>
      </c>
      <c r="S156" s="30" t="s">
        <v>323</v>
      </c>
      <c r="T156" s="30" t="s">
        <v>1014</v>
      </c>
      <c r="U156" s="30" t="s">
        <v>1152</v>
      </c>
      <c r="V156" s="30" t="s">
        <v>310</v>
      </c>
    </row>
    <row r="157" spans="1:22" ht="14.4" hidden="1" x14ac:dyDescent="0.3">
      <c r="A157" s="29">
        <v>45708</v>
      </c>
      <c r="B157" s="30">
        <v>2549</v>
      </c>
      <c r="C157" s="30" t="s">
        <v>750</v>
      </c>
      <c r="D157" s="30" t="s">
        <v>301</v>
      </c>
      <c r="E157" s="30" t="s">
        <v>768</v>
      </c>
      <c r="F157" s="30" t="s">
        <v>769</v>
      </c>
      <c r="G157" s="30" t="s">
        <v>770</v>
      </c>
      <c r="H157" s="93">
        <v>1411</v>
      </c>
      <c r="I157" s="92">
        <v>24000000</v>
      </c>
      <c r="J157" s="31">
        <v>1466666.67</v>
      </c>
      <c r="K157" s="31">
        <v>1466666.67</v>
      </c>
      <c r="L157" s="92" t="s">
        <v>279</v>
      </c>
      <c r="M157" s="34">
        <v>1</v>
      </c>
      <c r="N157" s="108" t="s">
        <v>79</v>
      </c>
      <c r="O157" s="34">
        <v>2024680010141</v>
      </c>
      <c r="P157" s="106" t="s">
        <v>220</v>
      </c>
      <c r="Q157" s="30" t="s">
        <v>906</v>
      </c>
      <c r="R157" s="30" t="s">
        <v>306</v>
      </c>
      <c r="S157" s="30" t="s">
        <v>307</v>
      </c>
      <c r="T157" s="30" t="s">
        <v>1015</v>
      </c>
      <c r="U157" s="30" t="s">
        <v>1153</v>
      </c>
      <c r="V157" s="30" t="s">
        <v>310</v>
      </c>
    </row>
    <row r="158" spans="1:22" ht="14.4" hidden="1" x14ac:dyDescent="0.3">
      <c r="A158" s="29">
        <v>45708</v>
      </c>
      <c r="B158" s="30">
        <v>2550</v>
      </c>
      <c r="C158" s="30" t="s">
        <v>750</v>
      </c>
      <c r="D158" s="30" t="s">
        <v>301</v>
      </c>
      <c r="E158" s="30" t="s">
        <v>771</v>
      </c>
      <c r="F158" s="30" t="s">
        <v>772</v>
      </c>
      <c r="G158" s="30" t="s">
        <v>773</v>
      </c>
      <c r="H158" s="93">
        <v>1373</v>
      </c>
      <c r="I158" s="92">
        <v>24000000</v>
      </c>
      <c r="J158" s="31">
        <v>1466666.67</v>
      </c>
      <c r="K158" s="31">
        <v>1466666.67</v>
      </c>
      <c r="L158" s="92" t="s">
        <v>279</v>
      </c>
      <c r="M158" s="34">
        <v>1</v>
      </c>
      <c r="N158" s="108" t="s">
        <v>79</v>
      </c>
      <c r="O158" s="34">
        <v>2024680010141</v>
      </c>
      <c r="P158" s="106" t="s">
        <v>220</v>
      </c>
      <c r="Q158" s="30" t="s">
        <v>906</v>
      </c>
      <c r="R158" s="30" t="s">
        <v>306</v>
      </c>
      <c r="S158" s="30" t="s">
        <v>307</v>
      </c>
      <c r="T158" s="30" t="s">
        <v>1016</v>
      </c>
      <c r="U158" s="30" t="s">
        <v>1154</v>
      </c>
      <c r="V158" s="30" t="s">
        <v>310</v>
      </c>
    </row>
    <row r="159" spans="1:22" ht="14.4" hidden="1" x14ac:dyDescent="0.3">
      <c r="A159" s="29">
        <v>45708</v>
      </c>
      <c r="B159" s="30">
        <v>2551</v>
      </c>
      <c r="C159" s="30" t="s">
        <v>750</v>
      </c>
      <c r="D159" s="30" t="s">
        <v>301</v>
      </c>
      <c r="E159" s="30" t="s">
        <v>774</v>
      </c>
      <c r="F159" s="30" t="s">
        <v>775</v>
      </c>
      <c r="G159" s="30" t="s">
        <v>776</v>
      </c>
      <c r="H159" s="93">
        <v>1412</v>
      </c>
      <c r="I159" s="92">
        <v>24000000</v>
      </c>
      <c r="J159" s="31">
        <v>1466666.67</v>
      </c>
      <c r="K159" s="31">
        <v>1466666.67</v>
      </c>
      <c r="L159" s="92" t="s">
        <v>279</v>
      </c>
      <c r="M159" s="34">
        <v>1</v>
      </c>
      <c r="N159" s="108" t="s">
        <v>79</v>
      </c>
      <c r="O159" s="34">
        <v>2024680010141</v>
      </c>
      <c r="P159" s="106" t="s">
        <v>220</v>
      </c>
      <c r="Q159" s="30" t="s">
        <v>906</v>
      </c>
      <c r="R159" s="30" t="s">
        <v>306</v>
      </c>
      <c r="S159" s="30" t="s">
        <v>307</v>
      </c>
      <c r="T159" s="30" t="s">
        <v>1017</v>
      </c>
      <c r="U159" s="30" t="s">
        <v>1155</v>
      </c>
      <c r="V159" s="30" t="s">
        <v>310</v>
      </c>
    </row>
    <row r="160" spans="1:22" ht="14.4" hidden="1" x14ac:dyDescent="0.3">
      <c r="A160" s="29">
        <v>45708</v>
      </c>
      <c r="B160" s="30">
        <v>2552</v>
      </c>
      <c r="C160" s="30" t="s">
        <v>580</v>
      </c>
      <c r="D160" s="30" t="s">
        <v>301</v>
      </c>
      <c r="E160" s="30" t="s">
        <v>584</v>
      </c>
      <c r="F160" s="30" t="s">
        <v>777</v>
      </c>
      <c r="G160" s="30" t="s">
        <v>778</v>
      </c>
      <c r="H160" s="93">
        <v>1415</v>
      </c>
      <c r="I160" s="92">
        <v>14400000</v>
      </c>
      <c r="J160" s="31">
        <v>880000</v>
      </c>
      <c r="K160" s="31">
        <v>880000</v>
      </c>
      <c r="L160" s="92" t="s">
        <v>279</v>
      </c>
      <c r="M160" s="34">
        <v>256</v>
      </c>
      <c r="N160" s="108" t="s">
        <v>179</v>
      </c>
      <c r="O160" s="34">
        <v>2024680010149</v>
      </c>
      <c r="P160" s="106" t="s">
        <v>266</v>
      </c>
      <c r="Q160" s="30" t="s">
        <v>911</v>
      </c>
      <c r="R160" s="30" t="s">
        <v>306</v>
      </c>
      <c r="S160" s="30" t="s">
        <v>323</v>
      </c>
      <c r="T160" s="30" t="s">
        <v>1018</v>
      </c>
      <c r="U160" s="30" t="s">
        <v>1156</v>
      </c>
      <c r="V160" s="30" t="s">
        <v>310</v>
      </c>
    </row>
    <row r="161" spans="1:22" ht="14.4" hidden="1" x14ac:dyDescent="0.3">
      <c r="A161" s="29">
        <v>45708</v>
      </c>
      <c r="B161" s="30">
        <v>2553</v>
      </c>
      <c r="C161" s="30" t="s">
        <v>750</v>
      </c>
      <c r="D161" s="30" t="s">
        <v>301</v>
      </c>
      <c r="E161" s="30" t="s">
        <v>779</v>
      </c>
      <c r="F161" s="30" t="s">
        <v>780</v>
      </c>
      <c r="G161" s="30" t="s">
        <v>781</v>
      </c>
      <c r="H161" s="93">
        <v>1406</v>
      </c>
      <c r="I161" s="92">
        <v>33000000</v>
      </c>
      <c r="J161" s="31">
        <v>2016666.67</v>
      </c>
      <c r="K161" s="31">
        <v>2016666.67</v>
      </c>
      <c r="L161" s="92" t="s">
        <v>279</v>
      </c>
      <c r="M161" s="34">
        <v>1</v>
      </c>
      <c r="N161" s="108" t="s">
        <v>79</v>
      </c>
      <c r="O161" s="34">
        <v>2024680010141</v>
      </c>
      <c r="P161" s="106" t="s">
        <v>220</v>
      </c>
      <c r="Q161" s="30" t="s">
        <v>906</v>
      </c>
      <c r="R161" s="30" t="s">
        <v>306</v>
      </c>
      <c r="S161" s="30" t="s">
        <v>307</v>
      </c>
      <c r="T161" s="30" t="s">
        <v>1019</v>
      </c>
      <c r="U161" s="30" t="s">
        <v>1157</v>
      </c>
      <c r="V161" s="30" t="s">
        <v>310</v>
      </c>
    </row>
    <row r="162" spans="1:22" ht="14.4" hidden="1" x14ac:dyDescent="0.3">
      <c r="A162" s="29">
        <v>45708</v>
      </c>
      <c r="B162" s="30">
        <v>2554</v>
      </c>
      <c r="C162" s="30" t="s">
        <v>750</v>
      </c>
      <c r="D162" s="30" t="s">
        <v>301</v>
      </c>
      <c r="E162" s="30" t="s">
        <v>782</v>
      </c>
      <c r="F162" s="30" t="s">
        <v>783</v>
      </c>
      <c r="G162" s="30" t="s">
        <v>784</v>
      </c>
      <c r="H162" s="93">
        <v>1383</v>
      </c>
      <c r="I162" s="92">
        <v>24000000</v>
      </c>
      <c r="J162" s="31">
        <v>1466666.67</v>
      </c>
      <c r="K162" s="31">
        <v>1466666.67</v>
      </c>
      <c r="L162" s="92" t="s">
        <v>279</v>
      </c>
      <c r="M162" s="34">
        <v>1</v>
      </c>
      <c r="N162" s="108" t="s">
        <v>79</v>
      </c>
      <c r="O162" s="34">
        <v>2024680010141</v>
      </c>
      <c r="P162" s="106" t="s">
        <v>220</v>
      </c>
      <c r="Q162" s="30" t="s">
        <v>906</v>
      </c>
      <c r="R162" s="30" t="s">
        <v>306</v>
      </c>
      <c r="S162" s="30" t="s">
        <v>307</v>
      </c>
      <c r="T162" s="30" t="s">
        <v>1020</v>
      </c>
      <c r="U162" s="30" t="s">
        <v>1158</v>
      </c>
      <c r="V162" s="30" t="s">
        <v>310</v>
      </c>
    </row>
    <row r="163" spans="1:22" ht="14.4" hidden="1" x14ac:dyDescent="0.3">
      <c r="A163" s="29">
        <v>45708</v>
      </c>
      <c r="B163" s="30">
        <v>2560</v>
      </c>
      <c r="C163" s="30" t="s">
        <v>694</v>
      </c>
      <c r="D163" s="30" t="s">
        <v>695</v>
      </c>
      <c r="E163" s="30" t="s">
        <v>785</v>
      </c>
      <c r="F163" s="30" t="s">
        <v>786</v>
      </c>
      <c r="G163" s="30" t="s">
        <v>787</v>
      </c>
      <c r="H163" s="93">
        <v>1376</v>
      </c>
      <c r="I163" s="92">
        <v>24000000</v>
      </c>
      <c r="J163" s="31">
        <v>1466666.67</v>
      </c>
      <c r="K163" s="31">
        <v>1466666.67</v>
      </c>
      <c r="L163" s="92" t="s">
        <v>279</v>
      </c>
      <c r="M163" s="34">
        <v>91</v>
      </c>
      <c r="N163" s="108" t="s">
        <v>97</v>
      </c>
      <c r="O163" s="34">
        <v>2024680010123</v>
      </c>
      <c r="P163" s="106" t="s">
        <v>224</v>
      </c>
      <c r="Q163" s="30" t="s">
        <v>898</v>
      </c>
      <c r="R163" s="30" t="s">
        <v>306</v>
      </c>
      <c r="S163" s="30" t="s">
        <v>307</v>
      </c>
      <c r="T163" s="30" t="s">
        <v>1021</v>
      </c>
      <c r="U163" s="30" t="s">
        <v>1159</v>
      </c>
      <c r="V163" s="30" t="s">
        <v>310</v>
      </c>
    </row>
    <row r="164" spans="1:22" ht="14.4" hidden="1" x14ac:dyDescent="0.3">
      <c r="A164" s="29">
        <v>45709</v>
      </c>
      <c r="B164" s="30">
        <v>2633</v>
      </c>
      <c r="C164" s="30" t="s">
        <v>788</v>
      </c>
      <c r="D164" s="30" t="s">
        <v>301</v>
      </c>
      <c r="E164" s="30" t="s">
        <v>789</v>
      </c>
      <c r="F164" s="30" t="s">
        <v>790</v>
      </c>
      <c r="G164" s="30" t="s">
        <v>791</v>
      </c>
      <c r="H164" s="93">
        <v>1470</v>
      </c>
      <c r="I164" s="92">
        <v>24000000</v>
      </c>
      <c r="J164" s="31">
        <v>1333333.33</v>
      </c>
      <c r="K164" s="31">
        <v>0</v>
      </c>
      <c r="L164" s="92" t="s">
        <v>279</v>
      </c>
      <c r="M164" s="34">
        <v>219</v>
      </c>
      <c r="N164" s="108" t="s">
        <v>163</v>
      </c>
      <c r="O164" s="34">
        <v>2024680010141</v>
      </c>
      <c r="P164" s="106" t="s">
        <v>220</v>
      </c>
      <c r="Q164" s="30" t="s">
        <v>905</v>
      </c>
      <c r="R164" s="30" t="s">
        <v>306</v>
      </c>
      <c r="S164" s="30" t="s">
        <v>307</v>
      </c>
      <c r="T164" s="30" t="s">
        <v>1022</v>
      </c>
      <c r="U164" s="30" t="s">
        <v>1160</v>
      </c>
      <c r="V164" s="30" t="s">
        <v>310</v>
      </c>
    </row>
    <row r="165" spans="1:22" ht="14.4" hidden="1" x14ac:dyDescent="0.3">
      <c r="A165" s="29">
        <v>45709</v>
      </c>
      <c r="B165" s="30">
        <v>2634</v>
      </c>
      <c r="C165" s="30" t="s">
        <v>694</v>
      </c>
      <c r="D165" s="30" t="s">
        <v>695</v>
      </c>
      <c r="E165" s="30" t="s">
        <v>792</v>
      </c>
      <c r="F165" s="30" t="s">
        <v>793</v>
      </c>
      <c r="G165" s="30" t="s">
        <v>794</v>
      </c>
      <c r="H165" s="93">
        <v>1469</v>
      </c>
      <c r="I165" s="92">
        <v>18600000</v>
      </c>
      <c r="J165" s="31">
        <v>1033333.33</v>
      </c>
      <c r="K165" s="31">
        <v>1033333.33</v>
      </c>
      <c r="L165" s="92" t="s">
        <v>279</v>
      </c>
      <c r="M165" s="34">
        <v>91</v>
      </c>
      <c r="N165" s="108" t="s">
        <v>97</v>
      </c>
      <c r="O165" s="34">
        <v>2024680010123</v>
      </c>
      <c r="P165" s="106" t="s">
        <v>224</v>
      </c>
      <c r="Q165" s="30" t="s">
        <v>898</v>
      </c>
      <c r="R165" s="30" t="s">
        <v>306</v>
      </c>
      <c r="S165" s="30" t="s">
        <v>323</v>
      </c>
      <c r="T165" s="30" t="s">
        <v>1023</v>
      </c>
      <c r="U165" s="30" t="s">
        <v>1161</v>
      </c>
      <c r="V165" s="30" t="s">
        <v>310</v>
      </c>
    </row>
    <row r="166" spans="1:22" ht="14.4" hidden="1" x14ac:dyDescent="0.3">
      <c r="A166" s="29">
        <v>45709</v>
      </c>
      <c r="B166" s="30">
        <v>2635</v>
      </c>
      <c r="C166" s="30" t="s">
        <v>788</v>
      </c>
      <c r="D166" s="30" t="s">
        <v>301</v>
      </c>
      <c r="E166" s="30" t="s">
        <v>795</v>
      </c>
      <c r="F166" s="30" t="s">
        <v>796</v>
      </c>
      <c r="G166" s="30" t="s">
        <v>797</v>
      </c>
      <c r="H166" s="93">
        <v>1465</v>
      </c>
      <c r="I166" s="92">
        <v>16200000</v>
      </c>
      <c r="J166" s="31">
        <v>900000</v>
      </c>
      <c r="K166" s="31">
        <v>900000</v>
      </c>
      <c r="L166" s="92" t="s">
        <v>279</v>
      </c>
      <c r="M166" s="34">
        <v>219</v>
      </c>
      <c r="N166" s="108" t="s">
        <v>163</v>
      </c>
      <c r="O166" s="34">
        <v>2024680010141</v>
      </c>
      <c r="P166" s="106" t="s">
        <v>220</v>
      </c>
      <c r="Q166" s="30" t="s">
        <v>905</v>
      </c>
      <c r="R166" s="30" t="s">
        <v>306</v>
      </c>
      <c r="S166" s="30" t="s">
        <v>323</v>
      </c>
      <c r="T166" s="30" t="s">
        <v>1024</v>
      </c>
      <c r="U166" s="30" t="s">
        <v>1162</v>
      </c>
      <c r="V166" s="30" t="s">
        <v>310</v>
      </c>
    </row>
    <row r="167" spans="1:22" ht="14.4" hidden="1" x14ac:dyDescent="0.3">
      <c r="A167" s="29">
        <v>45709</v>
      </c>
      <c r="B167" s="30">
        <v>2636</v>
      </c>
      <c r="C167" s="30" t="s">
        <v>750</v>
      </c>
      <c r="D167" s="30" t="s">
        <v>301</v>
      </c>
      <c r="E167" s="30" t="s">
        <v>798</v>
      </c>
      <c r="F167" s="30" t="s">
        <v>799</v>
      </c>
      <c r="G167" s="30" t="s">
        <v>800</v>
      </c>
      <c r="H167" s="93">
        <v>1461</v>
      </c>
      <c r="I167" s="92">
        <v>25800000</v>
      </c>
      <c r="J167" s="31">
        <v>1433333.33</v>
      </c>
      <c r="K167" s="31">
        <v>1433333.33</v>
      </c>
      <c r="L167" s="92" t="s">
        <v>279</v>
      </c>
      <c r="M167" s="34">
        <v>1</v>
      </c>
      <c r="N167" s="108" t="s">
        <v>79</v>
      </c>
      <c r="O167" s="34">
        <v>2024680010141</v>
      </c>
      <c r="P167" s="106" t="s">
        <v>220</v>
      </c>
      <c r="Q167" s="30" t="s">
        <v>906</v>
      </c>
      <c r="R167" s="30" t="s">
        <v>306</v>
      </c>
      <c r="S167" s="30" t="s">
        <v>307</v>
      </c>
      <c r="T167" s="30" t="s">
        <v>1025</v>
      </c>
      <c r="U167" s="30" t="s">
        <v>1163</v>
      </c>
      <c r="V167" s="30" t="s">
        <v>310</v>
      </c>
    </row>
    <row r="168" spans="1:22" ht="14.4" hidden="1" x14ac:dyDescent="0.3">
      <c r="A168" s="29">
        <v>45709</v>
      </c>
      <c r="B168" s="30">
        <v>2637</v>
      </c>
      <c r="C168" s="30" t="s">
        <v>580</v>
      </c>
      <c r="D168" s="30" t="s">
        <v>301</v>
      </c>
      <c r="E168" s="30" t="s">
        <v>584</v>
      </c>
      <c r="F168" s="30" t="s">
        <v>801</v>
      </c>
      <c r="G168" s="30" t="s">
        <v>802</v>
      </c>
      <c r="H168" s="93">
        <v>1452</v>
      </c>
      <c r="I168" s="92">
        <v>14400000</v>
      </c>
      <c r="J168" s="31">
        <v>800000</v>
      </c>
      <c r="K168" s="31">
        <v>800000</v>
      </c>
      <c r="L168" s="92" t="s">
        <v>279</v>
      </c>
      <c r="M168" s="34">
        <v>256</v>
      </c>
      <c r="N168" s="108" t="s">
        <v>179</v>
      </c>
      <c r="O168" s="34">
        <v>2024680010149</v>
      </c>
      <c r="P168" s="106" t="s">
        <v>266</v>
      </c>
      <c r="Q168" s="30" t="s">
        <v>911</v>
      </c>
      <c r="R168" s="30" t="s">
        <v>306</v>
      </c>
      <c r="S168" s="30" t="s">
        <v>323</v>
      </c>
      <c r="T168" s="30" t="s">
        <v>1026</v>
      </c>
      <c r="U168" s="30" t="s">
        <v>1164</v>
      </c>
      <c r="V168" s="30" t="s">
        <v>310</v>
      </c>
    </row>
    <row r="169" spans="1:22" ht="14.4" hidden="1" x14ac:dyDescent="0.3">
      <c r="A169" s="29">
        <v>45709</v>
      </c>
      <c r="B169" s="30">
        <v>2638</v>
      </c>
      <c r="C169" s="30" t="s">
        <v>681</v>
      </c>
      <c r="D169" s="30" t="s">
        <v>526</v>
      </c>
      <c r="E169" s="30" t="s">
        <v>803</v>
      </c>
      <c r="F169" s="30" t="s">
        <v>804</v>
      </c>
      <c r="G169" s="30" t="s">
        <v>805</v>
      </c>
      <c r="H169" s="93">
        <v>1474</v>
      </c>
      <c r="I169" s="92">
        <v>18600000</v>
      </c>
      <c r="J169" s="31">
        <v>1033333.33</v>
      </c>
      <c r="K169" s="31">
        <v>1033333.33</v>
      </c>
      <c r="L169" s="92" t="s">
        <v>279</v>
      </c>
      <c r="M169" s="34">
        <v>90</v>
      </c>
      <c r="N169" s="108" t="s">
        <v>94</v>
      </c>
      <c r="O169" s="34">
        <v>2024680010123</v>
      </c>
      <c r="P169" s="106" t="s">
        <v>224</v>
      </c>
      <c r="Q169" s="30" t="s">
        <v>897</v>
      </c>
      <c r="R169" s="30" t="s">
        <v>306</v>
      </c>
      <c r="S169" s="30" t="s">
        <v>323</v>
      </c>
      <c r="T169" s="30" t="s">
        <v>1027</v>
      </c>
      <c r="U169" s="30" t="s">
        <v>1165</v>
      </c>
      <c r="V169" s="30" t="s">
        <v>310</v>
      </c>
    </row>
    <row r="170" spans="1:22" ht="14.4" hidden="1" x14ac:dyDescent="0.3">
      <c r="A170" s="29">
        <v>45709</v>
      </c>
      <c r="B170" s="30">
        <v>2639</v>
      </c>
      <c r="C170" s="30" t="s">
        <v>580</v>
      </c>
      <c r="D170" s="30" t="s">
        <v>301</v>
      </c>
      <c r="E170" s="30" t="s">
        <v>584</v>
      </c>
      <c r="F170" s="30" t="s">
        <v>806</v>
      </c>
      <c r="G170" s="30" t="s">
        <v>807</v>
      </c>
      <c r="H170" s="93">
        <v>1473</v>
      </c>
      <c r="I170" s="92">
        <v>14400000</v>
      </c>
      <c r="J170" s="31">
        <v>800000</v>
      </c>
      <c r="K170" s="31">
        <v>800000</v>
      </c>
      <c r="L170" s="92" t="s">
        <v>279</v>
      </c>
      <c r="M170" s="34">
        <v>256</v>
      </c>
      <c r="N170" s="108" t="s">
        <v>179</v>
      </c>
      <c r="O170" s="34">
        <v>2024680010149</v>
      </c>
      <c r="P170" s="106" t="s">
        <v>266</v>
      </c>
      <c r="Q170" s="30" t="s">
        <v>911</v>
      </c>
      <c r="R170" s="30" t="s">
        <v>306</v>
      </c>
      <c r="S170" s="30" t="s">
        <v>323</v>
      </c>
      <c r="T170" s="30" t="s">
        <v>1028</v>
      </c>
      <c r="U170" s="30" t="s">
        <v>1166</v>
      </c>
      <c r="V170" s="30" t="s">
        <v>310</v>
      </c>
    </row>
    <row r="171" spans="1:22" ht="14.4" hidden="1" x14ac:dyDescent="0.3">
      <c r="A171" s="29">
        <v>45709</v>
      </c>
      <c r="B171" s="30">
        <v>2640</v>
      </c>
      <c r="C171" s="30" t="s">
        <v>525</v>
      </c>
      <c r="D171" s="30" t="s">
        <v>526</v>
      </c>
      <c r="E171" s="30" t="s">
        <v>747</v>
      </c>
      <c r="F171" s="30" t="s">
        <v>808</v>
      </c>
      <c r="G171" s="30" t="s">
        <v>809</v>
      </c>
      <c r="H171" s="93">
        <v>1475</v>
      </c>
      <c r="I171" s="92">
        <v>15600000</v>
      </c>
      <c r="J171" s="31">
        <v>346666.67</v>
      </c>
      <c r="K171" s="31">
        <v>0</v>
      </c>
      <c r="L171" s="92" t="s">
        <v>279</v>
      </c>
      <c r="M171" s="34">
        <v>204</v>
      </c>
      <c r="N171" s="108" t="s">
        <v>130</v>
      </c>
      <c r="O171" s="34">
        <v>2024680010066</v>
      </c>
      <c r="P171" s="106" t="s">
        <v>237</v>
      </c>
      <c r="Q171" s="30" t="s">
        <v>895</v>
      </c>
      <c r="R171" s="30" t="s">
        <v>306</v>
      </c>
      <c r="S171" s="30" t="s">
        <v>323</v>
      </c>
      <c r="T171" s="30" t="s">
        <v>1029</v>
      </c>
      <c r="U171" s="30" t="s">
        <v>1167</v>
      </c>
      <c r="V171" s="30" t="s">
        <v>310</v>
      </c>
    </row>
    <row r="172" spans="1:22" ht="14.4" hidden="1" x14ac:dyDescent="0.3">
      <c r="A172" s="29">
        <v>45709</v>
      </c>
      <c r="B172" s="30">
        <v>2657</v>
      </c>
      <c r="C172" s="30" t="s">
        <v>810</v>
      </c>
      <c r="D172" s="30" t="s">
        <v>811</v>
      </c>
      <c r="E172" s="30" t="s">
        <v>812</v>
      </c>
      <c r="F172" s="30" t="s">
        <v>813</v>
      </c>
      <c r="G172" s="30" t="s">
        <v>814</v>
      </c>
      <c r="H172" s="93">
        <v>22</v>
      </c>
      <c r="I172" s="92">
        <v>120997500</v>
      </c>
      <c r="J172" s="31">
        <v>120875983.55</v>
      </c>
      <c r="K172" s="31">
        <v>120875983.55</v>
      </c>
      <c r="L172" s="92" t="s">
        <v>279</v>
      </c>
      <c r="M172" s="34">
        <v>258</v>
      </c>
      <c r="N172" s="108" t="s">
        <v>184</v>
      </c>
      <c r="O172" s="34">
        <v>2024680010149</v>
      </c>
      <c r="P172" s="106" t="s">
        <v>266</v>
      </c>
      <c r="Q172" s="30" t="s">
        <v>910</v>
      </c>
      <c r="R172" s="30" t="s">
        <v>918</v>
      </c>
      <c r="S172" s="30" t="s">
        <v>920</v>
      </c>
      <c r="T172" s="30" t="s">
        <v>1030</v>
      </c>
      <c r="U172" s="30" t="s">
        <v>1168</v>
      </c>
      <c r="V172" s="30" t="s">
        <v>310</v>
      </c>
    </row>
    <row r="173" spans="1:22" ht="14.4" hidden="1" x14ac:dyDescent="0.3">
      <c r="A173" s="29">
        <v>45709</v>
      </c>
      <c r="B173" s="30">
        <v>2658</v>
      </c>
      <c r="C173" s="30" t="s">
        <v>815</v>
      </c>
      <c r="D173" s="30" t="s">
        <v>543</v>
      </c>
      <c r="E173" s="30" t="s">
        <v>816</v>
      </c>
      <c r="F173" s="30" t="s">
        <v>558</v>
      </c>
      <c r="G173" s="30" t="s">
        <v>559</v>
      </c>
      <c r="H173" s="93">
        <v>9</v>
      </c>
      <c r="I173" s="92">
        <v>135000000</v>
      </c>
      <c r="J173" s="31">
        <v>0</v>
      </c>
      <c r="K173" s="31">
        <v>0</v>
      </c>
      <c r="L173" s="92" t="s">
        <v>279</v>
      </c>
      <c r="M173" s="34">
        <v>208</v>
      </c>
      <c r="N173" s="108" t="s">
        <v>138</v>
      </c>
      <c r="O173" s="34">
        <v>2024680010147</v>
      </c>
      <c r="P173" s="106" t="s">
        <v>246</v>
      </c>
      <c r="Q173" s="30" t="s">
        <v>909</v>
      </c>
      <c r="R173" s="30" t="s">
        <v>418</v>
      </c>
      <c r="S173" s="30" t="s">
        <v>419</v>
      </c>
      <c r="T173" s="30" t="s">
        <v>1031</v>
      </c>
      <c r="U173" s="30" t="s">
        <v>1169</v>
      </c>
      <c r="V173" s="30" t="s">
        <v>310</v>
      </c>
    </row>
    <row r="174" spans="1:22" ht="14.4" hidden="1" x14ac:dyDescent="0.3">
      <c r="A174" s="29">
        <v>45709</v>
      </c>
      <c r="B174" s="30">
        <v>2659</v>
      </c>
      <c r="C174" s="30" t="s">
        <v>493</v>
      </c>
      <c r="D174" s="30" t="s">
        <v>482</v>
      </c>
      <c r="E174" s="30" t="s">
        <v>539</v>
      </c>
      <c r="F174" s="30" t="s">
        <v>544</v>
      </c>
      <c r="G174" s="30" t="s">
        <v>545</v>
      </c>
      <c r="H174" s="93">
        <v>13</v>
      </c>
      <c r="I174" s="92">
        <v>234372420</v>
      </c>
      <c r="J174" s="31">
        <v>0</v>
      </c>
      <c r="K174" s="31">
        <v>0</v>
      </c>
      <c r="L174" s="92" t="s">
        <v>279</v>
      </c>
      <c r="M174" s="34">
        <v>212</v>
      </c>
      <c r="N174" s="108" t="s">
        <v>147</v>
      </c>
      <c r="O174" s="34">
        <v>2024680010125</v>
      </c>
      <c r="P174" s="106" t="s">
        <v>250</v>
      </c>
      <c r="Q174" s="30" t="s">
        <v>899</v>
      </c>
      <c r="R174" s="30" t="s">
        <v>418</v>
      </c>
      <c r="S174" s="30" t="s">
        <v>419</v>
      </c>
      <c r="T174" s="30" t="s">
        <v>1032</v>
      </c>
      <c r="U174" s="30" t="s">
        <v>1170</v>
      </c>
      <c r="V174" s="30" t="s">
        <v>310</v>
      </c>
    </row>
    <row r="175" spans="1:22" ht="14.4" hidden="1" x14ac:dyDescent="0.3">
      <c r="A175" s="29">
        <v>45709</v>
      </c>
      <c r="B175" s="30">
        <v>2660</v>
      </c>
      <c r="C175" s="30" t="s">
        <v>481</v>
      </c>
      <c r="D175" s="30" t="s">
        <v>482</v>
      </c>
      <c r="E175" s="30" t="s">
        <v>539</v>
      </c>
      <c r="F175" s="30" t="s">
        <v>544</v>
      </c>
      <c r="G175" s="30" t="s">
        <v>545</v>
      </c>
      <c r="H175" s="93">
        <v>13</v>
      </c>
      <c r="I175" s="92">
        <v>84284100</v>
      </c>
      <c r="J175" s="31">
        <v>0</v>
      </c>
      <c r="K175" s="31">
        <v>0</v>
      </c>
      <c r="L175" s="92" t="s">
        <v>279</v>
      </c>
      <c r="M175" s="34">
        <v>212</v>
      </c>
      <c r="N175" s="108" t="s">
        <v>147</v>
      </c>
      <c r="O175" s="34">
        <v>2024680010125</v>
      </c>
      <c r="P175" s="106" t="s">
        <v>250</v>
      </c>
      <c r="Q175" s="30" t="s">
        <v>899</v>
      </c>
      <c r="R175" s="30" t="s">
        <v>418</v>
      </c>
      <c r="S175" s="30" t="s">
        <v>419</v>
      </c>
      <c r="T175" s="30" t="s">
        <v>1032</v>
      </c>
      <c r="U175" s="30" t="s">
        <v>1170</v>
      </c>
      <c r="V175" s="30" t="s">
        <v>310</v>
      </c>
    </row>
    <row r="176" spans="1:22" ht="14.4" x14ac:dyDescent="0.3">
      <c r="A176" s="29">
        <v>45709</v>
      </c>
      <c r="B176" s="30">
        <v>2661</v>
      </c>
      <c r="C176" s="30" t="s">
        <v>542</v>
      </c>
      <c r="D176" s="30" t="s">
        <v>543</v>
      </c>
      <c r="E176" s="30" t="s">
        <v>539</v>
      </c>
      <c r="F176" s="30" t="s">
        <v>544</v>
      </c>
      <c r="G176" s="30" t="s">
        <v>545</v>
      </c>
      <c r="H176" s="93">
        <v>13</v>
      </c>
      <c r="I176" s="92">
        <v>246842784</v>
      </c>
      <c r="J176" s="31">
        <v>0</v>
      </c>
      <c r="K176" s="31">
        <v>0</v>
      </c>
      <c r="L176" s="92" t="s">
        <v>279</v>
      </c>
      <c r="M176" s="34">
        <v>213</v>
      </c>
      <c r="N176" s="108" t="s">
        <v>148</v>
      </c>
      <c r="O176" s="34">
        <v>2024680010125</v>
      </c>
      <c r="P176" s="106" t="s">
        <v>250</v>
      </c>
      <c r="Q176" s="30" t="s">
        <v>901</v>
      </c>
      <c r="R176" s="30" t="s">
        <v>418</v>
      </c>
      <c r="S176" s="30" t="s">
        <v>419</v>
      </c>
      <c r="T176" s="30" t="s">
        <v>1032</v>
      </c>
      <c r="U176" s="30" t="s">
        <v>1170</v>
      </c>
      <c r="V176" s="30" t="s">
        <v>310</v>
      </c>
    </row>
    <row r="177" spans="1:22" ht="14.4" x14ac:dyDescent="0.3">
      <c r="A177" s="29">
        <v>45709</v>
      </c>
      <c r="B177" s="30">
        <v>2662</v>
      </c>
      <c r="C177" s="30" t="s">
        <v>817</v>
      </c>
      <c r="D177" s="30" t="s">
        <v>543</v>
      </c>
      <c r="E177" s="30" t="s">
        <v>539</v>
      </c>
      <c r="F177" s="30" t="s">
        <v>544</v>
      </c>
      <c r="G177" s="30" t="s">
        <v>545</v>
      </c>
      <c r="H177" s="93">
        <v>13</v>
      </c>
      <c r="I177" s="92">
        <v>73048608</v>
      </c>
      <c r="J177" s="31">
        <v>0</v>
      </c>
      <c r="K177" s="31">
        <v>0</v>
      </c>
      <c r="L177" s="92" t="s">
        <v>279</v>
      </c>
      <c r="M177" s="34">
        <v>213</v>
      </c>
      <c r="N177" s="108" t="s">
        <v>148</v>
      </c>
      <c r="O177" s="34">
        <v>2024680010125</v>
      </c>
      <c r="P177" s="106" t="s">
        <v>250</v>
      </c>
      <c r="Q177" s="30" t="s">
        <v>901</v>
      </c>
      <c r="R177" s="30" t="s">
        <v>418</v>
      </c>
      <c r="S177" s="30" t="s">
        <v>419</v>
      </c>
      <c r="T177" s="30" t="s">
        <v>1032</v>
      </c>
      <c r="U177" s="30" t="s">
        <v>1170</v>
      </c>
      <c r="V177" s="30" t="s">
        <v>310</v>
      </c>
    </row>
    <row r="178" spans="1:22" ht="14.4" x14ac:dyDescent="0.3">
      <c r="A178" s="29">
        <v>45709</v>
      </c>
      <c r="B178" s="30">
        <v>2663</v>
      </c>
      <c r="C178" s="30" t="s">
        <v>818</v>
      </c>
      <c r="D178" s="30" t="s">
        <v>543</v>
      </c>
      <c r="E178" s="30" t="s">
        <v>539</v>
      </c>
      <c r="F178" s="30" t="s">
        <v>544</v>
      </c>
      <c r="G178" s="30" t="s">
        <v>545</v>
      </c>
      <c r="H178" s="93">
        <v>13</v>
      </c>
      <c r="I178" s="92">
        <v>34034976</v>
      </c>
      <c r="J178" s="31">
        <v>0</v>
      </c>
      <c r="K178" s="31">
        <v>0</v>
      </c>
      <c r="L178" s="92" t="s">
        <v>279</v>
      </c>
      <c r="M178" s="34">
        <v>213</v>
      </c>
      <c r="N178" s="108" t="s">
        <v>148</v>
      </c>
      <c r="O178" s="34">
        <v>2024680010125</v>
      </c>
      <c r="P178" s="106" t="s">
        <v>250</v>
      </c>
      <c r="Q178" s="30" t="s">
        <v>901</v>
      </c>
      <c r="R178" s="30" t="s">
        <v>418</v>
      </c>
      <c r="S178" s="30" t="s">
        <v>419</v>
      </c>
      <c r="T178" s="30" t="s">
        <v>1032</v>
      </c>
      <c r="U178" s="30" t="s">
        <v>1170</v>
      </c>
      <c r="V178" s="30" t="s">
        <v>310</v>
      </c>
    </row>
    <row r="179" spans="1:22" ht="14.4" hidden="1" x14ac:dyDescent="0.3">
      <c r="A179" s="29">
        <v>45709</v>
      </c>
      <c r="B179" s="30">
        <v>2664</v>
      </c>
      <c r="C179" s="30" t="s">
        <v>493</v>
      </c>
      <c r="D179" s="30" t="s">
        <v>482</v>
      </c>
      <c r="E179" s="30" t="s">
        <v>539</v>
      </c>
      <c r="F179" s="30" t="s">
        <v>548</v>
      </c>
      <c r="G179" s="30" t="s">
        <v>549</v>
      </c>
      <c r="H179" s="93">
        <v>12</v>
      </c>
      <c r="I179" s="92">
        <v>664055190</v>
      </c>
      <c r="J179" s="31">
        <v>0</v>
      </c>
      <c r="K179" s="31">
        <v>0</v>
      </c>
      <c r="L179" s="92" t="s">
        <v>279</v>
      </c>
      <c r="M179" s="34">
        <v>212</v>
      </c>
      <c r="N179" s="108" t="s">
        <v>147</v>
      </c>
      <c r="O179" s="34">
        <v>2024680010125</v>
      </c>
      <c r="P179" s="106" t="s">
        <v>250</v>
      </c>
      <c r="Q179" s="30" t="s">
        <v>899</v>
      </c>
      <c r="R179" s="30" t="s">
        <v>418</v>
      </c>
      <c r="S179" s="30" t="s">
        <v>419</v>
      </c>
      <c r="T179" s="30" t="s">
        <v>1033</v>
      </c>
      <c r="U179" s="30" t="s">
        <v>1170</v>
      </c>
      <c r="V179" s="30" t="s">
        <v>310</v>
      </c>
    </row>
    <row r="180" spans="1:22" ht="14.4" hidden="1" x14ac:dyDescent="0.3">
      <c r="A180" s="29">
        <v>45709</v>
      </c>
      <c r="B180" s="30">
        <v>2665</v>
      </c>
      <c r="C180" s="30" t="s">
        <v>481</v>
      </c>
      <c r="D180" s="30" t="s">
        <v>482</v>
      </c>
      <c r="E180" s="30" t="s">
        <v>539</v>
      </c>
      <c r="F180" s="30" t="s">
        <v>548</v>
      </c>
      <c r="G180" s="30" t="s">
        <v>549</v>
      </c>
      <c r="H180" s="93">
        <v>12</v>
      </c>
      <c r="I180" s="92">
        <v>238804950</v>
      </c>
      <c r="J180" s="31">
        <v>0</v>
      </c>
      <c r="K180" s="31">
        <v>0</v>
      </c>
      <c r="L180" s="92" t="s">
        <v>279</v>
      </c>
      <c r="M180" s="34">
        <v>212</v>
      </c>
      <c r="N180" s="108" t="s">
        <v>147</v>
      </c>
      <c r="O180" s="34">
        <v>2024680010125</v>
      </c>
      <c r="P180" s="106" t="s">
        <v>250</v>
      </c>
      <c r="Q180" s="30" t="s">
        <v>899</v>
      </c>
      <c r="R180" s="30" t="s">
        <v>418</v>
      </c>
      <c r="S180" s="30" t="s">
        <v>419</v>
      </c>
      <c r="T180" s="30" t="s">
        <v>1033</v>
      </c>
      <c r="U180" s="30" t="s">
        <v>1170</v>
      </c>
      <c r="V180" s="30" t="s">
        <v>310</v>
      </c>
    </row>
    <row r="181" spans="1:22" ht="14.4" x14ac:dyDescent="0.3">
      <c r="A181" s="29">
        <v>45709</v>
      </c>
      <c r="B181" s="30">
        <v>2666</v>
      </c>
      <c r="C181" s="30" t="s">
        <v>542</v>
      </c>
      <c r="D181" s="30" t="s">
        <v>543</v>
      </c>
      <c r="E181" s="30" t="s">
        <v>539</v>
      </c>
      <c r="F181" s="30" t="s">
        <v>548</v>
      </c>
      <c r="G181" s="30" t="s">
        <v>549</v>
      </c>
      <c r="H181" s="93">
        <v>12</v>
      </c>
      <c r="I181" s="92">
        <v>437117430</v>
      </c>
      <c r="J181" s="31">
        <v>0</v>
      </c>
      <c r="K181" s="31">
        <v>0</v>
      </c>
      <c r="L181" s="92" t="s">
        <v>279</v>
      </c>
      <c r="M181" s="34">
        <v>213</v>
      </c>
      <c r="N181" s="108" t="s">
        <v>148</v>
      </c>
      <c r="O181" s="34">
        <v>2024680010125</v>
      </c>
      <c r="P181" s="106" t="s">
        <v>250</v>
      </c>
      <c r="Q181" s="30" t="s">
        <v>901</v>
      </c>
      <c r="R181" s="30" t="s">
        <v>418</v>
      </c>
      <c r="S181" s="30" t="s">
        <v>419</v>
      </c>
      <c r="T181" s="30" t="s">
        <v>1033</v>
      </c>
      <c r="U181" s="30" t="s">
        <v>1170</v>
      </c>
      <c r="V181" s="30" t="s">
        <v>310</v>
      </c>
    </row>
    <row r="182" spans="1:22" ht="14.4" hidden="1" x14ac:dyDescent="0.3">
      <c r="A182" s="29">
        <v>45709</v>
      </c>
      <c r="B182" s="30">
        <v>2667</v>
      </c>
      <c r="C182" s="30" t="s">
        <v>493</v>
      </c>
      <c r="D182" s="30" t="s">
        <v>482</v>
      </c>
      <c r="E182" s="30" t="s">
        <v>539</v>
      </c>
      <c r="F182" s="30" t="s">
        <v>423</v>
      </c>
      <c r="G182" s="30" t="s">
        <v>424</v>
      </c>
      <c r="H182" s="93">
        <v>14</v>
      </c>
      <c r="I182" s="92">
        <v>117186210</v>
      </c>
      <c r="J182" s="31">
        <v>0</v>
      </c>
      <c r="K182" s="31">
        <v>0</v>
      </c>
      <c r="L182" s="92" t="s">
        <v>279</v>
      </c>
      <c r="M182" s="34">
        <v>212</v>
      </c>
      <c r="N182" s="108" t="s">
        <v>147</v>
      </c>
      <c r="O182" s="34">
        <v>2024680010125</v>
      </c>
      <c r="P182" s="106" t="s">
        <v>250</v>
      </c>
      <c r="Q182" s="30" t="s">
        <v>899</v>
      </c>
      <c r="R182" s="30" t="s">
        <v>418</v>
      </c>
      <c r="S182" s="30" t="s">
        <v>419</v>
      </c>
      <c r="T182" s="30" t="s">
        <v>1032</v>
      </c>
      <c r="U182" s="30" t="s">
        <v>1171</v>
      </c>
      <c r="V182" s="30" t="s">
        <v>310</v>
      </c>
    </row>
    <row r="183" spans="1:22" ht="14.4" hidden="1" x14ac:dyDescent="0.3">
      <c r="A183" s="29">
        <v>45709</v>
      </c>
      <c r="B183" s="30">
        <v>2668</v>
      </c>
      <c r="C183" s="30" t="s">
        <v>481</v>
      </c>
      <c r="D183" s="30" t="s">
        <v>482</v>
      </c>
      <c r="E183" s="30" t="s">
        <v>539</v>
      </c>
      <c r="F183" s="30" t="s">
        <v>423</v>
      </c>
      <c r="G183" s="30" t="s">
        <v>424</v>
      </c>
      <c r="H183" s="93">
        <v>14</v>
      </c>
      <c r="I183" s="92">
        <v>42142050</v>
      </c>
      <c r="J183" s="31">
        <v>0</v>
      </c>
      <c r="K183" s="31">
        <v>0</v>
      </c>
      <c r="L183" s="92" t="s">
        <v>279</v>
      </c>
      <c r="M183" s="34">
        <v>212</v>
      </c>
      <c r="N183" s="108" t="s">
        <v>147</v>
      </c>
      <c r="O183" s="34">
        <v>2024680010125</v>
      </c>
      <c r="P183" s="106" t="s">
        <v>250</v>
      </c>
      <c r="Q183" s="30" t="s">
        <v>899</v>
      </c>
      <c r="R183" s="30" t="s">
        <v>418</v>
      </c>
      <c r="S183" s="30" t="s">
        <v>419</v>
      </c>
      <c r="T183" s="30" t="s">
        <v>1032</v>
      </c>
      <c r="U183" s="30" t="s">
        <v>1171</v>
      </c>
      <c r="V183" s="30" t="s">
        <v>310</v>
      </c>
    </row>
    <row r="184" spans="1:22" ht="14.4" x14ac:dyDescent="0.3">
      <c r="A184" s="29">
        <v>45709</v>
      </c>
      <c r="B184" s="30">
        <v>2669</v>
      </c>
      <c r="C184" s="30" t="s">
        <v>542</v>
      </c>
      <c r="D184" s="30" t="s">
        <v>543</v>
      </c>
      <c r="E184" s="30" t="s">
        <v>539</v>
      </c>
      <c r="F184" s="30" t="s">
        <v>423</v>
      </c>
      <c r="G184" s="30" t="s">
        <v>424</v>
      </c>
      <c r="H184" s="93">
        <v>14</v>
      </c>
      <c r="I184" s="92">
        <v>77138370</v>
      </c>
      <c r="J184" s="31">
        <v>0</v>
      </c>
      <c r="K184" s="31">
        <v>0</v>
      </c>
      <c r="L184" s="92" t="s">
        <v>279</v>
      </c>
      <c r="M184" s="34">
        <v>213</v>
      </c>
      <c r="N184" s="108" t="s">
        <v>148</v>
      </c>
      <c r="O184" s="34">
        <v>2024680010125</v>
      </c>
      <c r="P184" s="106" t="s">
        <v>250</v>
      </c>
      <c r="Q184" s="30" t="s">
        <v>901</v>
      </c>
      <c r="R184" s="30" t="s">
        <v>418</v>
      </c>
      <c r="S184" s="30" t="s">
        <v>419</v>
      </c>
      <c r="T184" s="30" t="s">
        <v>1032</v>
      </c>
      <c r="U184" s="30" t="s">
        <v>1171</v>
      </c>
      <c r="V184" s="30" t="s">
        <v>310</v>
      </c>
    </row>
    <row r="185" spans="1:22" ht="14.4" x14ac:dyDescent="0.3">
      <c r="A185" s="29">
        <v>45709</v>
      </c>
      <c r="B185" s="30">
        <v>2670</v>
      </c>
      <c r="C185" s="30" t="s">
        <v>817</v>
      </c>
      <c r="D185" s="30" t="s">
        <v>543</v>
      </c>
      <c r="E185" s="30" t="s">
        <v>539</v>
      </c>
      <c r="F185" s="30" t="s">
        <v>423</v>
      </c>
      <c r="G185" s="30" t="s">
        <v>424</v>
      </c>
      <c r="H185" s="93">
        <v>14</v>
      </c>
      <c r="I185" s="92">
        <v>22827690</v>
      </c>
      <c r="J185" s="31">
        <v>0</v>
      </c>
      <c r="K185" s="31">
        <v>0</v>
      </c>
      <c r="L185" s="92" t="s">
        <v>279</v>
      </c>
      <c r="M185" s="34">
        <v>213</v>
      </c>
      <c r="N185" s="108" t="s">
        <v>148</v>
      </c>
      <c r="O185" s="34">
        <v>2024680010125</v>
      </c>
      <c r="P185" s="106" t="s">
        <v>250</v>
      </c>
      <c r="Q185" s="30" t="s">
        <v>901</v>
      </c>
      <c r="R185" s="30" t="s">
        <v>418</v>
      </c>
      <c r="S185" s="30" t="s">
        <v>419</v>
      </c>
      <c r="T185" s="30" t="s">
        <v>1032</v>
      </c>
      <c r="U185" s="30" t="s">
        <v>1171</v>
      </c>
      <c r="V185" s="30" t="s">
        <v>310</v>
      </c>
    </row>
    <row r="186" spans="1:22" ht="14.4" x14ac:dyDescent="0.3">
      <c r="A186" s="29">
        <v>45709</v>
      </c>
      <c r="B186" s="30">
        <v>2671</v>
      </c>
      <c r="C186" s="30" t="s">
        <v>818</v>
      </c>
      <c r="D186" s="30" t="s">
        <v>543</v>
      </c>
      <c r="E186" s="30" t="s">
        <v>539</v>
      </c>
      <c r="F186" s="30" t="s">
        <v>423</v>
      </c>
      <c r="G186" s="30" t="s">
        <v>424</v>
      </c>
      <c r="H186" s="93">
        <v>14</v>
      </c>
      <c r="I186" s="92">
        <v>10635930</v>
      </c>
      <c r="J186" s="31">
        <v>0</v>
      </c>
      <c r="K186" s="31">
        <v>0</v>
      </c>
      <c r="L186" s="92" t="s">
        <v>279</v>
      </c>
      <c r="M186" s="34">
        <v>213</v>
      </c>
      <c r="N186" s="108" t="s">
        <v>148</v>
      </c>
      <c r="O186" s="34">
        <v>2024680010125</v>
      </c>
      <c r="P186" s="106" t="s">
        <v>250</v>
      </c>
      <c r="Q186" s="30" t="s">
        <v>901</v>
      </c>
      <c r="R186" s="30" t="s">
        <v>418</v>
      </c>
      <c r="S186" s="30" t="s">
        <v>419</v>
      </c>
      <c r="T186" s="30" t="s">
        <v>1032</v>
      </c>
      <c r="U186" s="30" t="s">
        <v>1171</v>
      </c>
      <c r="V186" s="30" t="s">
        <v>310</v>
      </c>
    </row>
    <row r="187" spans="1:22" ht="14.4" hidden="1" x14ac:dyDescent="0.3">
      <c r="A187" s="29">
        <v>45709</v>
      </c>
      <c r="B187" s="30">
        <v>2672</v>
      </c>
      <c r="C187" s="30" t="s">
        <v>493</v>
      </c>
      <c r="D187" s="30" t="s">
        <v>482</v>
      </c>
      <c r="E187" s="30" t="s">
        <v>539</v>
      </c>
      <c r="F187" s="30" t="s">
        <v>540</v>
      </c>
      <c r="G187" s="30" t="s">
        <v>541</v>
      </c>
      <c r="H187" s="93">
        <v>15</v>
      </c>
      <c r="I187" s="92">
        <v>429682770</v>
      </c>
      <c r="J187" s="31">
        <v>0</v>
      </c>
      <c r="K187" s="31">
        <v>0</v>
      </c>
      <c r="L187" s="92" t="s">
        <v>279</v>
      </c>
      <c r="M187" s="34">
        <v>212</v>
      </c>
      <c r="N187" s="108" t="s">
        <v>147</v>
      </c>
      <c r="O187" s="34">
        <v>2024680010125</v>
      </c>
      <c r="P187" s="106" t="s">
        <v>250</v>
      </c>
      <c r="Q187" s="30" t="s">
        <v>899</v>
      </c>
      <c r="R187" s="30" t="s">
        <v>418</v>
      </c>
      <c r="S187" s="30" t="s">
        <v>419</v>
      </c>
      <c r="T187" s="30" t="s">
        <v>1032</v>
      </c>
      <c r="U187" s="30" t="s">
        <v>1170</v>
      </c>
      <c r="V187" s="30" t="s">
        <v>310</v>
      </c>
    </row>
    <row r="188" spans="1:22" ht="14.4" hidden="1" x14ac:dyDescent="0.3">
      <c r="A188" s="29">
        <v>45709</v>
      </c>
      <c r="B188" s="30">
        <v>2673</v>
      </c>
      <c r="C188" s="30" t="s">
        <v>481</v>
      </c>
      <c r="D188" s="30" t="s">
        <v>482</v>
      </c>
      <c r="E188" s="30" t="s">
        <v>539</v>
      </c>
      <c r="F188" s="30" t="s">
        <v>540</v>
      </c>
      <c r="G188" s="30" t="s">
        <v>541</v>
      </c>
      <c r="H188" s="93">
        <v>15</v>
      </c>
      <c r="I188" s="92">
        <v>154520850</v>
      </c>
      <c r="J188" s="31">
        <v>0</v>
      </c>
      <c r="K188" s="31">
        <v>0</v>
      </c>
      <c r="L188" s="92" t="s">
        <v>279</v>
      </c>
      <c r="M188" s="34">
        <v>212</v>
      </c>
      <c r="N188" s="108" t="s">
        <v>147</v>
      </c>
      <c r="O188" s="34">
        <v>2024680010125</v>
      </c>
      <c r="P188" s="106" t="s">
        <v>250</v>
      </c>
      <c r="Q188" s="30" t="s">
        <v>899</v>
      </c>
      <c r="R188" s="30" t="s">
        <v>418</v>
      </c>
      <c r="S188" s="30" t="s">
        <v>419</v>
      </c>
      <c r="T188" s="30" t="s">
        <v>1032</v>
      </c>
      <c r="U188" s="30" t="s">
        <v>1170</v>
      </c>
      <c r="V188" s="30" t="s">
        <v>310</v>
      </c>
    </row>
    <row r="189" spans="1:22" ht="14.4" x14ac:dyDescent="0.3">
      <c r="A189" s="29">
        <v>45709</v>
      </c>
      <c r="B189" s="30">
        <v>2674</v>
      </c>
      <c r="C189" s="30" t="s">
        <v>542</v>
      </c>
      <c r="D189" s="30" t="s">
        <v>543</v>
      </c>
      <c r="E189" s="30" t="s">
        <v>539</v>
      </c>
      <c r="F189" s="30" t="s">
        <v>540</v>
      </c>
      <c r="G189" s="30" t="s">
        <v>541</v>
      </c>
      <c r="H189" s="93">
        <v>15</v>
      </c>
      <c r="I189" s="92">
        <v>334266270</v>
      </c>
      <c r="J189" s="31">
        <v>0</v>
      </c>
      <c r="K189" s="31">
        <v>0</v>
      </c>
      <c r="L189" s="92" t="s">
        <v>279</v>
      </c>
      <c r="M189" s="34">
        <v>213</v>
      </c>
      <c r="N189" s="108" t="s">
        <v>148</v>
      </c>
      <c r="O189" s="34">
        <v>2024680010125</v>
      </c>
      <c r="P189" s="106" t="s">
        <v>250</v>
      </c>
      <c r="Q189" s="30" t="s">
        <v>901</v>
      </c>
      <c r="R189" s="30" t="s">
        <v>418</v>
      </c>
      <c r="S189" s="30" t="s">
        <v>419</v>
      </c>
      <c r="T189" s="30" t="s">
        <v>1032</v>
      </c>
      <c r="U189" s="30" t="s">
        <v>1170</v>
      </c>
      <c r="V189" s="30" t="s">
        <v>310</v>
      </c>
    </row>
    <row r="190" spans="1:22" ht="14.4" x14ac:dyDescent="0.3">
      <c r="A190" s="29">
        <v>45709</v>
      </c>
      <c r="B190" s="30">
        <v>2675</v>
      </c>
      <c r="C190" s="30" t="s">
        <v>817</v>
      </c>
      <c r="D190" s="30" t="s">
        <v>543</v>
      </c>
      <c r="E190" s="30" t="s">
        <v>539</v>
      </c>
      <c r="F190" s="30" t="s">
        <v>540</v>
      </c>
      <c r="G190" s="30" t="s">
        <v>541</v>
      </c>
      <c r="H190" s="93">
        <v>15</v>
      </c>
      <c r="I190" s="92">
        <v>98919990</v>
      </c>
      <c r="J190" s="31">
        <v>0</v>
      </c>
      <c r="K190" s="31">
        <v>0</v>
      </c>
      <c r="L190" s="92" t="s">
        <v>279</v>
      </c>
      <c r="M190" s="34">
        <v>213</v>
      </c>
      <c r="N190" s="108" t="s">
        <v>148</v>
      </c>
      <c r="O190" s="34">
        <v>2024680010125</v>
      </c>
      <c r="P190" s="106" t="s">
        <v>250</v>
      </c>
      <c r="Q190" s="30" t="s">
        <v>901</v>
      </c>
      <c r="R190" s="30" t="s">
        <v>418</v>
      </c>
      <c r="S190" s="30" t="s">
        <v>419</v>
      </c>
      <c r="T190" s="30" t="s">
        <v>1032</v>
      </c>
      <c r="U190" s="30" t="s">
        <v>1170</v>
      </c>
      <c r="V190" s="30" t="s">
        <v>310</v>
      </c>
    </row>
    <row r="191" spans="1:22" ht="14.4" x14ac:dyDescent="0.3">
      <c r="A191" s="29">
        <v>45709</v>
      </c>
      <c r="B191" s="30">
        <v>2676</v>
      </c>
      <c r="C191" s="30" t="s">
        <v>818</v>
      </c>
      <c r="D191" s="30" t="s">
        <v>543</v>
      </c>
      <c r="E191" s="30" t="s">
        <v>539</v>
      </c>
      <c r="F191" s="30" t="s">
        <v>540</v>
      </c>
      <c r="G191" s="30" t="s">
        <v>541</v>
      </c>
      <c r="H191" s="93">
        <v>15</v>
      </c>
      <c r="I191" s="92">
        <v>46089030</v>
      </c>
      <c r="J191" s="31">
        <v>0</v>
      </c>
      <c r="K191" s="31">
        <v>0</v>
      </c>
      <c r="L191" s="92" t="s">
        <v>279</v>
      </c>
      <c r="M191" s="34">
        <v>213</v>
      </c>
      <c r="N191" s="108" t="s">
        <v>148</v>
      </c>
      <c r="O191" s="34">
        <v>2024680010125</v>
      </c>
      <c r="P191" s="106" t="s">
        <v>250</v>
      </c>
      <c r="Q191" s="30" t="s">
        <v>901</v>
      </c>
      <c r="R191" s="30" t="s">
        <v>418</v>
      </c>
      <c r="S191" s="30" t="s">
        <v>419</v>
      </c>
      <c r="T191" s="30" t="s">
        <v>1032</v>
      </c>
      <c r="U191" s="30" t="s">
        <v>1170</v>
      </c>
      <c r="V191" s="30" t="s">
        <v>310</v>
      </c>
    </row>
    <row r="192" spans="1:22" ht="14.4" hidden="1" x14ac:dyDescent="0.3">
      <c r="A192" s="29">
        <v>45709</v>
      </c>
      <c r="B192" s="30">
        <v>2677</v>
      </c>
      <c r="C192" s="30" t="s">
        <v>493</v>
      </c>
      <c r="D192" s="30" t="s">
        <v>482</v>
      </c>
      <c r="E192" s="30" t="s">
        <v>539</v>
      </c>
      <c r="F192" s="30" t="s">
        <v>550</v>
      </c>
      <c r="G192" s="30" t="s">
        <v>551</v>
      </c>
      <c r="H192" s="93">
        <v>16</v>
      </c>
      <c r="I192" s="92">
        <v>761710365</v>
      </c>
      <c r="J192" s="31">
        <v>0</v>
      </c>
      <c r="K192" s="31">
        <v>0</v>
      </c>
      <c r="L192" s="92" t="s">
        <v>279</v>
      </c>
      <c r="M192" s="34">
        <v>212</v>
      </c>
      <c r="N192" s="108" t="s">
        <v>147</v>
      </c>
      <c r="O192" s="34">
        <v>2024680010125</v>
      </c>
      <c r="P192" s="106" t="s">
        <v>250</v>
      </c>
      <c r="Q192" s="30" t="s">
        <v>899</v>
      </c>
      <c r="R192" s="30" t="s">
        <v>418</v>
      </c>
      <c r="S192" s="30" t="s">
        <v>419</v>
      </c>
      <c r="T192" s="30" t="s">
        <v>1032</v>
      </c>
      <c r="U192" s="30" t="s">
        <v>1171</v>
      </c>
      <c r="V192" s="30" t="s">
        <v>310</v>
      </c>
    </row>
    <row r="193" spans="1:22" ht="14.4" hidden="1" x14ac:dyDescent="0.3">
      <c r="A193" s="29">
        <v>45709</v>
      </c>
      <c r="B193" s="30">
        <v>2678</v>
      </c>
      <c r="C193" s="30" t="s">
        <v>481</v>
      </c>
      <c r="D193" s="30" t="s">
        <v>482</v>
      </c>
      <c r="E193" s="30" t="s">
        <v>539</v>
      </c>
      <c r="F193" s="30" t="s">
        <v>550</v>
      </c>
      <c r="G193" s="30" t="s">
        <v>551</v>
      </c>
      <c r="H193" s="93">
        <v>16</v>
      </c>
      <c r="I193" s="92">
        <v>273923325</v>
      </c>
      <c r="J193" s="31">
        <v>0</v>
      </c>
      <c r="K193" s="31">
        <v>0</v>
      </c>
      <c r="L193" s="92" t="s">
        <v>279</v>
      </c>
      <c r="M193" s="34">
        <v>212</v>
      </c>
      <c r="N193" s="108" t="s">
        <v>147</v>
      </c>
      <c r="O193" s="34">
        <v>2024680010125</v>
      </c>
      <c r="P193" s="106" t="s">
        <v>250</v>
      </c>
      <c r="Q193" s="30" t="s">
        <v>899</v>
      </c>
      <c r="R193" s="30" t="s">
        <v>418</v>
      </c>
      <c r="S193" s="30" t="s">
        <v>419</v>
      </c>
      <c r="T193" s="30" t="s">
        <v>1032</v>
      </c>
      <c r="U193" s="30" t="s">
        <v>1171</v>
      </c>
      <c r="V193" s="30" t="s">
        <v>310</v>
      </c>
    </row>
    <row r="194" spans="1:22" ht="14.4" x14ac:dyDescent="0.3">
      <c r="A194" s="29">
        <v>45709</v>
      </c>
      <c r="B194" s="30">
        <v>2679</v>
      </c>
      <c r="C194" s="30" t="s">
        <v>542</v>
      </c>
      <c r="D194" s="30" t="s">
        <v>543</v>
      </c>
      <c r="E194" s="30" t="s">
        <v>539</v>
      </c>
      <c r="F194" s="30" t="s">
        <v>550</v>
      </c>
      <c r="G194" s="30" t="s">
        <v>551</v>
      </c>
      <c r="H194" s="93">
        <v>16</v>
      </c>
      <c r="I194" s="92">
        <v>154276740</v>
      </c>
      <c r="J194" s="31">
        <v>0</v>
      </c>
      <c r="K194" s="31">
        <v>0</v>
      </c>
      <c r="L194" s="92" t="s">
        <v>279</v>
      </c>
      <c r="M194" s="34">
        <v>213</v>
      </c>
      <c r="N194" s="108" t="s">
        <v>148</v>
      </c>
      <c r="O194" s="34">
        <v>2024680010125</v>
      </c>
      <c r="P194" s="106" t="s">
        <v>250</v>
      </c>
      <c r="Q194" s="30" t="s">
        <v>901</v>
      </c>
      <c r="R194" s="30" t="s">
        <v>418</v>
      </c>
      <c r="S194" s="30" t="s">
        <v>419</v>
      </c>
      <c r="T194" s="30" t="s">
        <v>1032</v>
      </c>
      <c r="U194" s="30" t="s">
        <v>1171</v>
      </c>
      <c r="V194" s="30" t="s">
        <v>310</v>
      </c>
    </row>
    <row r="195" spans="1:22" ht="14.4" x14ac:dyDescent="0.3">
      <c r="A195" s="29">
        <v>45709</v>
      </c>
      <c r="B195" s="30">
        <v>2680</v>
      </c>
      <c r="C195" s="30" t="s">
        <v>817</v>
      </c>
      <c r="D195" s="30" t="s">
        <v>543</v>
      </c>
      <c r="E195" s="30" t="s">
        <v>539</v>
      </c>
      <c r="F195" s="30" t="s">
        <v>550</v>
      </c>
      <c r="G195" s="30" t="s">
        <v>551</v>
      </c>
      <c r="H195" s="93">
        <v>16</v>
      </c>
      <c r="I195" s="92">
        <v>45655380</v>
      </c>
      <c r="J195" s="31">
        <v>0</v>
      </c>
      <c r="K195" s="31">
        <v>0</v>
      </c>
      <c r="L195" s="92" t="s">
        <v>279</v>
      </c>
      <c r="M195" s="34">
        <v>213</v>
      </c>
      <c r="N195" s="108" t="s">
        <v>148</v>
      </c>
      <c r="O195" s="34">
        <v>2024680010125</v>
      </c>
      <c r="P195" s="106" t="s">
        <v>250</v>
      </c>
      <c r="Q195" s="30" t="s">
        <v>901</v>
      </c>
      <c r="R195" s="30" t="s">
        <v>418</v>
      </c>
      <c r="S195" s="30" t="s">
        <v>419</v>
      </c>
      <c r="T195" s="30" t="s">
        <v>1032</v>
      </c>
      <c r="U195" s="30" t="s">
        <v>1171</v>
      </c>
      <c r="V195" s="30" t="s">
        <v>310</v>
      </c>
    </row>
    <row r="196" spans="1:22" ht="14.4" x14ac:dyDescent="0.3">
      <c r="A196" s="29">
        <v>45709</v>
      </c>
      <c r="B196" s="30">
        <v>2681</v>
      </c>
      <c r="C196" s="30" t="s">
        <v>818</v>
      </c>
      <c r="D196" s="30" t="s">
        <v>543</v>
      </c>
      <c r="E196" s="30" t="s">
        <v>539</v>
      </c>
      <c r="F196" s="30" t="s">
        <v>550</v>
      </c>
      <c r="G196" s="30" t="s">
        <v>551</v>
      </c>
      <c r="H196" s="93">
        <v>16</v>
      </c>
      <c r="I196" s="92">
        <v>21271860</v>
      </c>
      <c r="J196" s="31">
        <v>0</v>
      </c>
      <c r="K196" s="31">
        <v>0</v>
      </c>
      <c r="L196" s="92" t="s">
        <v>279</v>
      </c>
      <c r="M196" s="34">
        <v>213</v>
      </c>
      <c r="N196" s="108" t="s">
        <v>148</v>
      </c>
      <c r="O196" s="34">
        <v>2024680010125</v>
      </c>
      <c r="P196" s="106" t="s">
        <v>250</v>
      </c>
      <c r="Q196" s="30" t="s">
        <v>901</v>
      </c>
      <c r="R196" s="30" t="s">
        <v>418</v>
      </c>
      <c r="S196" s="30" t="s">
        <v>419</v>
      </c>
      <c r="T196" s="30" t="s">
        <v>1032</v>
      </c>
      <c r="U196" s="30" t="s">
        <v>1171</v>
      </c>
      <c r="V196" s="30" t="s">
        <v>310</v>
      </c>
    </row>
    <row r="197" spans="1:22" ht="14.4" hidden="1" x14ac:dyDescent="0.3">
      <c r="A197" s="29">
        <v>45709</v>
      </c>
      <c r="B197" s="30">
        <v>2682</v>
      </c>
      <c r="C197" s="30" t="s">
        <v>493</v>
      </c>
      <c r="D197" s="30" t="s">
        <v>482</v>
      </c>
      <c r="E197" s="30" t="s">
        <v>539</v>
      </c>
      <c r="F197" s="30" t="s">
        <v>552</v>
      </c>
      <c r="G197" s="30" t="s">
        <v>553</v>
      </c>
      <c r="H197" s="93">
        <v>17</v>
      </c>
      <c r="I197" s="92">
        <v>195310350</v>
      </c>
      <c r="J197" s="31">
        <v>0</v>
      </c>
      <c r="K197" s="31">
        <v>0</v>
      </c>
      <c r="L197" s="92" t="s">
        <v>279</v>
      </c>
      <c r="M197" s="34">
        <v>212</v>
      </c>
      <c r="N197" s="108" t="s">
        <v>147</v>
      </c>
      <c r="O197" s="34">
        <v>2024680010125</v>
      </c>
      <c r="P197" s="106" t="s">
        <v>250</v>
      </c>
      <c r="Q197" s="30" t="s">
        <v>899</v>
      </c>
      <c r="R197" s="30" t="s">
        <v>418</v>
      </c>
      <c r="S197" s="30" t="s">
        <v>419</v>
      </c>
      <c r="T197" s="30" t="s">
        <v>1032</v>
      </c>
      <c r="U197" s="30" t="s">
        <v>1171</v>
      </c>
      <c r="V197" s="30" t="s">
        <v>310</v>
      </c>
    </row>
    <row r="198" spans="1:22" ht="14.4" hidden="1" x14ac:dyDescent="0.3">
      <c r="A198" s="29">
        <v>45709</v>
      </c>
      <c r="B198" s="30">
        <v>2683</v>
      </c>
      <c r="C198" s="30" t="s">
        <v>481</v>
      </c>
      <c r="D198" s="30" t="s">
        <v>482</v>
      </c>
      <c r="E198" s="30" t="s">
        <v>539</v>
      </c>
      <c r="F198" s="30" t="s">
        <v>552</v>
      </c>
      <c r="G198" s="30" t="s">
        <v>553</v>
      </c>
      <c r="H198" s="93">
        <v>17</v>
      </c>
      <c r="I198" s="92">
        <v>70236750</v>
      </c>
      <c r="J198" s="31">
        <v>7480200</v>
      </c>
      <c r="K198" s="31">
        <v>7480200</v>
      </c>
      <c r="L198" s="92" t="s">
        <v>279</v>
      </c>
      <c r="M198" s="34">
        <v>212</v>
      </c>
      <c r="N198" s="108" t="s">
        <v>147</v>
      </c>
      <c r="O198" s="34">
        <v>2024680010125</v>
      </c>
      <c r="P198" s="106" t="s">
        <v>250</v>
      </c>
      <c r="Q198" s="30" t="s">
        <v>899</v>
      </c>
      <c r="R198" s="30" t="s">
        <v>418</v>
      </c>
      <c r="S198" s="30" t="s">
        <v>419</v>
      </c>
      <c r="T198" s="30" t="s">
        <v>1032</v>
      </c>
      <c r="U198" s="30" t="s">
        <v>1171</v>
      </c>
      <c r="V198" s="30" t="s">
        <v>310</v>
      </c>
    </row>
    <row r="199" spans="1:22" ht="14.4" x14ac:dyDescent="0.3">
      <c r="A199" s="29">
        <v>45709</v>
      </c>
      <c r="B199" s="30">
        <v>2684</v>
      </c>
      <c r="C199" s="30" t="s">
        <v>542</v>
      </c>
      <c r="D199" s="30" t="s">
        <v>543</v>
      </c>
      <c r="E199" s="30" t="s">
        <v>539</v>
      </c>
      <c r="F199" s="30" t="s">
        <v>552</v>
      </c>
      <c r="G199" s="30" t="s">
        <v>553</v>
      </c>
      <c r="H199" s="93">
        <v>17</v>
      </c>
      <c r="I199" s="92">
        <v>77138370</v>
      </c>
      <c r="J199" s="31">
        <v>0</v>
      </c>
      <c r="K199" s="31">
        <v>0</v>
      </c>
      <c r="L199" s="92" t="s">
        <v>279</v>
      </c>
      <c r="M199" s="34">
        <v>213</v>
      </c>
      <c r="N199" s="108" t="s">
        <v>148</v>
      </c>
      <c r="O199" s="34">
        <v>2024680010125</v>
      </c>
      <c r="P199" s="106" t="s">
        <v>250</v>
      </c>
      <c r="Q199" s="30" t="s">
        <v>901</v>
      </c>
      <c r="R199" s="30" t="s">
        <v>418</v>
      </c>
      <c r="S199" s="30" t="s">
        <v>419</v>
      </c>
      <c r="T199" s="30" t="s">
        <v>1032</v>
      </c>
      <c r="U199" s="30" t="s">
        <v>1171</v>
      </c>
      <c r="V199" s="30" t="s">
        <v>310</v>
      </c>
    </row>
    <row r="200" spans="1:22" ht="14.4" x14ac:dyDescent="0.3">
      <c r="A200" s="29">
        <v>45709</v>
      </c>
      <c r="B200" s="30">
        <v>2685</v>
      </c>
      <c r="C200" s="30" t="s">
        <v>817</v>
      </c>
      <c r="D200" s="30" t="s">
        <v>543</v>
      </c>
      <c r="E200" s="30" t="s">
        <v>539</v>
      </c>
      <c r="F200" s="30" t="s">
        <v>552</v>
      </c>
      <c r="G200" s="30" t="s">
        <v>553</v>
      </c>
      <c r="H200" s="93">
        <v>17</v>
      </c>
      <c r="I200" s="92">
        <v>22827690</v>
      </c>
      <c r="J200" s="31">
        <v>4832328</v>
      </c>
      <c r="K200" s="31">
        <v>4832328</v>
      </c>
      <c r="L200" s="92" t="s">
        <v>279</v>
      </c>
      <c r="M200" s="34">
        <v>213</v>
      </c>
      <c r="N200" s="108" t="s">
        <v>148</v>
      </c>
      <c r="O200" s="34">
        <v>2024680010125</v>
      </c>
      <c r="P200" s="106" t="s">
        <v>250</v>
      </c>
      <c r="Q200" s="30" t="s">
        <v>901</v>
      </c>
      <c r="R200" s="30" t="s">
        <v>418</v>
      </c>
      <c r="S200" s="30" t="s">
        <v>419</v>
      </c>
      <c r="T200" s="30" t="s">
        <v>1032</v>
      </c>
      <c r="U200" s="30" t="s">
        <v>1171</v>
      </c>
      <c r="V200" s="30" t="s">
        <v>310</v>
      </c>
    </row>
    <row r="201" spans="1:22" ht="14.4" x14ac:dyDescent="0.3">
      <c r="A201" s="29">
        <v>45709</v>
      </c>
      <c r="B201" s="30">
        <v>2686</v>
      </c>
      <c r="C201" s="30" t="s">
        <v>818</v>
      </c>
      <c r="D201" s="30" t="s">
        <v>543</v>
      </c>
      <c r="E201" s="30" t="s">
        <v>539</v>
      </c>
      <c r="F201" s="30" t="s">
        <v>552</v>
      </c>
      <c r="G201" s="30" t="s">
        <v>553</v>
      </c>
      <c r="H201" s="93">
        <v>17</v>
      </c>
      <c r="I201" s="92">
        <v>10635930</v>
      </c>
      <c r="J201" s="31">
        <v>0</v>
      </c>
      <c r="K201" s="31">
        <v>0</v>
      </c>
      <c r="L201" s="92" t="s">
        <v>279</v>
      </c>
      <c r="M201" s="34">
        <v>213</v>
      </c>
      <c r="N201" s="108" t="s">
        <v>148</v>
      </c>
      <c r="O201" s="34">
        <v>2024680010125</v>
      </c>
      <c r="P201" s="106" t="s">
        <v>250</v>
      </c>
      <c r="Q201" s="30" t="s">
        <v>901</v>
      </c>
      <c r="R201" s="30" t="s">
        <v>418</v>
      </c>
      <c r="S201" s="30" t="s">
        <v>419</v>
      </c>
      <c r="T201" s="30" t="s">
        <v>1032</v>
      </c>
      <c r="U201" s="30" t="s">
        <v>1171</v>
      </c>
      <c r="V201" s="30" t="s">
        <v>310</v>
      </c>
    </row>
    <row r="202" spans="1:22" ht="14.4" x14ac:dyDescent="0.3">
      <c r="A202" s="29">
        <v>45709</v>
      </c>
      <c r="B202" s="30">
        <v>2687</v>
      </c>
      <c r="C202" s="30" t="s">
        <v>542</v>
      </c>
      <c r="D202" s="30" t="s">
        <v>543</v>
      </c>
      <c r="E202" s="30" t="s">
        <v>539</v>
      </c>
      <c r="F202" s="30" t="s">
        <v>415</v>
      </c>
      <c r="G202" s="30" t="s">
        <v>416</v>
      </c>
      <c r="H202" s="93">
        <v>18</v>
      </c>
      <c r="I202" s="92">
        <v>151705461</v>
      </c>
      <c r="J202" s="31">
        <v>0</v>
      </c>
      <c r="K202" s="31">
        <v>0</v>
      </c>
      <c r="L202" s="92" t="s">
        <v>279</v>
      </c>
      <c r="M202" s="34">
        <v>213</v>
      </c>
      <c r="N202" s="108" t="s">
        <v>148</v>
      </c>
      <c r="O202" s="34">
        <v>2024680010125</v>
      </c>
      <c r="P202" s="106" t="s">
        <v>250</v>
      </c>
      <c r="Q202" s="30" t="s">
        <v>901</v>
      </c>
      <c r="R202" s="30" t="s">
        <v>418</v>
      </c>
      <c r="S202" s="30" t="s">
        <v>419</v>
      </c>
      <c r="T202" s="30" t="s">
        <v>1032</v>
      </c>
      <c r="U202" s="30" t="s">
        <v>1171</v>
      </c>
      <c r="V202" s="30" t="s">
        <v>310</v>
      </c>
    </row>
    <row r="203" spans="1:22" ht="14.4" x14ac:dyDescent="0.3">
      <c r="A203" s="29">
        <v>45709</v>
      </c>
      <c r="B203" s="30">
        <v>2688</v>
      </c>
      <c r="C203" s="30" t="s">
        <v>817</v>
      </c>
      <c r="D203" s="30" t="s">
        <v>543</v>
      </c>
      <c r="E203" s="30" t="s">
        <v>539</v>
      </c>
      <c r="F203" s="30" t="s">
        <v>415</v>
      </c>
      <c r="G203" s="30" t="s">
        <v>416</v>
      </c>
      <c r="H203" s="93">
        <v>18</v>
      </c>
      <c r="I203" s="92">
        <v>44894457</v>
      </c>
      <c r="J203" s="31">
        <v>0</v>
      </c>
      <c r="K203" s="31">
        <v>0</v>
      </c>
      <c r="L203" s="92" t="s">
        <v>279</v>
      </c>
      <c r="M203" s="34">
        <v>213</v>
      </c>
      <c r="N203" s="108" t="s">
        <v>148</v>
      </c>
      <c r="O203" s="34">
        <v>2024680010125</v>
      </c>
      <c r="P203" s="106" t="s">
        <v>250</v>
      </c>
      <c r="Q203" s="30" t="s">
        <v>901</v>
      </c>
      <c r="R203" s="30" t="s">
        <v>418</v>
      </c>
      <c r="S203" s="30" t="s">
        <v>419</v>
      </c>
      <c r="T203" s="30" t="s">
        <v>1032</v>
      </c>
      <c r="U203" s="30" t="s">
        <v>1171</v>
      </c>
      <c r="V203" s="30" t="s">
        <v>310</v>
      </c>
    </row>
    <row r="204" spans="1:22" ht="14.4" x14ac:dyDescent="0.3">
      <c r="A204" s="29">
        <v>45709</v>
      </c>
      <c r="B204" s="30">
        <v>2689</v>
      </c>
      <c r="C204" s="30" t="s">
        <v>818</v>
      </c>
      <c r="D204" s="30" t="s">
        <v>543</v>
      </c>
      <c r="E204" s="30" t="s">
        <v>539</v>
      </c>
      <c r="F204" s="30" t="s">
        <v>415</v>
      </c>
      <c r="G204" s="30" t="s">
        <v>416</v>
      </c>
      <c r="H204" s="93">
        <v>18</v>
      </c>
      <c r="I204" s="92">
        <v>20917329</v>
      </c>
      <c r="J204" s="31">
        <v>0</v>
      </c>
      <c r="K204" s="31">
        <v>0</v>
      </c>
      <c r="L204" s="92" t="s">
        <v>279</v>
      </c>
      <c r="M204" s="34">
        <v>213</v>
      </c>
      <c r="N204" s="108" t="s">
        <v>148</v>
      </c>
      <c r="O204" s="34">
        <v>2024680010125</v>
      </c>
      <c r="P204" s="106" t="s">
        <v>250</v>
      </c>
      <c r="Q204" s="30" t="s">
        <v>901</v>
      </c>
      <c r="R204" s="30" t="s">
        <v>418</v>
      </c>
      <c r="S204" s="30" t="s">
        <v>419</v>
      </c>
      <c r="T204" s="30" t="s">
        <v>1032</v>
      </c>
      <c r="U204" s="30" t="s">
        <v>1171</v>
      </c>
      <c r="V204" s="30" t="s">
        <v>310</v>
      </c>
    </row>
    <row r="205" spans="1:22" ht="14.4" hidden="1" x14ac:dyDescent="0.3">
      <c r="A205" s="29">
        <v>45709</v>
      </c>
      <c r="B205" s="30">
        <v>2690</v>
      </c>
      <c r="C205" s="30" t="s">
        <v>493</v>
      </c>
      <c r="D205" s="30" t="s">
        <v>482</v>
      </c>
      <c r="E205" s="30" t="s">
        <v>539</v>
      </c>
      <c r="F205" s="30" t="s">
        <v>554</v>
      </c>
      <c r="G205" s="30" t="s">
        <v>555</v>
      </c>
      <c r="H205" s="93">
        <v>19</v>
      </c>
      <c r="I205" s="92">
        <v>156248280</v>
      </c>
      <c r="J205" s="31">
        <v>0</v>
      </c>
      <c r="K205" s="31">
        <v>0</v>
      </c>
      <c r="L205" s="92" t="s">
        <v>279</v>
      </c>
      <c r="M205" s="34">
        <v>212</v>
      </c>
      <c r="N205" s="108" t="s">
        <v>147</v>
      </c>
      <c r="O205" s="34">
        <v>2024680010125</v>
      </c>
      <c r="P205" s="106" t="s">
        <v>250</v>
      </c>
      <c r="Q205" s="30" t="s">
        <v>899</v>
      </c>
      <c r="R205" s="30" t="s">
        <v>418</v>
      </c>
      <c r="S205" s="30" t="s">
        <v>419</v>
      </c>
      <c r="T205" s="30" t="s">
        <v>1032</v>
      </c>
      <c r="U205" s="30" t="s">
        <v>1170</v>
      </c>
      <c r="V205" s="30" t="s">
        <v>310</v>
      </c>
    </row>
    <row r="206" spans="1:22" ht="14.4" hidden="1" x14ac:dyDescent="0.3">
      <c r="A206" s="29">
        <v>45709</v>
      </c>
      <c r="B206" s="30">
        <v>2691</v>
      </c>
      <c r="C206" s="30" t="s">
        <v>481</v>
      </c>
      <c r="D206" s="30" t="s">
        <v>482</v>
      </c>
      <c r="E206" s="30" t="s">
        <v>539</v>
      </c>
      <c r="F206" s="30" t="s">
        <v>554</v>
      </c>
      <c r="G206" s="30" t="s">
        <v>555</v>
      </c>
      <c r="H206" s="93">
        <v>19</v>
      </c>
      <c r="I206" s="92">
        <v>56189400</v>
      </c>
      <c r="J206" s="31">
        <v>0</v>
      </c>
      <c r="K206" s="31">
        <v>0</v>
      </c>
      <c r="L206" s="92" t="s">
        <v>279</v>
      </c>
      <c r="M206" s="34">
        <v>212</v>
      </c>
      <c r="N206" s="108" t="s">
        <v>147</v>
      </c>
      <c r="O206" s="34">
        <v>2024680010125</v>
      </c>
      <c r="P206" s="106" t="s">
        <v>250</v>
      </c>
      <c r="Q206" s="30" t="s">
        <v>899</v>
      </c>
      <c r="R206" s="30" t="s">
        <v>418</v>
      </c>
      <c r="S206" s="30" t="s">
        <v>419</v>
      </c>
      <c r="T206" s="30" t="s">
        <v>1032</v>
      </c>
      <c r="U206" s="30" t="s">
        <v>1170</v>
      </c>
      <c r="V206" s="30" t="s">
        <v>310</v>
      </c>
    </row>
    <row r="207" spans="1:22" ht="14.4" x14ac:dyDescent="0.3">
      <c r="A207" s="29">
        <v>45709</v>
      </c>
      <c r="B207" s="30">
        <v>2692</v>
      </c>
      <c r="C207" s="30" t="s">
        <v>542</v>
      </c>
      <c r="D207" s="30" t="s">
        <v>543</v>
      </c>
      <c r="E207" s="30" t="s">
        <v>539</v>
      </c>
      <c r="F207" s="30" t="s">
        <v>554</v>
      </c>
      <c r="G207" s="30" t="s">
        <v>555</v>
      </c>
      <c r="H207" s="93">
        <v>19</v>
      </c>
      <c r="I207" s="92">
        <v>89994765</v>
      </c>
      <c r="J207" s="31">
        <v>0</v>
      </c>
      <c r="K207" s="31">
        <v>0</v>
      </c>
      <c r="L207" s="92" t="s">
        <v>279</v>
      </c>
      <c r="M207" s="34">
        <v>213</v>
      </c>
      <c r="N207" s="108" t="s">
        <v>148</v>
      </c>
      <c r="O207" s="34">
        <v>2024680010125</v>
      </c>
      <c r="P207" s="106" t="s">
        <v>250</v>
      </c>
      <c r="Q207" s="30" t="s">
        <v>901</v>
      </c>
      <c r="R207" s="30" t="s">
        <v>418</v>
      </c>
      <c r="S207" s="30" t="s">
        <v>419</v>
      </c>
      <c r="T207" s="30" t="s">
        <v>1032</v>
      </c>
      <c r="U207" s="30" t="s">
        <v>1170</v>
      </c>
      <c r="V207" s="30" t="s">
        <v>310</v>
      </c>
    </row>
    <row r="208" spans="1:22" ht="14.4" x14ac:dyDescent="0.3">
      <c r="A208" s="29">
        <v>45709</v>
      </c>
      <c r="B208" s="30">
        <v>2693</v>
      </c>
      <c r="C208" s="30" t="s">
        <v>817</v>
      </c>
      <c r="D208" s="30" t="s">
        <v>543</v>
      </c>
      <c r="E208" s="30" t="s">
        <v>539</v>
      </c>
      <c r="F208" s="30" t="s">
        <v>554</v>
      </c>
      <c r="G208" s="30" t="s">
        <v>555</v>
      </c>
      <c r="H208" s="93">
        <v>19</v>
      </c>
      <c r="I208" s="92">
        <v>26632305</v>
      </c>
      <c r="J208" s="31">
        <v>0</v>
      </c>
      <c r="K208" s="31">
        <v>0</v>
      </c>
      <c r="L208" s="92" t="s">
        <v>279</v>
      </c>
      <c r="M208" s="34">
        <v>213</v>
      </c>
      <c r="N208" s="108" t="s">
        <v>148</v>
      </c>
      <c r="O208" s="34">
        <v>2024680010125</v>
      </c>
      <c r="P208" s="106" t="s">
        <v>250</v>
      </c>
      <c r="Q208" s="30" t="s">
        <v>901</v>
      </c>
      <c r="R208" s="30" t="s">
        <v>418</v>
      </c>
      <c r="S208" s="30" t="s">
        <v>419</v>
      </c>
      <c r="T208" s="30" t="s">
        <v>1032</v>
      </c>
      <c r="U208" s="30" t="s">
        <v>1170</v>
      </c>
      <c r="V208" s="30" t="s">
        <v>310</v>
      </c>
    </row>
    <row r="209" spans="1:22" ht="14.4" x14ac:dyDescent="0.3">
      <c r="A209" s="29">
        <v>45709</v>
      </c>
      <c r="B209" s="30">
        <v>2694</v>
      </c>
      <c r="C209" s="30" t="s">
        <v>818</v>
      </c>
      <c r="D209" s="30" t="s">
        <v>543</v>
      </c>
      <c r="E209" s="30" t="s">
        <v>539</v>
      </c>
      <c r="F209" s="30" t="s">
        <v>554</v>
      </c>
      <c r="G209" s="30" t="s">
        <v>555</v>
      </c>
      <c r="H209" s="93">
        <v>19</v>
      </c>
      <c r="I209" s="92">
        <v>12408585</v>
      </c>
      <c r="J209" s="31">
        <v>0</v>
      </c>
      <c r="K209" s="31">
        <v>0</v>
      </c>
      <c r="L209" s="92" t="s">
        <v>279</v>
      </c>
      <c r="M209" s="34">
        <v>213</v>
      </c>
      <c r="N209" s="108" t="s">
        <v>148</v>
      </c>
      <c r="O209" s="34">
        <v>2024680010125</v>
      </c>
      <c r="P209" s="106" t="s">
        <v>250</v>
      </c>
      <c r="Q209" s="30" t="s">
        <v>901</v>
      </c>
      <c r="R209" s="30" t="s">
        <v>418</v>
      </c>
      <c r="S209" s="30" t="s">
        <v>419</v>
      </c>
      <c r="T209" s="30" t="s">
        <v>1032</v>
      </c>
      <c r="U209" s="30" t="s">
        <v>1170</v>
      </c>
      <c r="V209" s="30" t="s">
        <v>310</v>
      </c>
    </row>
    <row r="210" spans="1:22" ht="14.4" hidden="1" x14ac:dyDescent="0.3">
      <c r="A210" s="29">
        <v>45709</v>
      </c>
      <c r="B210" s="30">
        <v>2695</v>
      </c>
      <c r="C210" s="30" t="s">
        <v>493</v>
      </c>
      <c r="D210" s="30" t="s">
        <v>482</v>
      </c>
      <c r="E210" s="30" t="s">
        <v>539</v>
      </c>
      <c r="F210" s="30" t="s">
        <v>556</v>
      </c>
      <c r="G210" s="30" t="s">
        <v>557</v>
      </c>
      <c r="H210" s="93">
        <v>20</v>
      </c>
      <c r="I210" s="92">
        <v>312496560</v>
      </c>
      <c r="J210" s="31">
        <v>0</v>
      </c>
      <c r="K210" s="31">
        <v>0</v>
      </c>
      <c r="L210" s="92" t="s">
        <v>279</v>
      </c>
      <c r="M210" s="34">
        <v>212</v>
      </c>
      <c r="N210" s="108" t="s">
        <v>147</v>
      </c>
      <c r="O210" s="34">
        <v>2024680010125</v>
      </c>
      <c r="P210" s="106" t="s">
        <v>250</v>
      </c>
      <c r="Q210" s="30" t="s">
        <v>899</v>
      </c>
      <c r="R210" s="30" t="s">
        <v>418</v>
      </c>
      <c r="S210" s="30" t="s">
        <v>419</v>
      </c>
      <c r="T210" s="30" t="s">
        <v>1032</v>
      </c>
      <c r="U210" s="30" t="s">
        <v>1171</v>
      </c>
      <c r="V210" s="30" t="s">
        <v>310</v>
      </c>
    </row>
    <row r="211" spans="1:22" ht="14.4" hidden="1" x14ac:dyDescent="0.3">
      <c r="A211" s="29">
        <v>45709</v>
      </c>
      <c r="B211" s="30">
        <v>2696</v>
      </c>
      <c r="C211" s="30" t="s">
        <v>481</v>
      </c>
      <c r="D211" s="30" t="s">
        <v>482</v>
      </c>
      <c r="E211" s="30" t="s">
        <v>539</v>
      </c>
      <c r="F211" s="30" t="s">
        <v>556</v>
      </c>
      <c r="G211" s="30" t="s">
        <v>557</v>
      </c>
      <c r="H211" s="93">
        <v>20</v>
      </c>
      <c r="I211" s="92">
        <v>112378800</v>
      </c>
      <c r="J211" s="31">
        <v>0</v>
      </c>
      <c r="K211" s="31">
        <v>0</v>
      </c>
      <c r="L211" s="92" t="s">
        <v>279</v>
      </c>
      <c r="M211" s="34">
        <v>212</v>
      </c>
      <c r="N211" s="108" t="s">
        <v>147</v>
      </c>
      <c r="O211" s="34">
        <v>2024680010125</v>
      </c>
      <c r="P211" s="106" t="s">
        <v>250</v>
      </c>
      <c r="Q211" s="30" t="s">
        <v>899</v>
      </c>
      <c r="R211" s="30" t="s">
        <v>418</v>
      </c>
      <c r="S211" s="30" t="s">
        <v>419</v>
      </c>
      <c r="T211" s="30" t="s">
        <v>1032</v>
      </c>
      <c r="U211" s="30" t="s">
        <v>1171</v>
      </c>
      <c r="V211" s="30" t="s">
        <v>310</v>
      </c>
    </row>
    <row r="212" spans="1:22" ht="14.4" x14ac:dyDescent="0.3">
      <c r="A212" s="29">
        <v>45709</v>
      </c>
      <c r="B212" s="30">
        <v>2697</v>
      </c>
      <c r="C212" s="30" t="s">
        <v>542</v>
      </c>
      <c r="D212" s="30" t="s">
        <v>543</v>
      </c>
      <c r="E212" s="30" t="s">
        <v>539</v>
      </c>
      <c r="F212" s="30" t="s">
        <v>556</v>
      </c>
      <c r="G212" s="30" t="s">
        <v>557</v>
      </c>
      <c r="H212" s="93">
        <v>20</v>
      </c>
      <c r="I212" s="92">
        <v>51425580</v>
      </c>
      <c r="J212" s="31">
        <v>0</v>
      </c>
      <c r="K212" s="31">
        <v>0</v>
      </c>
      <c r="L212" s="92" t="s">
        <v>279</v>
      </c>
      <c r="M212" s="34">
        <v>213</v>
      </c>
      <c r="N212" s="108" t="s">
        <v>148</v>
      </c>
      <c r="O212" s="34">
        <v>2024680010125</v>
      </c>
      <c r="P212" s="106" t="s">
        <v>250</v>
      </c>
      <c r="Q212" s="30" t="s">
        <v>901</v>
      </c>
      <c r="R212" s="30" t="s">
        <v>418</v>
      </c>
      <c r="S212" s="30" t="s">
        <v>419</v>
      </c>
      <c r="T212" s="30" t="s">
        <v>1032</v>
      </c>
      <c r="U212" s="30" t="s">
        <v>1171</v>
      </c>
      <c r="V212" s="30" t="s">
        <v>310</v>
      </c>
    </row>
    <row r="213" spans="1:22" ht="14.4" x14ac:dyDescent="0.3">
      <c r="A213" s="29">
        <v>45709</v>
      </c>
      <c r="B213" s="30">
        <v>2698</v>
      </c>
      <c r="C213" s="30" t="s">
        <v>817</v>
      </c>
      <c r="D213" s="30" t="s">
        <v>543</v>
      </c>
      <c r="E213" s="30" t="s">
        <v>539</v>
      </c>
      <c r="F213" s="30" t="s">
        <v>556</v>
      </c>
      <c r="G213" s="30" t="s">
        <v>557</v>
      </c>
      <c r="H213" s="93">
        <v>20</v>
      </c>
      <c r="I213" s="92">
        <v>15218460</v>
      </c>
      <c r="J213" s="31">
        <v>0</v>
      </c>
      <c r="K213" s="31">
        <v>0</v>
      </c>
      <c r="L213" s="92" t="s">
        <v>279</v>
      </c>
      <c r="M213" s="34">
        <v>213</v>
      </c>
      <c r="N213" s="108" t="s">
        <v>148</v>
      </c>
      <c r="O213" s="34">
        <v>2024680010125</v>
      </c>
      <c r="P213" s="106" t="s">
        <v>250</v>
      </c>
      <c r="Q213" s="30" t="s">
        <v>901</v>
      </c>
      <c r="R213" s="30" t="s">
        <v>418</v>
      </c>
      <c r="S213" s="30" t="s">
        <v>419</v>
      </c>
      <c r="T213" s="30" t="s">
        <v>1032</v>
      </c>
      <c r="U213" s="30" t="s">
        <v>1171</v>
      </c>
      <c r="V213" s="30" t="s">
        <v>310</v>
      </c>
    </row>
    <row r="214" spans="1:22" ht="14.4" x14ac:dyDescent="0.3">
      <c r="A214" s="29">
        <v>45709</v>
      </c>
      <c r="B214" s="30">
        <v>2699</v>
      </c>
      <c r="C214" s="30" t="s">
        <v>818</v>
      </c>
      <c r="D214" s="30" t="s">
        <v>543</v>
      </c>
      <c r="E214" s="30" t="s">
        <v>539</v>
      </c>
      <c r="F214" s="30" t="s">
        <v>556</v>
      </c>
      <c r="G214" s="30" t="s">
        <v>557</v>
      </c>
      <c r="H214" s="93">
        <v>20</v>
      </c>
      <c r="I214" s="92">
        <v>7090620</v>
      </c>
      <c r="J214" s="31">
        <v>0</v>
      </c>
      <c r="K214" s="31">
        <v>0</v>
      </c>
      <c r="L214" s="92" t="s">
        <v>279</v>
      </c>
      <c r="M214" s="34">
        <v>213</v>
      </c>
      <c r="N214" s="108" t="s">
        <v>148</v>
      </c>
      <c r="O214" s="34">
        <v>2024680010125</v>
      </c>
      <c r="P214" s="106" t="s">
        <v>250</v>
      </c>
      <c r="Q214" s="30" t="s">
        <v>901</v>
      </c>
      <c r="R214" s="30" t="s">
        <v>418</v>
      </c>
      <c r="S214" s="30" t="s">
        <v>419</v>
      </c>
      <c r="T214" s="30" t="s">
        <v>1032</v>
      </c>
      <c r="U214" s="30" t="s">
        <v>1171</v>
      </c>
      <c r="V214" s="30" t="s">
        <v>310</v>
      </c>
    </row>
    <row r="215" spans="1:22" ht="14.4" hidden="1" x14ac:dyDescent="0.3">
      <c r="A215" s="29">
        <v>45709</v>
      </c>
      <c r="B215" s="30">
        <v>2700</v>
      </c>
      <c r="C215" s="30" t="s">
        <v>481</v>
      </c>
      <c r="D215" s="30" t="s">
        <v>482</v>
      </c>
      <c r="E215" s="30" t="s">
        <v>539</v>
      </c>
      <c r="F215" s="30" t="s">
        <v>558</v>
      </c>
      <c r="G215" s="30" t="s">
        <v>559</v>
      </c>
      <c r="H215" s="93">
        <v>21</v>
      </c>
      <c r="I215" s="92">
        <v>119402475</v>
      </c>
      <c r="J215" s="31">
        <v>0</v>
      </c>
      <c r="K215" s="31">
        <v>0</v>
      </c>
      <c r="L215" s="92" t="s">
        <v>279</v>
      </c>
      <c r="M215" s="34">
        <v>212</v>
      </c>
      <c r="N215" s="108" t="s">
        <v>147</v>
      </c>
      <c r="O215" s="34">
        <v>2024680010125</v>
      </c>
      <c r="P215" s="106" t="s">
        <v>250</v>
      </c>
      <c r="Q215" s="30" t="s">
        <v>899</v>
      </c>
      <c r="R215" s="30" t="s">
        <v>418</v>
      </c>
      <c r="S215" s="30" t="s">
        <v>419</v>
      </c>
      <c r="T215" s="30" t="s">
        <v>1032</v>
      </c>
      <c r="U215" s="30" t="s">
        <v>1171</v>
      </c>
      <c r="V215" s="30" t="s">
        <v>310</v>
      </c>
    </row>
    <row r="216" spans="1:22" ht="14.4" x14ac:dyDescent="0.3">
      <c r="A216" s="29">
        <v>45709</v>
      </c>
      <c r="B216" s="30">
        <v>2703</v>
      </c>
      <c r="C216" s="30" t="s">
        <v>817</v>
      </c>
      <c r="D216" s="30" t="s">
        <v>543</v>
      </c>
      <c r="E216" s="30" t="s">
        <v>539</v>
      </c>
      <c r="F216" s="30" t="s">
        <v>548</v>
      </c>
      <c r="G216" s="30" t="s">
        <v>549</v>
      </c>
      <c r="H216" s="93">
        <v>12</v>
      </c>
      <c r="I216" s="92">
        <v>129356910</v>
      </c>
      <c r="J216" s="31">
        <v>0</v>
      </c>
      <c r="K216" s="31">
        <v>0</v>
      </c>
      <c r="L216" s="92" t="s">
        <v>279</v>
      </c>
      <c r="M216" s="34">
        <v>213</v>
      </c>
      <c r="N216" s="108" t="s">
        <v>148</v>
      </c>
      <c r="O216" s="34">
        <v>2024680010125</v>
      </c>
      <c r="P216" s="106" t="s">
        <v>250</v>
      </c>
      <c r="Q216" s="30" t="s">
        <v>901</v>
      </c>
      <c r="R216" s="30" t="s">
        <v>418</v>
      </c>
      <c r="S216" s="30" t="s">
        <v>419</v>
      </c>
      <c r="T216" s="30" t="s">
        <v>1033</v>
      </c>
      <c r="U216" s="30" t="s">
        <v>1170</v>
      </c>
      <c r="V216" s="30" t="s">
        <v>310</v>
      </c>
    </row>
    <row r="217" spans="1:22" ht="14.4" x14ac:dyDescent="0.3">
      <c r="A217" s="29">
        <v>45709</v>
      </c>
      <c r="B217" s="30">
        <v>2704</v>
      </c>
      <c r="C217" s="30" t="s">
        <v>818</v>
      </c>
      <c r="D217" s="30" t="s">
        <v>543</v>
      </c>
      <c r="E217" s="30" t="s">
        <v>539</v>
      </c>
      <c r="F217" s="30" t="s">
        <v>548</v>
      </c>
      <c r="G217" s="30" t="s">
        <v>549</v>
      </c>
      <c r="H217" s="93">
        <v>12</v>
      </c>
      <c r="I217" s="92">
        <v>60270270</v>
      </c>
      <c r="J217" s="31">
        <v>0</v>
      </c>
      <c r="K217" s="31">
        <v>0</v>
      </c>
      <c r="L217" s="92" t="s">
        <v>279</v>
      </c>
      <c r="M217" s="34">
        <v>213</v>
      </c>
      <c r="N217" s="108" t="s">
        <v>148</v>
      </c>
      <c r="O217" s="34">
        <v>2024680010125</v>
      </c>
      <c r="P217" s="106" t="s">
        <v>250</v>
      </c>
      <c r="Q217" s="30" t="s">
        <v>901</v>
      </c>
      <c r="R217" s="30" t="s">
        <v>418</v>
      </c>
      <c r="S217" s="30" t="s">
        <v>419</v>
      </c>
      <c r="T217" s="30" t="s">
        <v>1033</v>
      </c>
      <c r="U217" s="30" t="s">
        <v>1170</v>
      </c>
      <c r="V217" s="30" t="s">
        <v>310</v>
      </c>
    </row>
    <row r="218" spans="1:22" ht="14.4" hidden="1" x14ac:dyDescent="0.3">
      <c r="A218" s="29">
        <v>45709</v>
      </c>
      <c r="B218" s="30">
        <v>2707</v>
      </c>
      <c r="C218" s="30" t="s">
        <v>493</v>
      </c>
      <c r="D218" s="30" t="s">
        <v>482</v>
      </c>
      <c r="E218" s="30" t="s">
        <v>539</v>
      </c>
      <c r="F218" s="30" t="s">
        <v>558</v>
      </c>
      <c r="G218" s="30" t="s">
        <v>559</v>
      </c>
      <c r="H218" s="93">
        <v>21</v>
      </c>
      <c r="I218" s="92">
        <v>332027595</v>
      </c>
      <c r="J218" s="31">
        <v>0</v>
      </c>
      <c r="K218" s="31">
        <v>0</v>
      </c>
      <c r="L218" s="92" t="s">
        <v>279</v>
      </c>
      <c r="M218" s="34">
        <v>212</v>
      </c>
      <c r="N218" s="108" t="s">
        <v>147</v>
      </c>
      <c r="O218" s="34">
        <v>2024680010125</v>
      </c>
      <c r="P218" s="106" t="s">
        <v>250</v>
      </c>
      <c r="Q218" s="30" t="s">
        <v>899</v>
      </c>
      <c r="R218" s="30" t="s">
        <v>418</v>
      </c>
      <c r="S218" s="30" t="s">
        <v>419</v>
      </c>
      <c r="T218" s="30" t="s">
        <v>1032</v>
      </c>
      <c r="U218" s="30" t="s">
        <v>1171</v>
      </c>
      <c r="V218" s="30" t="s">
        <v>310</v>
      </c>
    </row>
    <row r="219" spans="1:22" ht="14.4" x14ac:dyDescent="0.3">
      <c r="A219" s="29">
        <v>45709</v>
      </c>
      <c r="B219" s="30">
        <v>2709</v>
      </c>
      <c r="C219" s="30" t="s">
        <v>542</v>
      </c>
      <c r="D219" s="30" t="s">
        <v>543</v>
      </c>
      <c r="E219" s="30" t="s">
        <v>539</v>
      </c>
      <c r="F219" s="30" t="s">
        <v>546</v>
      </c>
      <c r="G219" s="30" t="s">
        <v>547</v>
      </c>
      <c r="H219" s="93">
        <v>11</v>
      </c>
      <c r="I219" s="92">
        <v>192845925</v>
      </c>
      <c r="J219" s="31">
        <v>0</v>
      </c>
      <c r="K219" s="31">
        <v>0</v>
      </c>
      <c r="L219" s="92" t="s">
        <v>279</v>
      </c>
      <c r="M219" s="34">
        <v>213</v>
      </c>
      <c r="N219" s="108" t="s">
        <v>148</v>
      </c>
      <c r="O219" s="34">
        <v>2024680010125</v>
      </c>
      <c r="P219" s="106" t="s">
        <v>250</v>
      </c>
      <c r="Q219" s="30" t="s">
        <v>901</v>
      </c>
      <c r="R219" s="30" t="s">
        <v>418</v>
      </c>
      <c r="S219" s="30" t="s">
        <v>419</v>
      </c>
      <c r="T219" s="30" t="s">
        <v>1032</v>
      </c>
      <c r="U219" s="30" t="s">
        <v>1171</v>
      </c>
      <c r="V219" s="30" t="s">
        <v>310</v>
      </c>
    </row>
    <row r="220" spans="1:22" ht="14.4" x14ac:dyDescent="0.3">
      <c r="A220" s="29">
        <v>45709</v>
      </c>
      <c r="B220" s="30">
        <v>2710</v>
      </c>
      <c r="C220" s="30" t="s">
        <v>817</v>
      </c>
      <c r="D220" s="30" t="s">
        <v>543</v>
      </c>
      <c r="E220" s="30" t="s">
        <v>539</v>
      </c>
      <c r="F220" s="30" t="s">
        <v>546</v>
      </c>
      <c r="G220" s="30" t="s">
        <v>547</v>
      </c>
      <c r="H220" s="93">
        <v>11</v>
      </c>
      <c r="I220" s="92">
        <v>57069225</v>
      </c>
      <c r="J220" s="31">
        <v>0</v>
      </c>
      <c r="K220" s="31">
        <v>0</v>
      </c>
      <c r="L220" s="92" t="s">
        <v>279</v>
      </c>
      <c r="M220" s="34">
        <v>213</v>
      </c>
      <c r="N220" s="108" t="s">
        <v>148</v>
      </c>
      <c r="O220" s="34">
        <v>2024680010125</v>
      </c>
      <c r="P220" s="106" t="s">
        <v>250</v>
      </c>
      <c r="Q220" s="30" t="s">
        <v>901</v>
      </c>
      <c r="R220" s="30" t="s">
        <v>418</v>
      </c>
      <c r="S220" s="30" t="s">
        <v>419</v>
      </c>
      <c r="T220" s="30" t="s">
        <v>1032</v>
      </c>
      <c r="U220" s="30" t="s">
        <v>1171</v>
      </c>
      <c r="V220" s="30" t="s">
        <v>310</v>
      </c>
    </row>
    <row r="221" spans="1:22" ht="14.4" x14ac:dyDescent="0.3">
      <c r="A221" s="29">
        <v>45709</v>
      </c>
      <c r="B221" s="30">
        <v>2711</v>
      </c>
      <c r="C221" s="30" t="s">
        <v>818</v>
      </c>
      <c r="D221" s="30" t="s">
        <v>543</v>
      </c>
      <c r="E221" s="30" t="s">
        <v>539</v>
      </c>
      <c r="F221" s="30" t="s">
        <v>546</v>
      </c>
      <c r="G221" s="30" t="s">
        <v>547</v>
      </c>
      <c r="H221" s="93">
        <v>11</v>
      </c>
      <c r="I221" s="92">
        <v>26589825</v>
      </c>
      <c r="J221" s="31">
        <v>0</v>
      </c>
      <c r="K221" s="31">
        <v>0</v>
      </c>
      <c r="L221" s="92" t="s">
        <v>279</v>
      </c>
      <c r="M221" s="34">
        <v>213</v>
      </c>
      <c r="N221" s="108" t="s">
        <v>148</v>
      </c>
      <c r="O221" s="34">
        <v>2024680010125</v>
      </c>
      <c r="P221" s="106" t="s">
        <v>250</v>
      </c>
      <c r="Q221" s="30" t="s">
        <v>901</v>
      </c>
      <c r="R221" s="30" t="s">
        <v>418</v>
      </c>
      <c r="S221" s="30" t="s">
        <v>419</v>
      </c>
      <c r="T221" s="30" t="s">
        <v>1032</v>
      </c>
      <c r="U221" s="30" t="s">
        <v>1171</v>
      </c>
      <c r="V221" s="30" t="s">
        <v>310</v>
      </c>
    </row>
    <row r="222" spans="1:22" ht="14.4" hidden="1" x14ac:dyDescent="0.3">
      <c r="A222" s="29">
        <v>45712</v>
      </c>
      <c r="B222" s="30">
        <v>2751</v>
      </c>
      <c r="C222" s="30" t="s">
        <v>525</v>
      </c>
      <c r="D222" s="30" t="s">
        <v>526</v>
      </c>
      <c r="E222" s="30" t="s">
        <v>747</v>
      </c>
      <c r="F222" s="30" t="s">
        <v>819</v>
      </c>
      <c r="G222" s="30" t="s">
        <v>820</v>
      </c>
      <c r="H222" s="93">
        <v>1513</v>
      </c>
      <c r="I222" s="92">
        <v>15600000</v>
      </c>
      <c r="J222" s="31">
        <v>606666.67000000004</v>
      </c>
      <c r="K222" s="31">
        <v>606666.67000000004</v>
      </c>
      <c r="L222" s="92" t="s">
        <v>279</v>
      </c>
      <c r="M222" s="34">
        <v>204</v>
      </c>
      <c r="N222" s="108" t="s">
        <v>130</v>
      </c>
      <c r="O222" s="34">
        <v>2024680010066</v>
      </c>
      <c r="P222" s="106" t="s">
        <v>237</v>
      </c>
      <c r="Q222" s="30" t="s">
        <v>895</v>
      </c>
      <c r="R222" s="30" t="s">
        <v>306</v>
      </c>
      <c r="S222" s="30" t="s">
        <v>323</v>
      </c>
      <c r="T222" s="30" t="s">
        <v>1034</v>
      </c>
      <c r="U222" s="30" t="s">
        <v>1172</v>
      </c>
      <c r="V222" s="30" t="s">
        <v>310</v>
      </c>
    </row>
    <row r="223" spans="1:22" ht="14.4" hidden="1" x14ac:dyDescent="0.3">
      <c r="A223" s="29">
        <v>45712</v>
      </c>
      <c r="B223" s="30">
        <v>2752</v>
      </c>
      <c r="C223" s="30" t="s">
        <v>525</v>
      </c>
      <c r="D223" s="30" t="s">
        <v>526</v>
      </c>
      <c r="E223" s="30" t="s">
        <v>747</v>
      </c>
      <c r="F223" s="30" t="s">
        <v>821</v>
      </c>
      <c r="G223" s="30" t="s">
        <v>822</v>
      </c>
      <c r="H223" s="93">
        <v>1510</v>
      </c>
      <c r="I223" s="92">
        <v>15600000</v>
      </c>
      <c r="J223" s="31">
        <v>606666.67000000004</v>
      </c>
      <c r="K223" s="31">
        <v>0</v>
      </c>
      <c r="L223" s="92" t="s">
        <v>279</v>
      </c>
      <c r="M223" s="34">
        <v>204</v>
      </c>
      <c r="N223" s="108" t="s">
        <v>130</v>
      </c>
      <c r="O223" s="34">
        <v>2024680010066</v>
      </c>
      <c r="P223" s="106" t="s">
        <v>237</v>
      </c>
      <c r="Q223" s="30" t="s">
        <v>895</v>
      </c>
      <c r="R223" s="30" t="s">
        <v>306</v>
      </c>
      <c r="S223" s="30" t="s">
        <v>323</v>
      </c>
      <c r="T223" s="30" t="s">
        <v>1035</v>
      </c>
      <c r="U223" s="30" t="s">
        <v>1173</v>
      </c>
      <c r="V223" s="30" t="s">
        <v>310</v>
      </c>
    </row>
    <row r="224" spans="1:22" ht="14.4" hidden="1" x14ac:dyDescent="0.3">
      <c r="A224" s="29">
        <v>45713</v>
      </c>
      <c r="B224" s="30">
        <v>2792</v>
      </c>
      <c r="C224" s="30" t="s">
        <v>450</v>
      </c>
      <c r="D224" s="30" t="s">
        <v>451</v>
      </c>
      <c r="E224" s="30" t="s">
        <v>823</v>
      </c>
      <c r="F224" s="30" t="s">
        <v>453</v>
      </c>
      <c r="G224" s="30" t="s">
        <v>454</v>
      </c>
      <c r="H224" s="93" t="s">
        <v>455</v>
      </c>
      <c r="I224" s="92">
        <v>1020000</v>
      </c>
      <c r="J224" s="31">
        <v>1020000</v>
      </c>
      <c r="K224" s="31">
        <v>1020000</v>
      </c>
      <c r="L224" s="92" t="s">
        <v>279</v>
      </c>
      <c r="M224" s="34">
        <v>258</v>
      </c>
      <c r="N224" s="108" t="s">
        <v>184</v>
      </c>
      <c r="O224" s="34">
        <v>2024680010149</v>
      </c>
      <c r="P224" s="106" t="s">
        <v>266</v>
      </c>
      <c r="Q224" s="30" t="s">
        <v>910</v>
      </c>
      <c r="R224" s="30" t="s">
        <v>457</v>
      </c>
      <c r="S224" s="30" t="s">
        <v>457</v>
      </c>
      <c r="T224" s="30" t="s">
        <v>457</v>
      </c>
      <c r="U224" s="30" t="s">
        <v>457</v>
      </c>
      <c r="V224" s="30" t="s">
        <v>310</v>
      </c>
    </row>
    <row r="225" spans="1:22" ht="14.4" hidden="1" x14ac:dyDescent="0.3">
      <c r="A225" s="29">
        <v>45713</v>
      </c>
      <c r="B225" s="30">
        <v>2793</v>
      </c>
      <c r="C225" s="30" t="s">
        <v>450</v>
      </c>
      <c r="D225" s="30" t="s">
        <v>451</v>
      </c>
      <c r="E225" s="30" t="s">
        <v>824</v>
      </c>
      <c r="F225" s="30" t="s">
        <v>459</v>
      </c>
      <c r="G225" s="30" t="s">
        <v>460</v>
      </c>
      <c r="H225" s="93" t="s">
        <v>455</v>
      </c>
      <c r="I225" s="92">
        <v>178000</v>
      </c>
      <c r="J225" s="31">
        <v>178000</v>
      </c>
      <c r="K225" s="31">
        <v>178000</v>
      </c>
      <c r="L225" s="92" t="s">
        <v>279</v>
      </c>
      <c r="M225" s="34">
        <v>258</v>
      </c>
      <c r="N225" s="108" t="s">
        <v>184</v>
      </c>
      <c r="O225" s="34">
        <v>2024680010149</v>
      </c>
      <c r="P225" s="106" t="s">
        <v>266</v>
      </c>
      <c r="Q225" s="30" t="s">
        <v>910</v>
      </c>
      <c r="R225" s="30" t="s">
        <v>457</v>
      </c>
      <c r="S225" s="30" t="s">
        <v>457</v>
      </c>
      <c r="T225" s="30" t="s">
        <v>457</v>
      </c>
      <c r="U225" s="30" t="s">
        <v>457</v>
      </c>
      <c r="V225" s="30" t="s">
        <v>310</v>
      </c>
    </row>
    <row r="226" spans="1:22" ht="14.4" hidden="1" x14ac:dyDescent="0.3">
      <c r="A226" s="29">
        <v>45713</v>
      </c>
      <c r="B226" s="30">
        <v>2794</v>
      </c>
      <c r="C226" s="30" t="s">
        <v>450</v>
      </c>
      <c r="D226" s="30" t="s">
        <v>451</v>
      </c>
      <c r="E226" s="30" t="s">
        <v>824</v>
      </c>
      <c r="F226" s="30" t="s">
        <v>459</v>
      </c>
      <c r="G226" s="30" t="s">
        <v>460</v>
      </c>
      <c r="H226" s="93" t="s">
        <v>455</v>
      </c>
      <c r="I226" s="92">
        <v>2136000</v>
      </c>
      <c r="J226" s="31">
        <v>2136000</v>
      </c>
      <c r="K226" s="31">
        <v>2136000</v>
      </c>
      <c r="L226" s="92" t="s">
        <v>279</v>
      </c>
      <c r="M226" s="34">
        <v>258</v>
      </c>
      <c r="N226" s="108" t="s">
        <v>184</v>
      </c>
      <c r="O226" s="34">
        <v>2024680010149</v>
      </c>
      <c r="P226" s="106" t="s">
        <v>266</v>
      </c>
      <c r="Q226" s="30" t="s">
        <v>910</v>
      </c>
      <c r="R226" s="30" t="s">
        <v>457</v>
      </c>
      <c r="S226" s="30" t="s">
        <v>457</v>
      </c>
      <c r="T226" s="30" t="s">
        <v>457</v>
      </c>
      <c r="U226" s="30" t="s">
        <v>457</v>
      </c>
      <c r="V226" s="30" t="s">
        <v>310</v>
      </c>
    </row>
    <row r="227" spans="1:22" ht="14.4" hidden="1" x14ac:dyDescent="0.3">
      <c r="A227" s="29">
        <v>45713</v>
      </c>
      <c r="B227" s="30">
        <v>2795</v>
      </c>
      <c r="C227" s="30" t="s">
        <v>450</v>
      </c>
      <c r="D227" s="30" t="s">
        <v>451</v>
      </c>
      <c r="E227" s="30" t="s">
        <v>824</v>
      </c>
      <c r="F227" s="30" t="s">
        <v>461</v>
      </c>
      <c r="G227" s="30" t="s">
        <v>462</v>
      </c>
      <c r="H227" s="93" t="s">
        <v>455</v>
      </c>
      <c r="I227" s="92">
        <v>3026000</v>
      </c>
      <c r="J227" s="31">
        <v>3026000</v>
      </c>
      <c r="K227" s="31">
        <v>3026000</v>
      </c>
      <c r="L227" s="92" t="s">
        <v>279</v>
      </c>
      <c r="M227" s="34">
        <v>258</v>
      </c>
      <c r="N227" s="108" t="s">
        <v>184</v>
      </c>
      <c r="O227" s="34">
        <v>2024680010149</v>
      </c>
      <c r="P227" s="106" t="s">
        <v>266</v>
      </c>
      <c r="Q227" s="30" t="s">
        <v>910</v>
      </c>
      <c r="R227" s="30" t="s">
        <v>457</v>
      </c>
      <c r="S227" s="30" t="s">
        <v>457</v>
      </c>
      <c r="T227" s="30" t="s">
        <v>457</v>
      </c>
      <c r="U227" s="30" t="s">
        <v>457</v>
      </c>
      <c r="V227" s="30" t="s">
        <v>310</v>
      </c>
    </row>
    <row r="228" spans="1:22" ht="14.4" hidden="1" x14ac:dyDescent="0.3">
      <c r="A228" s="29">
        <v>45713</v>
      </c>
      <c r="B228" s="30">
        <v>2796</v>
      </c>
      <c r="C228" s="30" t="s">
        <v>450</v>
      </c>
      <c r="D228" s="30" t="s">
        <v>451</v>
      </c>
      <c r="E228" s="30" t="s">
        <v>824</v>
      </c>
      <c r="F228" s="30" t="s">
        <v>463</v>
      </c>
      <c r="G228" s="30" t="s">
        <v>464</v>
      </c>
      <c r="H228" s="93" t="s">
        <v>455</v>
      </c>
      <c r="I228" s="92">
        <v>1246000</v>
      </c>
      <c r="J228" s="31">
        <v>1246000</v>
      </c>
      <c r="K228" s="31">
        <v>1246000</v>
      </c>
      <c r="L228" s="92" t="s">
        <v>279</v>
      </c>
      <c r="M228" s="34">
        <v>258</v>
      </c>
      <c r="N228" s="108" t="s">
        <v>184</v>
      </c>
      <c r="O228" s="34">
        <v>2024680010149</v>
      </c>
      <c r="P228" s="106" t="s">
        <v>266</v>
      </c>
      <c r="Q228" s="30" t="s">
        <v>910</v>
      </c>
      <c r="R228" s="30" t="s">
        <v>457</v>
      </c>
      <c r="S228" s="30" t="s">
        <v>457</v>
      </c>
      <c r="T228" s="30" t="s">
        <v>457</v>
      </c>
      <c r="U228" s="30" t="s">
        <v>457</v>
      </c>
      <c r="V228" s="30" t="s">
        <v>310</v>
      </c>
    </row>
    <row r="229" spans="1:22" ht="14.4" hidden="1" x14ac:dyDescent="0.3">
      <c r="A229" s="29">
        <v>45713</v>
      </c>
      <c r="B229" s="30">
        <v>2797</v>
      </c>
      <c r="C229" s="30" t="s">
        <v>450</v>
      </c>
      <c r="D229" s="30" t="s">
        <v>451</v>
      </c>
      <c r="E229" s="30" t="s">
        <v>824</v>
      </c>
      <c r="F229" s="30" t="s">
        <v>465</v>
      </c>
      <c r="G229" s="30" t="s">
        <v>466</v>
      </c>
      <c r="H229" s="93" t="s">
        <v>455</v>
      </c>
      <c r="I229" s="92">
        <v>534000</v>
      </c>
      <c r="J229" s="31">
        <v>534000</v>
      </c>
      <c r="K229" s="31">
        <v>534000</v>
      </c>
      <c r="L229" s="92" t="s">
        <v>279</v>
      </c>
      <c r="M229" s="34">
        <v>258</v>
      </c>
      <c r="N229" s="108" t="s">
        <v>184</v>
      </c>
      <c r="O229" s="34">
        <v>2024680010149</v>
      </c>
      <c r="P229" s="106" t="s">
        <v>266</v>
      </c>
      <c r="Q229" s="30" t="s">
        <v>910</v>
      </c>
      <c r="R229" s="30" t="s">
        <v>457</v>
      </c>
      <c r="S229" s="30" t="s">
        <v>457</v>
      </c>
      <c r="T229" s="30" t="s">
        <v>457</v>
      </c>
      <c r="U229" s="30" t="s">
        <v>457</v>
      </c>
      <c r="V229" s="30" t="s">
        <v>310</v>
      </c>
    </row>
    <row r="230" spans="1:22" ht="14.4" hidden="1" x14ac:dyDescent="0.3">
      <c r="A230" s="29">
        <v>45713</v>
      </c>
      <c r="B230" s="30">
        <v>2798</v>
      </c>
      <c r="C230" s="30" t="s">
        <v>450</v>
      </c>
      <c r="D230" s="30" t="s">
        <v>451</v>
      </c>
      <c r="E230" s="30" t="s">
        <v>824</v>
      </c>
      <c r="F230" s="30" t="s">
        <v>467</v>
      </c>
      <c r="G230" s="30" t="s">
        <v>468</v>
      </c>
      <c r="H230" s="93" t="s">
        <v>455</v>
      </c>
      <c r="I230" s="92">
        <v>5340000</v>
      </c>
      <c r="J230" s="31">
        <v>5340000</v>
      </c>
      <c r="K230" s="31">
        <v>5340000</v>
      </c>
      <c r="L230" s="92" t="s">
        <v>279</v>
      </c>
      <c r="M230" s="34">
        <v>258</v>
      </c>
      <c r="N230" s="108" t="s">
        <v>184</v>
      </c>
      <c r="O230" s="34">
        <v>2024680010149</v>
      </c>
      <c r="P230" s="106" t="s">
        <v>266</v>
      </c>
      <c r="Q230" s="30" t="s">
        <v>910</v>
      </c>
      <c r="R230" s="30" t="s">
        <v>457</v>
      </c>
      <c r="S230" s="30" t="s">
        <v>457</v>
      </c>
      <c r="T230" s="30" t="s">
        <v>457</v>
      </c>
      <c r="U230" s="30" t="s">
        <v>457</v>
      </c>
      <c r="V230" s="30" t="s">
        <v>310</v>
      </c>
    </row>
    <row r="231" spans="1:22" ht="14.4" hidden="1" x14ac:dyDescent="0.3">
      <c r="A231" s="29">
        <v>45713</v>
      </c>
      <c r="B231" s="30">
        <v>2799</v>
      </c>
      <c r="C231" s="30" t="s">
        <v>450</v>
      </c>
      <c r="D231" s="30" t="s">
        <v>451</v>
      </c>
      <c r="E231" s="30" t="s">
        <v>824</v>
      </c>
      <c r="F231" s="30" t="s">
        <v>467</v>
      </c>
      <c r="G231" s="30" t="s">
        <v>468</v>
      </c>
      <c r="H231" s="93" t="s">
        <v>455</v>
      </c>
      <c r="I231" s="92">
        <v>2314000</v>
      </c>
      <c r="J231" s="31">
        <v>2314000</v>
      </c>
      <c r="K231" s="31">
        <v>2314000</v>
      </c>
      <c r="L231" s="92" t="s">
        <v>279</v>
      </c>
      <c r="M231" s="34">
        <v>258</v>
      </c>
      <c r="N231" s="108" t="s">
        <v>184</v>
      </c>
      <c r="O231" s="34">
        <v>2024680010149</v>
      </c>
      <c r="P231" s="106" t="s">
        <v>266</v>
      </c>
      <c r="Q231" s="30" t="s">
        <v>910</v>
      </c>
      <c r="R231" s="30" t="s">
        <v>457</v>
      </c>
      <c r="S231" s="30" t="s">
        <v>457</v>
      </c>
      <c r="T231" s="30" t="s">
        <v>457</v>
      </c>
      <c r="U231" s="30" t="s">
        <v>457</v>
      </c>
      <c r="V231" s="30" t="s">
        <v>310</v>
      </c>
    </row>
    <row r="232" spans="1:22" ht="14.4" hidden="1" x14ac:dyDescent="0.3">
      <c r="A232" s="29">
        <v>45713</v>
      </c>
      <c r="B232" s="30">
        <v>2800</v>
      </c>
      <c r="C232" s="30" t="s">
        <v>450</v>
      </c>
      <c r="D232" s="30" t="s">
        <v>451</v>
      </c>
      <c r="E232" s="30" t="s">
        <v>824</v>
      </c>
      <c r="F232" s="30" t="s">
        <v>470</v>
      </c>
      <c r="G232" s="30" t="s">
        <v>471</v>
      </c>
      <c r="H232" s="93" t="s">
        <v>455</v>
      </c>
      <c r="I232" s="92">
        <v>2136000</v>
      </c>
      <c r="J232" s="31">
        <v>2136000</v>
      </c>
      <c r="K232" s="31">
        <v>2136000</v>
      </c>
      <c r="L232" s="92" t="s">
        <v>279</v>
      </c>
      <c r="M232" s="34">
        <v>258</v>
      </c>
      <c r="N232" s="108" t="s">
        <v>184</v>
      </c>
      <c r="O232" s="34">
        <v>2024680010149</v>
      </c>
      <c r="P232" s="106" t="s">
        <v>266</v>
      </c>
      <c r="Q232" s="30" t="s">
        <v>910</v>
      </c>
      <c r="R232" s="30" t="s">
        <v>457</v>
      </c>
      <c r="S232" s="30" t="s">
        <v>457</v>
      </c>
      <c r="T232" s="30" t="s">
        <v>457</v>
      </c>
      <c r="U232" s="30" t="s">
        <v>457</v>
      </c>
      <c r="V232" s="30" t="s">
        <v>310</v>
      </c>
    </row>
    <row r="233" spans="1:22" ht="14.4" hidden="1" x14ac:dyDescent="0.3">
      <c r="A233" s="29">
        <v>45713</v>
      </c>
      <c r="B233" s="30">
        <v>2801</v>
      </c>
      <c r="C233" s="30" t="s">
        <v>450</v>
      </c>
      <c r="D233" s="30" t="s">
        <v>451</v>
      </c>
      <c r="E233" s="30" t="s">
        <v>824</v>
      </c>
      <c r="F233" s="30" t="s">
        <v>472</v>
      </c>
      <c r="G233" s="30" t="s">
        <v>473</v>
      </c>
      <c r="H233" s="93" t="s">
        <v>455</v>
      </c>
      <c r="I233" s="92">
        <v>3916000</v>
      </c>
      <c r="J233" s="31">
        <v>3916000</v>
      </c>
      <c r="K233" s="31">
        <v>3916000</v>
      </c>
      <c r="L233" s="92" t="s">
        <v>279</v>
      </c>
      <c r="M233" s="34">
        <v>258</v>
      </c>
      <c r="N233" s="108" t="s">
        <v>184</v>
      </c>
      <c r="O233" s="34">
        <v>2024680010149</v>
      </c>
      <c r="P233" s="106" t="s">
        <v>266</v>
      </c>
      <c r="Q233" s="30" t="s">
        <v>910</v>
      </c>
      <c r="R233" s="30" t="s">
        <v>457</v>
      </c>
      <c r="S233" s="30" t="s">
        <v>457</v>
      </c>
      <c r="T233" s="30" t="s">
        <v>457</v>
      </c>
      <c r="U233" s="30" t="s">
        <v>457</v>
      </c>
      <c r="V233" s="30" t="s">
        <v>310</v>
      </c>
    </row>
    <row r="234" spans="1:22" ht="14.4" hidden="1" x14ac:dyDescent="0.3">
      <c r="A234" s="29">
        <v>45713</v>
      </c>
      <c r="B234" s="30">
        <v>2802</v>
      </c>
      <c r="C234" s="30" t="s">
        <v>450</v>
      </c>
      <c r="D234" s="30" t="s">
        <v>451</v>
      </c>
      <c r="E234" s="30" t="s">
        <v>824</v>
      </c>
      <c r="F234" s="30" t="s">
        <v>474</v>
      </c>
      <c r="G234" s="30" t="s">
        <v>475</v>
      </c>
      <c r="H234" s="93" t="s">
        <v>455</v>
      </c>
      <c r="I234" s="92">
        <v>3382000</v>
      </c>
      <c r="J234" s="31">
        <v>3382000</v>
      </c>
      <c r="K234" s="31">
        <v>3382000</v>
      </c>
      <c r="L234" s="92" t="s">
        <v>279</v>
      </c>
      <c r="M234" s="34">
        <v>258</v>
      </c>
      <c r="N234" s="108" t="s">
        <v>184</v>
      </c>
      <c r="O234" s="34">
        <v>2024680010149</v>
      </c>
      <c r="P234" s="106" t="s">
        <v>266</v>
      </c>
      <c r="Q234" s="30" t="s">
        <v>910</v>
      </c>
      <c r="R234" s="30" t="s">
        <v>457</v>
      </c>
      <c r="S234" s="30" t="s">
        <v>457</v>
      </c>
      <c r="T234" s="30" t="s">
        <v>457</v>
      </c>
      <c r="U234" s="30" t="s">
        <v>457</v>
      </c>
      <c r="V234" s="30" t="s">
        <v>310</v>
      </c>
    </row>
    <row r="235" spans="1:22" ht="14.4" hidden="1" x14ac:dyDescent="0.3">
      <c r="A235" s="29">
        <v>45713</v>
      </c>
      <c r="B235" s="30">
        <v>2821</v>
      </c>
      <c r="C235" s="30" t="s">
        <v>580</v>
      </c>
      <c r="D235" s="30" t="s">
        <v>301</v>
      </c>
      <c r="E235" s="30" t="s">
        <v>584</v>
      </c>
      <c r="F235" s="30" t="s">
        <v>825</v>
      </c>
      <c r="G235" s="30" t="s">
        <v>826</v>
      </c>
      <c r="H235" s="93">
        <v>1543</v>
      </c>
      <c r="I235" s="92">
        <v>14400000</v>
      </c>
      <c r="J235" s="31">
        <v>480000</v>
      </c>
      <c r="K235" s="31">
        <v>480000</v>
      </c>
      <c r="L235" s="92" t="s">
        <v>279</v>
      </c>
      <c r="M235" s="34">
        <v>256</v>
      </c>
      <c r="N235" s="108" t="s">
        <v>179</v>
      </c>
      <c r="O235" s="34">
        <v>2024680010149</v>
      </c>
      <c r="P235" s="106" t="s">
        <v>266</v>
      </c>
      <c r="Q235" s="30" t="s">
        <v>911</v>
      </c>
      <c r="R235" s="30" t="s">
        <v>306</v>
      </c>
      <c r="S235" s="30" t="s">
        <v>323</v>
      </c>
      <c r="T235" s="30" t="s">
        <v>1036</v>
      </c>
      <c r="U235" s="30" t="s">
        <v>1174</v>
      </c>
      <c r="V235" s="30" t="s">
        <v>310</v>
      </c>
    </row>
    <row r="236" spans="1:22" ht="14.4" hidden="1" x14ac:dyDescent="0.3">
      <c r="A236" s="29">
        <v>45713</v>
      </c>
      <c r="B236" s="30">
        <v>2822</v>
      </c>
      <c r="C236" s="30" t="s">
        <v>694</v>
      </c>
      <c r="D236" s="30" t="s">
        <v>695</v>
      </c>
      <c r="E236" s="30" t="s">
        <v>785</v>
      </c>
      <c r="F236" s="30" t="s">
        <v>827</v>
      </c>
      <c r="G236" s="30" t="s">
        <v>828</v>
      </c>
      <c r="H236" s="93">
        <v>1551</v>
      </c>
      <c r="I236" s="92">
        <v>24000000</v>
      </c>
      <c r="J236" s="31">
        <v>800000</v>
      </c>
      <c r="K236" s="31">
        <v>800000</v>
      </c>
      <c r="L236" s="92" t="s">
        <v>279</v>
      </c>
      <c r="M236" s="34">
        <v>91</v>
      </c>
      <c r="N236" s="108" t="s">
        <v>97</v>
      </c>
      <c r="O236" s="34">
        <v>2024680010123</v>
      </c>
      <c r="P236" s="106" t="s">
        <v>224</v>
      </c>
      <c r="Q236" s="30" t="s">
        <v>898</v>
      </c>
      <c r="R236" s="30" t="s">
        <v>306</v>
      </c>
      <c r="S236" s="30" t="s">
        <v>307</v>
      </c>
      <c r="T236" s="30" t="s">
        <v>1037</v>
      </c>
      <c r="U236" s="30" t="s">
        <v>1175</v>
      </c>
      <c r="V236" s="30" t="s">
        <v>310</v>
      </c>
    </row>
    <row r="237" spans="1:22" ht="14.4" hidden="1" x14ac:dyDescent="0.3">
      <c r="A237" s="29">
        <v>45713</v>
      </c>
      <c r="B237" s="30">
        <v>2823</v>
      </c>
      <c r="C237" s="30" t="s">
        <v>750</v>
      </c>
      <c r="D237" s="30" t="s">
        <v>301</v>
      </c>
      <c r="E237" s="30" t="s">
        <v>829</v>
      </c>
      <c r="F237" s="30" t="s">
        <v>830</v>
      </c>
      <c r="G237" s="30" t="s">
        <v>831</v>
      </c>
      <c r="H237" s="93">
        <v>1559</v>
      </c>
      <c r="I237" s="92">
        <v>18000000</v>
      </c>
      <c r="J237" s="31">
        <v>600000</v>
      </c>
      <c r="K237" s="31">
        <v>600000</v>
      </c>
      <c r="L237" s="92" t="s">
        <v>279</v>
      </c>
      <c r="M237" s="34">
        <v>1</v>
      </c>
      <c r="N237" s="108" t="s">
        <v>79</v>
      </c>
      <c r="O237" s="34">
        <v>2024680010141</v>
      </c>
      <c r="P237" s="106" t="s">
        <v>220</v>
      </c>
      <c r="Q237" s="30" t="s">
        <v>906</v>
      </c>
      <c r="R237" s="30" t="s">
        <v>306</v>
      </c>
      <c r="S237" s="30" t="s">
        <v>323</v>
      </c>
      <c r="T237" s="30" t="s">
        <v>1038</v>
      </c>
      <c r="U237" s="30" t="s">
        <v>1176</v>
      </c>
      <c r="V237" s="30" t="s">
        <v>310</v>
      </c>
    </row>
    <row r="238" spans="1:22" ht="14.4" hidden="1" x14ac:dyDescent="0.3">
      <c r="A238" s="29">
        <v>45713</v>
      </c>
      <c r="B238" s="30">
        <v>2867</v>
      </c>
      <c r="C238" s="30" t="s">
        <v>525</v>
      </c>
      <c r="D238" s="30" t="s">
        <v>526</v>
      </c>
      <c r="E238" s="30" t="s">
        <v>747</v>
      </c>
      <c r="F238" s="30" t="s">
        <v>832</v>
      </c>
      <c r="G238" s="30" t="s">
        <v>833</v>
      </c>
      <c r="H238" s="93">
        <v>1558</v>
      </c>
      <c r="I238" s="92">
        <v>15600000</v>
      </c>
      <c r="J238" s="31">
        <v>433333.33</v>
      </c>
      <c r="K238" s="31">
        <v>433333.33</v>
      </c>
      <c r="L238" s="92" t="s">
        <v>279</v>
      </c>
      <c r="M238" s="34">
        <v>204</v>
      </c>
      <c r="N238" s="108" t="s">
        <v>130</v>
      </c>
      <c r="O238" s="34">
        <v>2024680010066</v>
      </c>
      <c r="P238" s="106" t="s">
        <v>237</v>
      </c>
      <c r="Q238" s="30" t="s">
        <v>895</v>
      </c>
      <c r="R238" s="30" t="s">
        <v>306</v>
      </c>
      <c r="S238" s="30" t="s">
        <v>323</v>
      </c>
      <c r="T238" s="30" t="s">
        <v>1039</v>
      </c>
      <c r="U238" s="30" t="s">
        <v>1177</v>
      </c>
      <c r="V238" s="30" t="s">
        <v>310</v>
      </c>
    </row>
    <row r="239" spans="1:22" ht="14.4" hidden="1" x14ac:dyDescent="0.3">
      <c r="A239" s="29">
        <v>45714</v>
      </c>
      <c r="B239" s="30">
        <v>2913</v>
      </c>
      <c r="C239" s="30" t="s">
        <v>300</v>
      </c>
      <c r="D239" s="30" t="s">
        <v>301</v>
      </c>
      <c r="E239" s="30" t="s">
        <v>404</v>
      </c>
      <c r="F239" s="30" t="s">
        <v>834</v>
      </c>
      <c r="G239" s="30" t="s">
        <v>835</v>
      </c>
      <c r="H239" s="93">
        <v>1595</v>
      </c>
      <c r="I239" s="92">
        <v>21000000</v>
      </c>
      <c r="J239" s="31">
        <v>583333.32999999996</v>
      </c>
      <c r="K239" s="31">
        <v>583333.32999999996</v>
      </c>
      <c r="L239" s="92" t="s">
        <v>279</v>
      </c>
      <c r="M239" s="34">
        <v>254</v>
      </c>
      <c r="N239" s="108" t="s">
        <v>177</v>
      </c>
      <c r="O239" s="34">
        <v>2024680010068</v>
      </c>
      <c r="P239" s="104" t="s">
        <v>262</v>
      </c>
      <c r="Q239" s="30" t="s">
        <v>391</v>
      </c>
      <c r="R239" s="30" t="s">
        <v>306</v>
      </c>
      <c r="S239" s="30" t="s">
        <v>323</v>
      </c>
      <c r="T239" s="30" t="s">
        <v>1040</v>
      </c>
      <c r="U239" s="30" t="s">
        <v>1178</v>
      </c>
      <c r="V239" s="30" t="s">
        <v>310</v>
      </c>
    </row>
    <row r="240" spans="1:22" ht="14.4" hidden="1" x14ac:dyDescent="0.3">
      <c r="A240" s="29">
        <v>45714</v>
      </c>
      <c r="B240" s="30">
        <v>2914</v>
      </c>
      <c r="C240" s="30" t="s">
        <v>836</v>
      </c>
      <c r="D240" s="30" t="s">
        <v>301</v>
      </c>
      <c r="E240" s="30" t="s">
        <v>837</v>
      </c>
      <c r="F240" s="30" t="s">
        <v>838</v>
      </c>
      <c r="G240" s="30" t="s">
        <v>839</v>
      </c>
      <c r="H240" s="93">
        <v>1596</v>
      </c>
      <c r="I240" s="92">
        <v>13500000</v>
      </c>
      <c r="J240" s="31">
        <v>450000</v>
      </c>
      <c r="K240" s="31">
        <v>450000</v>
      </c>
      <c r="L240" s="92" t="s">
        <v>279</v>
      </c>
      <c r="M240" s="34">
        <v>203</v>
      </c>
      <c r="N240" s="108" t="s">
        <v>125</v>
      </c>
      <c r="O240" s="34">
        <v>2024680010163</v>
      </c>
      <c r="P240" s="106" t="s">
        <v>233</v>
      </c>
      <c r="Q240" s="30" t="s">
        <v>916</v>
      </c>
      <c r="R240" s="30" t="s">
        <v>306</v>
      </c>
      <c r="S240" s="30" t="s">
        <v>323</v>
      </c>
      <c r="T240" s="30" t="s">
        <v>1041</v>
      </c>
      <c r="U240" s="30" t="s">
        <v>1179</v>
      </c>
      <c r="V240" s="30" t="s">
        <v>310</v>
      </c>
    </row>
    <row r="241" spans="1:22" ht="14.4" hidden="1" x14ac:dyDescent="0.3">
      <c r="A241" s="29">
        <v>45714</v>
      </c>
      <c r="B241" s="30">
        <v>2915</v>
      </c>
      <c r="C241" s="30" t="s">
        <v>836</v>
      </c>
      <c r="D241" s="30" t="s">
        <v>301</v>
      </c>
      <c r="E241" s="30" t="s">
        <v>840</v>
      </c>
      <c r="F241" s="30" t="s">
        <v>841</v>
      </c>
      <c r="G241" s="30" t="s">
        <v>842</v>
      </c>
      <c r="H241" s="93">
        <v>1605</v>
      </c>
      <c r="I241" s="92">
        <v>13500000</v>
      </c>
      <c r="J241" s="31">
        <v>450000</v>
      </c>
      <c r="K241" s="31">
        <v>450000</v>
      </c>
      <c r="L241" s="92" t="s">
        <v>279</v>
      </c>
      <c r="M241" s="34">
        <v>203</v>
      </c>
      <c r="N241" s="108" t="s">
        <v>125</v>
      </c>
      <c r="O241" s="34">
        <v>2024680010163</v>
      </c>
      <c r="P241" s="106" t="s">
        <v>233</v>
      </c>
      <c r="Q241" s="30" t="s">
        <v>916</v>
      </c>
      <c r="R241" s="30" t="s">
        <v>306</v>
      </c>
      <c r="S241" s="30" t="s">
        <v>323</v>
      </c>
      <c r="T241" s="30" t="s">
        <v>1042</v>
      </c>
      <c r="U241" s="30" t="s">
        <v>1180</v>
      </c>
      <c r="V241" s="30" t="s">
        <v>310</v>
      </c>
    </row>
    <row r="242" spans="1:22" ht="14.4" hidden="1" x14ac:dyDescent="0.3">
      <c r="A242" s="29">
        <v>45714</v>
      </c>
      <c r="B242" s="30">
        <v>2916</v>
      </c>
      <c r="C242" s="30" t="s">
        <v>836</v>
      </c>
      <c r="D242" s="30" t="s">
        <v>301</v>
      </c>
      <c r="E242" s="30" t="s">
        <v>840</v>
      </c>
      <c r="F242" s="30" t="s">
        <v>843</v>
      </c>
      <c r="G242" s="30" t="s">
        <v>844</v>
      </c>
      <c r="H242" s="93">
        <v>1609</v>
      </c>
      <c r="I242" s="92">
        <v>13500000</v>
      </c>
      <c r="J242" s="31">
        <v>450000</v>
      </c>
      <c r="K242" s="31">
        <v>450000</v>
      </c>
      <c r="L242" s="92" t="s">
        <v>279</v>
      </c>
      <c r="M242" s="34">
        <v>203</v>
      </c>
      <c r="N242" s="108" t="s">
        <v>125</v>
      </c>
      <c r="O242" s="34">
        <v>2024680010163</v>
      </c>
      <c r="P242" s="106" t="s">
        <v>233</v>
      </c>
      <c r="Q242" s="30" t="s">
        <v>916</v>
      </c>
      <c r="R242" s="30" t="s">
        <v>306</v>
      </c>
      <c r="S242" s="30" t="s">
        <v>323</v>
      </c>
      <c r="T242" s="30" t="s">
        <v>1043</v>
      </c>
      <c r="U242" s="30" t="s">
        <v>1181</v>
      </c>
      <c r="V242" s="30" t="s">
        <v>310</v>
      </c>
    </row>
    <row r="243" spans="1:22" ht="14.4" hidden="1" x14ac:dyDescent="0.3">
      <c r="A243" s="29">
        <v>45714</v>
      </c>
      <c r="B243" s="30">
        <v>2917</v>
      </c>
      <c r="C243" s="30" t="s">
        <v>750</v>
      </c>
      <c r="D243" s="30" t="s">
        <v>301</v>
      </c>
      <c r="E243" s="30" t="s">
        <v>845</v>
      </c>
      <c r="F243" s="30" t="s">
        <v>846</v>
      </c>
      <c r="G243" s="30" t="s">
        <v>847</v>
      </c>
      <c r="H243" s="93">
        <v>1606</v>
      </c>
      <c r="I243" s="92">
        <v>25800000</v>
      </c>
      <c r="J243" s="31">
        <v>716666.67</v>
      </c>
      <c r="K243" s="31">
        <v>716666.67</v>
      </c>
      <c r="L243" s="92" t="s">
        <v>279</v>
      </c>
      <c r="M243" s="34">
        <v>1</v>
      </c>
      <c r="N243" s="108" t="s">
        <v>79</v>
      </c>
      <c r="O243" s="34">
        <v>2024680010141</v>
      </c>
      <c r="P243" s="106" t="s">
        <v>220</v>
      </c>
      <c r="Q243" s="30" t="s">
        <v>906</v>
      </c>
      <c r="R243" s="30" t="s">
        <v>306</v>
      </c>
      <c r="S243" s="30" t="s">
        <v>307</v>
      </c>
      <c r="T243" s="30" t="s">
        <v>1044</v>
      </c>
      <c r="U243" s="30" t="s">
        <v>1182</v>
      </c>
      <c r="V243" s="30" t="s">
        <v>310</v>
      </c>
    </row>
    <row r="244" spans="1:22" ht="14.4" hidden="1" x14ac:dyDescent="0.3">
      <c r="A244" s="29">
        <v>45714</v>
      </c>
      <c r="B244" s="30">
        <v>2918</v>
      </c>
      <c r="C244" s="30" t="s">
        <v>580</v>
      </c>
      <c r="D244" s="30" t="s">
        <v>301</v>
      </c>
      <c r="E244" s="30" t="s">
        <v>584</v>
      </c>
      <c r="F244" s="30" t="s">
        <v>848</v>
      </c>
      <c r="G244" s="30" t="s">
        <v>849</v>
      </c>
      <c r="H244" s="93">
        <v>1608</v>
      </c>
      <c r="I244" s="92">
        <v>14400000</v>
      </c>
      <c r="J244" s="31">
        <v>0</v>
      </c>
      <c r="K244" s="31">
        <v>0</v>
      </c>
      <c r="L244" s="92" t="s">
        <v>279</v>
      </c>
      <c r="M244" s="34">
        <v>256</v>
      </c>
      <c r="N244" s="108" t="s">
        <v>179</v>
      </c>
      <c r="O244" s="34">
        <v>2024680010149</v>
      </c>
      <c r="P244" s="106" t="s">
        <v>266</v>
      </c>
      <c r="Q244" s="30" t="s">
        <v>911</v>
      </c>
      <c r="R244" s="93" t="s">
        <v>457</v>
      </c>
      <c r="S244" s="93" t="s">
        <v>457</v>
      </c>
      <c r="T244" s="93" t="s">
        <v>457</v>
      </c>
      <c r="U244" s="93" t="s">
        <v>457</v>
      </c>
      <c r="V244" s="30" t="s">
        <v>310</v>
      </c>
    </row>
    <row r="245" spans="1:22" ht="14.4" hidden="1" x14ac:dyDescent="0.3">
      <c r="A245" s="29">
        <v>45714</v>
      </c>
      <c r="B245" s="30">
        <v>2924</v>
      </c>
      <c r="C245" s="30" t="s">
        <v>788</v>
      </c>
      <c r="D245" s="30" t="s">
        <v>301</v>
      </c>
      <c r="E245" s="30" t="s">
        <v>850</v>
      </c>
      <c r="F245" s="30" t="s">
        <v>851</v>
      </c>
      <c r="G245" s="30" t="s">
        <v>852</v>
      </c>
      <c r="H245" s="93">
        <v>1604</v>
      </c>
      <c r="I245" s="92">
        <v>24000000</v>
      </c>
      <c r="J245" s="31">
        <v>666666.67000000004</v>
      </c>
      <c r="K245" s="31">
        <v>666666.67000000004</v>
      </c>
      <c r="L245" s="92" t="s">
        <v>279</v>
      </c>
      <c r="M245" s="34">
        <v>219</v>
      </c>
      <c r="N245" s="108" t="s">
        <v>163</v>
      </c>
      <c r="O245" s="34">
        <v>2024680010141</v>
      </c>
      <c r="P245" s="106" t="s">
        <v>220</v>
      </c>
      <c r="Q245" s="30" t="s">
        <v>905</v>
      </c>
      <c r="R245" s="30" t="s">
        <v>306</v>
      </c>
      <c r="S245" s="30" t="s">
        <v>307</v>
      </c>
      <c r="T245" s="30" t="s">
        <v>1045</v>
      </c>
      <c r="U245" s="30" t="s">
        <v>1183</v>
      </c>
      <c r="V245" s="30" t="s">
        <v>310</v>
      </c>
    </row>
    <row r="246" spans="1:22" ht="14.4" hidden="1" x14ac:dyDescent="0.3">
      <c r="A246" s="29">
        <v>45715</v>
      </c>
      <c r="B246" s="30">
        <v>531</v>
      </c>
      <c r="C246" s="30" t="s">
        <v>300</v>
      </c>
      <c r="D246" s="30" t="s">
        <v>301</v>
      </c>
      <c r="E246" s="30" t="s">
        <v>355</v>
      </c>
      <c r="F246" s="30" t="s">
        <v>356</v>
      </c>
      <c r="G246" s="30" t="s">
        <v>357</v>
      </c>
      <c r="H246" s="93">
        <v>234</v>
      </c>
      <c r="I246" s="92">
        <v>-38500000</v>
      </c>
      <c r="J246" s="31">
        <v>0</v>
      </c>
      <c r="K246" s="31">
        <v>0</v>
      </c>
      <c r="L246" s="92" t="s">
        <v>279</v>
      </c>
      <c r="M246" s="34">
        <v>254</v>
      </c>
      <c r="N246" s="108" t="s">
        <v>177</v>
      </c>
      <c r="O246" s="34">
        <v>2024680010068</v>
      </c>
      <c r="P246" s="104" t="s">
        <v>262</v>
      </c>
      <c r="Q246" s="30" t="s">
        <v>305</v>
      </c>
      <c r="R246" s="30" t="s">
        <v>306</v>
      </c>
      <c r="S246" s="30" t="s">
        <v>307</v>
      </c>
      <c r="T246" s="30" t="s">
        <v>358</v>
      </c>
      <c r="U246" s="30" t="s">
        <v>359</v>
      </c>
      <c r="V246" s="30" t="s">
        <v>310</v>
      </c>
    </row>
    <row r="247" spans="1:22" ht="14.4" hidden="1" x14ac:dyDescent="0.3">
      <c r="A247" s="29">
        <v>45715</v>
      </c>
      <c r="B247" s="30">
        <v>3023</v>
      </c>
      <c r="C247" s="30" t="s">
        <v>788</v>
      </c>
      <c r="D247" s="30" t="s">
        <v>301</v>
      </c>
      <c r="E247" s="30" t="s">
        <v>853</v>
      </c>
      <c r="F247" s="30" t="s">
        <v>854</v>
      </c>
      <c r="G247" s="30" t="s">
        <v>855</v>
      </c>
      <c r="H247" s="93">
        <v>1637</v>
      </c>
      <c r="I247" s="92">
        <v>24000000</v>
      </c>
      <c r="J247" s="31">
        <v>533333.32999999996</v>
      </c>
      <c r="K247" s="31">
        <v>533333.32999999996</v>
      </c>
      <c r="L247" s="92" t="s">
        <v>279</v>
      </c>
      <c r="M247" s="34">
        <v>219</v>
      </c>
      <c r="N247" s="108" t="s">
        <v>163</v>
      </c>
      <c r="O247" s="34">
        <v>2024680010141</v>
      </c>
      <c r="P247" s="106" t="s">
        <v>220</v>
      </c>
      <c r="Q247" s="30" t="s">
        <v>905</v>
      </c>
      <c r="R247" s="30" t="s">
        <v>306</v>
      </c>
      <c r="S247" s="30" t="s">
        <v>307</v>
      </c>
      <c r="T247" s="30" t="s">
        <v>1046</v>
      </c>
      <c r="U247" s="30" t="s">
        <v>1184</v>
      </c>
      <c r="V247" s="30" t="s">
        <v>310</v>
      </c>
    </row>
    <row r="248" spans="1:22" ht="14.4" hidden="1" x14ac:dyDescent="0.3">
      <c r="A248" s="29">
        <v>45715</v>
      </c>
      <c r="B248" s="30">
        <v>3024</v>
      </c>
      <c r="C248" s="30" t="s">
        <v>836</v>
      </c>
      <c r="D248" s="30" t="s">
        <v>301</v>
      </c>
      <c r="E248" s="30" t="s">
        <v>837</v>
      </c>
      <c r="F248" s="30" t="s">
        <v>856</v>
      </c>
      <c r="G248" s="30" t="s">
        <v>857</v>
      </c>
      <c r="H248" s="93">
        <v>1642</v>
      </c>
      <c r="I248" s="92">
        <v>13500000</v>
      </c>
      <c r="J248" s="31">
        <v>360000</v>
      </c>
      <c r="K248" s="31">
        <v>360000</v>
      </c>
      <c r="L248" s="92" t="s">
        <v>279</v>
      </c>
      <c r="M248" s="34">
        <v>203</v>
      </c>
      <c r="N248" s="108" t="s">
        <v>125</v>
      </c>
      <c r="O248" s="34">
        <v>2024680010163</v>
      </c>
      <c r="P248" s="106" t="s">
        <v>233</v>
      </c>
      <c r="Q248" s="30" t="s">
        <v>916</v>
      </c>
      <c r="R248" s="30" t="s">
        <v>306</v>
      </c>
      <c r="S248" s="30" t="s">
        <v>323</v>
      </c>
      <c r="T248" s="30" t="s">
        <v>1047</v>
      </c>
      <c r="U248" s="30" t="s">
        <v>1185</v>
      </c>
      <c r="V248" s="30" t="s">
        <v>310</v>
      </c>
    </row>
    <row r="249" spans="1:22" ht="14.4" hidden="1" x14ac:dyDescent="0.3">
      <c r="A249" s="29">
        <v>45715</v>
      </c>
      <c r="B249" s="30">
        <v>3025</v>
      </c>
      <c r="C249" s="30" t="s">
        <v>836</v>
      </c>
      <c r="D249" s="30" t="s">
        <v>301</v>
      </c>
      <c r="E249" s="30" t="s">
        <v>858</v>
      </c>
      <c r="F249" s="30" t="s">
        <v>859</v>
      </c>
      <c r="G249" s="30" t="s">
        <v>860</v>
      </c>
      <c r="H249" s="93">
        <v>1643</v>
      </c>
      <c r="I249" s="92">
        <v>15000000</v>
      </c>
      <c r="J249" s="31">
        <v>400000</v>
      </c>
      <c r="K249" s="31">
        <v>400000</v>
      </c>
      <c r="L249" s="92" t="s">
        <v>279</v>
      </c>
      <c r="M249" s="34">
        <v>203</v>
      </c>
      <c r="N249" s="108" t="s">
        <v>125</v>
      </c>
      <c r="O249" s="34">
        <v>2024680010163</v>
      </c>
      <c r="P249" s="106" t="s">
        <v>233</v>
      </c>
      <c r="Q249" s="30" t="s">
        <v>916</v>
      </c>
      <c r="R249" s="30" t="s">
        <v>306</v>
      </c>
      <c r="S249" s="30" t="s">
        <v>323</v>
      </c>
      <c r="T249" s="30" t="s">
        <v>1048</v>
      </c>
      <c r="U249" s="30" t="s">
        <v>1186</v>
      </c>
      <c r="V249" s="30" t="s">
        <v>310</v>
      </c>
    </row>
    <row r="250" spans="1:22" ht="14.4" hidden="1" x14ac:dyDescent="0.3">
      <c r="A250" s="29">
        <v>45715</v>
      </c>
      <c r="B250" s="30">
        <v>3026</v>
      </c>
      <c r="C250" s="30" t="s">
        <v>788</v>
      </c>
      <c r="D250" s="30" t="s">
        <v>301</v>
      </c>
      <c r="E250" s="30" t="s">
        <v>861</v>
      </c>
      <c r="F250" s="30" t="s">
        <v>862</v>
      </c>
      <c r="G250" s="30" t="s">
        <v>863</v>
      </c>
      <c r="H250" s="93">
        <v>1650</v>
      </c>
      <c r="I250" s="92">
        <v>24000000</v>
      </c>
      <c r="J250" s="31">
        <v>533333.32999999996</v>
      </c>
      <c r="K250" s="31">
        <v>533333.32999999996</v>
      </c>
      <c r="L250" s="92" t="s">
        <v>279</v>
      </c>
      <c r="M250" s="34">
        <v>219</v>
      </c>
      <c r="N250" s="108" t="s">
        <v>163</v>
      </c>
      <c r="O250" s="34">
        <v>2024680010141</v>
      </c>
      <c r="P250" s="106" t="s">
        <v>220</v>
      </c>
      <c r="Q250" s="30" t="s">
        <v>905</v>
      </c>
      <c r="R250" s="30" t="s">
        <v>306</v>
      </c>
      <c r="S250" s="30" t="s">
        <v>307</v>
      </c>
      <c r="T250" s="30" t="s">
        <v>1049</v>
      </c>
      <c r="U250" s="30" t="s">
        <v>1187</v>
      </c>
      <c r="V250" s="30" t="s">
        <v>310</v>
      </c>
    </row>
    <row r="251" spans="1:22" ht="14.4" hidden="1" x14ac:dyDescent="0.3">
      <c r="A251" s="29">
        <v>45715</v>
      </c>
      <c r="B251" s="30">
        <v>3027</v>
      </c>
      <c r="C251" s="30" t="s">
        <v>481</v>
      </c>
      <c r="D251" s="30" t="s">
        <v>482</v>
      </c>
      <c r="E251" s="30" t="s">
        <v>864</v>
      </c>
      <c r="F251" s="30" t="s">
        <v>865</v>
      </c>
      <c r="G251" s="30" t="s">
        <v>866</v>
      </c>
      <c r="H251" s="93">
        <v>1633</v>
      </c>
      <c r="I251" s="92">
        <v>20400000</v>
      </c>
      <c r="J251" s="31">
        <v>453333.33</v>
      </c>
      <c r="K251" s="31">
        <v>0</v>
      </c>
      <c r="L251" s="92" t="s">
        <v>279</v>
      </c>
      <c r="M251" s="34">
        <v>211</v>
      </c>
      <c r="N251" s="108" t="s">
        <v>145</v>
      </c>
      <c r="O251" s="34">
        <v>2024680010125</v>
      </c>
      <c r="P251" s="106" t="s">
        <v>250</v>
      </c>
      <c r="Q251" s="30" t="s">
        <v>900</v>
      </c>
      <c r="R251" s="30" t="s">
        <v>306</v>
      </c>
      <c r="S251" s="30" t="s">
        <v>323</v>
      </c>
      <c r="T251" s="30" t="s">
        <v>1050</v>
      </c>
      <c r="U251" s="30" t="s">
        <v>1188</v>
      </c>
      <c r="V251" s="30" t="s">
        <v>310</v>
      </c>
    </row>
    <row r="252" spans="1:22" ht="14.4" hidden="1" x14ac:dyDescent="0.3">
      <c r="A252" s="29">
        <v>45715</v>
      </c>
      <c r="B252" s="30">
        <v>3028</v>
      </c>
      <c r="C252" s="30" t="s">
        <v>867</v>
      </c>
      <c r="D252" s="30" t="s">
        <v>526</v>
      </c>
      <c r="E252" s="30" t="s">
        <v>868</v>
      </c>
      <c r="F252" s="30" t="s">
        <v>869</v>
      </c>
      <c r="G252" s="30" t="s">
        <v>870</v>
      </c>
      <c r="H252" s="93">
        <v>1651</v>
      </c>
      <c r="I252" s="92">
        <v>18000000</v>
      </c>
      <c r="J252" s="31">
        <v>0</v>
      </c>
      <c r="K252" s="31">
        <v>0</v>
      </c>
      <c r="L252" s="92" t="s">
        <v>279</v>
      </c>
      <c r="M252" s="34">
        <v>206</v>
      </c>
      <c r="N252" s="108" t="s">
        <v>135</v>
      </c>
      <c r="O252" s="34">
        <v>2024680010086</v>
      </c>
      <c r="P252" s="106" t="s">
        <v>240</v>
      </c>
      <c r="Q252" s="30" t="s">
        <v>896</v>
      </c>
      <c r="R252" s="30" t="s">
        <v>306</v>
      </c>
      <c r="S252" s="30" t="s">
        <v>323</v>
      </c>
      <c r="T252" s="30" t="s">
        <v>1051</v>
      </c>
      <c r="U252" s="30" t="s">
        <v>1189</v>
      </c>
      <c r="V252" s="30" t="s">
        <v>310</v>
      </c>
    </row>
    <row r="253" spans="1:22" ht="14.4" hidden="1" x14ac:dyDescent="0.3">
      <c r="A253" s="29">
        <v>45715</v>
      </c>
      <c r="B253" s="30">
        <v>3029</v>
      </c>
      <c r="C253" s="30" t="s">
        <v>867</v>
      </c>
      <c r="D253" s="30" t="s">
        <v>526</v>
      </c>
      <c r="E253" s="30" t="s">
        <v>871</v>
      </c>
      <c r="F253" s="30" t="s">
        <v>872</v>
      </c>
      <c r="G253" s="30" t="s">
        <v>873</v>
      </c>
      <c r="H253" s="93">
        <v>1653</v>
      </c>
      <c r="I253" s="92">
        <v>24000000</v>
      </c>
      <c r="J253" s="31">
        <v>0</v>
      </c>
      <c r="K253" s="31">
        <v>0</v>
      </c>
      <c r="L253" s="92" t="s">
        <v>279</v>
      </c>
      <c r="M253" s="34">
        <v>206</v>
      </c>
      <c r="N253" s="108" t="s">
        <v>135</v>
      </c>
      <c r="O253" s="34">
        <v>2024680010086</v>
      </c>
      <c r="P253" s="106" t="s">
        <v>240</v>
      </c>
      <c r="Q253" s="30" t="s">
        <v>896</v>
      </c>
      <c r="R253" s="30" t="s">
        <v>306</v>
      </c>
      <c r="S253" s="30" t="s">
        <v>307</v>
      </c>
      <c r="T253" s="30" t="s">
        <v>1052</v>
      </c>
      <c r="U253" s="30" t="s">
        <v>1190</v>
      </c>
      <c r="V253" s="30" t="s">
        <v>310</v>
      </c>
    </row>
    <row r="254" spans="1:22" ht="14.4" hidden="1" x14ac:dyDescent="0.3">
      <c r="A254" s="29">
        <v>45715</v>
      </c>
      <c r="B254" s="30">
        <v>3030</v>
      </c>
      <c r="C254" s="30" t="s">
        <v>788</v>
      </c>
      <c r="D254" s="30" t="s">
        <v>301</v>
      </c>
      <c r="E254" s="30" t="s">
        <v>874</v>
      </c>
      <c r="F254" s="30" t="s">
        <v>875</v>
      </c>
      <c r="G254" s="30" t="s">
        <v>876</v>
      </c>
      <c r="H254" s="93">
        <v>1660</v>
      </c>
      <c r="I254" s="92">
        <v>18000000</v>
      </c>
      <c r="J254" s="31">
        <v>300000</v>
      </c>
      <c r="K254" s="31">
        <v>300000</v>
      </c>
      <c r="L254" s="92" t="s">
        <v>279</v>
      </c>
      <c r="M254" s="34">
        <v>219</v>
      </c>
      <c r="N254" s="108" t="s">
        <v>163</v>
      </c>
      <c r="O254" s="34">
        <v>2024680010141</v>
      </c>
      <c r="P254" s="106" t="s">
        <v>220</v>
      </c>
      <c r="Q254" s="30" t="s">
        <v>905</v>
      </c>
      <c r="R254" s="30" t="s">
        <v>306</v>
      </c>
      <c r="S254" s="30" t="s">
        <v>323</v>
      </c>
      <c r="T254" s="30" t="s">
        <v>1053</v>
      </c>
      <c r="U254" s="30" t="s">
        <v>1191</v>
      </c>
      <c r="V254" s="30" t="s">
        <v>310</v>
      </c>
    </row>
    <row r="255" spans="1:22" ht="14.4" hidden="1" x14ac:dyDescent="0.3">
      <c r="A255" s="29">
        <v>45716</v>
      </c>
      <c r="B255" s="30">
        <v>3092</v>
      </c>
      <c r="C255" s="30" t="s">
        <v>750</v>
      </c>
      <c r="D255" s="30" t="s">
        <v>301</v>
      </c>
      <c r="E255" s="30" t="s">
        <v>845</v>
      </c>
      <c r="F255" s="30" t="s">
        <v>877</v>
      </c>
      <c r="G255" s="30" t="s">
        <v>878</v>
      </c>
      <c r="H255" s="93">
        <v>1664</v>
      </c>
      <c r="I255" s="92">
        <v>25800000</v>
      </c>
      <c r="J255" s="31">
        <v>0</v>
      </c>
      <c r="K255" s="31">
        <v>0</v>
      </c>
      <c r="L255" s="92" t="s">
        <v>279</v>
      </c>
      <c r="M255" s="34">
        <v>1</v>
      </c>
      <c r="N255" s="108" t="s">
        <v>79</v>
      </c>
      <c r="O255" s="34">
        <v>2024680010141</v>
      </c>
      <c r="P255" s="106" t="s">
        <v>220</v>
      </c>
      <c r="Q255" s="30" t="s">
        <v>906</v>
      </c>
      <c r="R255" s="30" t="s">
        <v>306</v>
      </c>
      <c r="S255" s="30" t="s">
        <v>307</v>
      </c>
      <c r="T255" s="30" t="s">
        <v>1054</v>
      </c>
      <c r="U255" s="30" t="s">
        <v>1192</v>
      </c>
      <c r="V255" s="30" t="s">
        <v>310</v>
      </c>
    </row>
    <row r="256" spans="1:22" ht="14.4" hidden="1" x14ac:dyDescent="0.3">
      <c r="A256" s="29">
        <v>45716</v>
      </c>
      <c r="B256" s="30">
        <v>3093</v>
      </c>
      <c r="C256" s="30" t="s">
        <v>879</v>
      </c>
      <c r="D256" s="30" t="s">
        <v>301</v>
      </c>
      <c r="E256" s="30" t="s">
        <v>880</v>
      </c>
      <c r="F256" s="30" t="s">
        <v>881</v>
      </c>
      <c r="G256" s="30" t="s">
        <v>882</v>
      </c>
      <c r="H256" s="93">
        <v>1672</v>
      </c>
      <c r="I256" s="92">
        <v>20000000</v>
      </c>
      <c r="J256" s="31">
        <v>400000</v>
      </c>
      <c r="K256" s="31">
        <v>400000</v>
      </c>
      <c r="L256" s="92" t="s">
        <v>279</v>
      </c>
      <c r="M256" s="34">
        <v>223</v>
      </c>
      <c r="N256" s="108" t="s">
        <v>170</v>
      </c>
      <c r="O256" s="34">
        <v>2024680010143</v>
      </c>
      <c r="P256" s="106" t="s">
        <v>236</v>
      </c>
      <c r="Q256" s="30" t="s">
        <v>907</v>
      </c>
      <c r="R256" s="30" t="s">
        <v>306</v>
      </c>
      <c r="S256" s="30" t="s">
        <v>307</v>
      </c>
      <c r="T256" s="30" t="s">
        <v>1055</v>
      </c>
      <c r="U256" s="30" t="s">
        <v>1193</v>
      </c>
      <c r="V256" s="30" t="s">
        <v>310</v>
      </c>
    </row>
    <row r="257" spans="1:22" ht="14.4" hidden="1" x14ac:dyDescent="0.3">
      <c r="A257" s="29">
        <v>45716</v>
      </c>
      <c r="B257" s="30">
        <v>3094</v>
      </c>
      <c r="C257" s="30" t="s">
        <v>788</v>
      </c>
      <c r="D257" s="30" t="s">
        <v>301</v>
      </c>
      <c r="E257" s="30" t="s">
        <v>883</v>
      </c>
      <c r="F257" s="30" t="s">
        <v>884</v>
      </c>
      <c r="G257" s="30" t="s">
        <v>885</v>
      </c>
      <c r="H257" s="93">
        <v>1661</v>
      </c>
      <c r="I257" s="92">
        <v>24000000</v>
      </c>
      <c r="J257" s="31">
        <v>0</v>
      </c>
      <c r="K257" s="31">
        <v>0</v>
      </c>
      <c r="L257" s="92" t="s">
        <v>279</v>
      </c>
      <c r="M257" s="34">
        <v>219</v>
      </c>
      <c r="N257" s="108" t="s">
        <v>163</v>
      </c>
      <c r="O257" s="34">
        <v>2024680010141</v>
      </c>
      <c r="P257" s="106" t="s">
        <v>220</v>
      </c>
      <c r="Q257" s="30" t="s">
        <v>905</v>
      </c>
      <c r="R257" s="30" t="s">
        <v>306</v>
      </c>
      <c r="S257" s="30" t="s">
        <v>307</v>
      </c>
      <c r="T257" s="30" t="s">
        <v>1056</v>
      </c>
      <c r="U257" s="30" t="s">
        <v>1194</v>
      </c>
      <c r="V257" s="30" t="s">
        <v>310</v>
      </c>
    </row>
    <row r="258" spans="1:22" ht="14.4" hidden="1" x14ac:dyDescent="0.3">
      <c r="A258" s="29">
        <v>45716</v>
      </c>
      <c r="B258" s="30">
        <v>3095</v>
      </c>
      <c r="C258" s="30" t="s">
        <v>750</v>
      </c>
      <c r="D258" s="30" t="s">
        <v>301</v>
      </c>
      <c r="E258" s="30" t="s">
        <v>886</v>
      </c>
      <c r="F258" s="30" t="s">
        <v>887</v>
      </c>
      <c r="G258" s="30" t="s">
        <v>888</v>
      </c>
      <c r="H258" s="93">
        <v>1673</v>
      </c>
      <c r="I258" s="92">
        <v>24000000</v>
      </c>
      <c r="J258" s="31">
        <v>2000000</v>
      </c>
      <c r="K258" s="31">
        <v>2000000</v>
      </c>
      <c r="L258" s="92" t="s">
        <v>279</v>
      </c>
      <c r="M258" s="34">
        <v>1</v>
      </c>
      <c r="N258" s="108" t="s">
        <v>79</v>
      </c>
      <c r="O258" s="34">
        <v>2024680010141</v>
      </c>
      <c r="P258" s="106" t="s">
        <v>220</v>
      </c>
      <c r="Q258" s="30" t="s">
        <v>906</v>
      </c>
      <c r="R258" s="30" t="s">
        <v>306</v>
      </c>
      <c r="S258" s="30" t="s">
        <v>323</v>
      </c>
      <c r="T258" s="30" t="s">
        <v>1380</v>
      </c>
      <c r="U258" s="30" t="s">
        <v>1381</v>
      </c>
      <c r="V258" s="30" t="s">
        <v>310</v>
      </c>
    </row>
    <row r="259" spans="1:22" ht="14.4" hidden="1" x14ac:dyDescent="0.3">
      <c r="A259" s="29">
        <v>45716</v>
      </c>
      <c r="B259" s="30">
        <v>3096</v>
      </c>
      <c r="C259" s="30" t="s">
        <v>525</v>
      </c>
      <c r="D259" s="30" t="s">
        <v>526</v>
      </c>
      <c r="E259" s="30" t="s">
        <v>889</v>
      </c>
      <c r="F259" s="30" t="s">
        <v>890</v>
      </c>
      <c r="G259" s="30" t="s">
        <v>891</v>
      </c>
      <c r="H259" s="93">
        <v>1663</v>
      </c>
      <c r="I259" s="92">
        <v>15600000</v>
      </c>
      <c r="J259" s="31">
        <v>0</v>
      </c>
      <c r="K259" s="31">
        <v>0</v>
      </c>
      <c r="L259" s="92" t="s">
        <v>279</v>
      </c>
      <c r="M259" s="34">
        <v>204</v>
      </c>
      <c r="N259" s="108" t="s">
        <v>130</v>
      </c>
      <c r="O259" s="34">
        <v>2024680010066</v>
      </c>
      <c r="P259" s="106" t="s">
        <v>237</v>
      </c>
      <c r="Q259" s="30" t="s">
        <v>895</v>
      </c>
      <c r="R259" s="30" t="s">
        <v>306</v>
      </c>
      <c r="S259" s="30" t="s">
        <v>323</v>
      </c>
      <c r="T259" s="30" t="s">
        <v>1057</v>
      </c>
      <c r="U259" s="30" t="s">
        <v>1195</v>
      </c>
      <c r="V259" s="30" t="s">
        <v>310</v>
      </c>
    </row>
    <row r="260" spans="1:22" ht="14.4" hidden="1" x14ac:dyDescent="0.3">
      <c r="A260" s="29">
        <v>45716</v>
      </c>
      <c r="B260" s="30">
        <v>3097</v>
      </c>
      <c r="C260" s="30" t="s">
        <v>750</v>
      </c>
      <c r="D260" s="30" t="s">
        <v>301</v>
      </c>
      <c r="E260" s="30" t="s">
        <v>892</v>
      </c>
      <c r="F260" s="30" t="s">
        <v>893</v>
      </c>
      <c r="G260" s="30" t="s">
        <v>894</v>
      </c>
      <c r="H260" s="93">
        <v>1676</v>
      </c>
      <c r="I260" s="92">
        <v>24000000</v>
      </c>
      <c r="J260" s="31">
        <v>0</v>
      </c>
      <c r="K260" s="31">
        <v>0</v>
      </c>
      <c r="L260" s="92" t="s">
        <v>279</v>
      </c>
      <c r="M260" s="34">
        <v>1</v>
      </c>
      <c r="N260" s="108" t="s">
        <v>79</v>
      </c>
      <c r="O260" s="34">
        <v>2024680010141</v>
      </c>
      <c r="P260" s="106" t="s">
        <v>220</v>
      </c>
      <c r="Q260" s="30" t="s">
        <v>906</v>
      </c>
      <c r="R260" s="30" t="s">
        <v>306</v>
      </c>
      <c r="S260" s="30" t="s">
        <v>307</v>
      </c>
      <c r="T260" s="30" t="s">
        <v>1382</v>
      </c>
      <c r="U260" s="30" t="s">
        <v>1383</v>
      </c>
      <c r="V260" s="30" t="s">
        <v>310</v>
      </c>
    </row>
    <row r="261" spans="1:22" ht="14.4" hidden="1" x14ac:dyDescent="0.3">
      <c r="A261" s="29">
        <v>45719</v>
      </c>
      <c r="B261" s="30">
        <v>3119</v>
      </c>
      <c r="C261" s="30" t="s">
        <v>788</v>
      </c>
      <c r="D261" s="30" t="s">
        <v>301</v>
      </c>
      <c r="E261" s="30" t="s">
        <v>883</v>
      </c>
      <c r="F261" s="30" t="s">
        <v>1196</v>
      </c>
      <c r="G261" s="30" t="s">
        <v>1197</v>
      </c>
      <c r="H261" s="94">
        <v>1700</v>
      </c>
      <c r="I261" s="92">
        <v>24000000</v>
      </c>
      <c r="J261" s="31">
        <v>0</v>
      </c>
      <c r="K261" s="31">
        <v>0</v>
      </c>
      <c r="L261" s="92" t="s">
        <v>279</v>
      </c>
      <c r="M261" s="34">
        <v>219</v>
      </c>
      <c r="N261" s="108" t="s">
        <v>163</v>
      </c>
      <c r="O261" s="34">
        <v>2024680010141</v>
      </c>
      <c r="P261" s="30" t="s">
        <v>220</v>
      </c>
      <c r="Q261" s="30" t="str">
        <f>VLOOKUP(Tabla2[[#This Row],[RUBRO]],[1]Actividades!$D$2:$G$102,4,0)</f>
        <v>Actividad 2.1.1 Desarrollar estrategías encaminadas al restablecimiento de los derechos de niños, niñas y adolescentes</v>
      </c>
      <c r="R261" s="30" t="s">
        <v>306</v>
      </c>
      <c r="S261" s="30" t="s">
        <v>307</v>
      </c>
      <c r="T261" s="30" t="s">
        <v>1306</v>
      </c>
      <c r="U261" s="30" t="s">
        <v>1343</v>
      </c>
      <c r="V261" s="30" t="s">
        <v>310</v>
      </c>
    </row>
    <row r="262" spans="1:22" ht="14.4" hidden="1" x14ac:dyDescent="0.3">
      <c r="A262" s="29">
        <v>45719</v>
      </c>
      <c r="B262" s="30">
        <v>3120</v>
      </c>
      <c r="C262" s="30" t="s">
        <v>1198</v>
      </c>
      <c r="D262" s="30" t="s">
        <v>482</v>
      </c>
      <c r="E262" s="30" t="s">
        <v>1199</v>
      </c>
      <c r="F262" s="30" t="s">
        <v>1200</v>
      </c>
      <c r="G262" s="30" t="s">
        <v>1201</v>
      </c>
      <c r="H262" s="94">
        <v>1683</v>
      </c>
      <c r="I262" s="92">
        <v>24000000</v>
      </c>
      <c r="J262" s="31">
        <v>0</v>
      </c>
      <c r="K262" s="31">
        <v>0</v>
      </c>
      <c r="L262" s="92" t="s">
        <v>279</v>
      </c>
      <c r="M262" s="34">
        <v>209</v>
      </c>
      <c r="N262" s="108" t="s">
        <v>140</v>
      </c>
      <c r="O262" s="34">
        <v>2024680010126</v>
      </c>
      <c r="P262" s="30" t="s">
        <v>248</v>
      </c>
      <c r="Q262" s="30" t="str">
        <f>VLOOKUP(Tabla2[[#This Row],[RUBRO]],[1]Actividades!$D$2:$G$102,4,0)</f>
        <v>Actividad 1.1.1 Formular e implementar estrategias de sistema de apoyo comunitario para la prevención y erradicación del maltrato y/o violencia contra las personas mayores del municipio.</v>
      </c>
      <c r="R262" s="30" t="s">
        <v>306</v>
      </c>
      <c r="S262" s="30" t="s">
        <v>307</v>
      </c>
      <c r="T262" s="30" t="s">
        <v>1307</v>
      </c>
      <c r="U262" s="30" t="s">
        <v>1344</v>
      </c>
      <c r="V262" s="30" t="s">
        <v>310</v>
      </c>
    </row>
    <row r="263" spans="1:22" ht="14.4" hidden="1" x14ac:dyDescent="0.3">
      <c r="A263" s="29">
        <v>45719</v>
      </c>
      <c r="B263" s="30">
        <v>3146</v>
      </c>
      <c r="C263" s="30" t="s">
        <v>486</v>
      </c>
      <c r="D263" s="30" t="s">
        <v>482</v>
      </c>
      <c r="E263" s="30" t="s">
        <v>1202</v>
      </c>
      <c r="F263" s="30" t="s">
        <v>1203</v>
      </c>
      <c r="G263" s="30" t="s">
        <v>1204</v>
      </c>
      <c r="H263" s="94">
        <v>1691</v>
      </c>
      <c r="I263" s="92">
        <v>24000000</v>
      </c>
      <c r="J263" s="31">
        <v>0</v>
      </c>
      <c r="K263" s="31">
        <v>0</v>
      </c>
      <c r="L263" s="92" t="s">
        <v>279</v>
      </c>
      <c r="M263" s="34">
        <v>211</v>
      </c>
      <c r="N263" s="108" t="s">
        <v>145</v>
      </c>
      <c r="O263" s="34">
        <v>2024680010125</v>
      </c>
      <c r="P263" s="30" t="s">
        <v>250</v>
      </c>
      <c r="Q263" s="30" t="str">
        <f>VLOOKUP(Tabla2[[#This Row],[RUBRO]],[1]Actividades!$D$2:$G$102,4,0)</f>
        <v>Actividad 1.1.1 Brindar atención integral a las personas mayores en salud, recreación y buen uso del tiempo libre mediante espacios culturales, artísticos y recreativos.</v>
      </c>
      <c r="R263" s="30" t="s">
        <v>306</v>
      </c>
      <c r="S263" s="30" t="s">
        <v>307</v>
      </c>
      <c r="T263" s="30" t="s">
        <v>1308</v>
      </c>
      <c r="U263" s="30" t="s">
        <v>1345</v>
      </c>
      <c r="V263" s="30" t="s">
        <v>310</v>
      </c>
    </row>
    <row r="264" spans="1:22" ht="14.4" hidden="1" x14ac:dyDescent="0.3">
      <c r="A264" s="29">
        <v>45719</v>
      </c>
      <c r="B264" s="30">
        <v>3147</v>
      </c>
      <c r="C264" s="30" t="s">
        <v>1205</v>
      </c>
      <c r="D264" s="30" t="s">
        <v>301</v>
      </c>
      <c r="E264" s="30" t="s">
        <v>1206</v>
      </c>
      <c r="F264" s="30" t="s">
        <v>1207</v>
      </c>
      <c r="G264" s="30" t="s">
        <v>1208</v>
      </c>
      <c r="H264" s="94">
        <v>1695</v>
      </c>
      <c r="I264" s="92">
        <v>21500000</v>
      </c>
      <c r="J264" s="31">
        <v>0</v>
      </c>
      <c r="K264" s="31">
        <v>0</v>
      </c>
      <c r="L264" s="92" t="s">
        <v>279</v>
      </c>
      <c r="M264" s="34">
        <v>217</v>
      </c>
      <c r="N264" s="110" t="s">
        <v>157</v>
      </c>
      <c r="O264" s="34">
        <v>2024680010154</v>
      </c>
      <c r="P264" s="30" t="s">
        <v>255</v>
      </c>
      <c r="Q264" s="30" t="str">
        <f>VLOOKUP(Tabla2[[#This Row],[RUBRO]],[1]Actividades!$D$2:$G$102,4,0)</f>
        <v xml:space="preserve">Actividad 1.1.1 Prestar los servicios de atención, capacitación y asesoría para la población con orientación sexual e identidad de género diversa						</v>
      </c>
      <c r="R264" s="30" t="s">
        <v>306</v>
      </c>
      <c r="S264" s="30" t="s">
        <v>307</v>
      </c>
      <c r="T264" s="30" t="s">
        <v>1309</v>
      </c>
      <c r="U264" s="30" t="s">
        <v>1346</v>
      </c>
      <c r="V264" s="30" t="s">
        <v>310</v>
      </c>
    </row>
    <row r="265" spans="1:22" ht="14.4" hidden="1" x14ac:dyDescent="0.3">
      <c r="A265" s="29">
        <v>45719</v>
      </c>
      <c r="B265" s="30">
        <v>3148</v>
      </c>
      <c r="C265" s="30" t="s">
        <v>788</v>
      </c>
      <c r="D265" s="30" t="s">
        <v>301</v>
      </c>
      <c r="E265" s="30" t="s">
        <v>1209</v>
      </c>
      <c r="F265" s="30" t="s">
        <v>1210</v>
      </c>
      <c r="G265" s="30" t="s">
        <v>1211</v>
      </c>
      <c r="H265" s="94">
        <v>1701</v>
      </c>
      <c r="I265" s="92">
        <v>18000000</v>
      </c>
      <c r="J265" s="31">
        <v>0</v>
      </c>
      <c r="K265" s="31">
        <v>0</v>
      </c>
      <c r="L265" s="92" t="s">
        <v>279</v>
      </c>
      <c r="M265" s="34">
        <v>219</v>
      </c>
      <c r="N265" s="108" t="s">
        <v>163</v>
      </c>
      <c r="O265" s="34">
        <v>2024680010141</v>
      </c>
      <c r="P265" s="30" t="s">
        <v>220</v>
      </c>
      <c r="Q265" s="30" t="str">
        <f>VLOOKUP(Tabla2[[#This Row],[RUBRO]],[1]Actividades!$D$2:$G$102,4,0)</f>
        <v>Actividad 2.1.1 Desarrollar estrategías encaminadas al restablecimiento de los derechos de niños, niñas y adolescentes</v>
      </c>
      <c r="R265" s="30" t="s">
        <v>306</v>
      </c>
      <c r="S265" s="30" t="s">
        <v>323</v>
      </c>
      <c r="T265" s="30" t="s">
        <v>1310</v>
      </c>
      <c r="U265" s="30" t="s">
        <v>1347</v>
      </c>
      <c r="V265" s="30" t="s">
        <v>310</v>
      </c>
    </row>
    <row r="266" spans="1:22" ht="14.4" hidden="1" x14ac:dyDescent="0.3">
      <c r="A266" s="29">
        <v>45719</v>
      </c>
      <c r="B266" s="30">
        <v>3149</v>
      </c>
      <c r="C266" s="30" t="s">
        <v>486</v>
      </c>
      <c r="D266" s="30" t="s">
        <v>482</v>
      </c>
      <c r="E266" s="30" t="s">
        <v>577</v>
      </c>
      <c r="F266" s="30" t="s">
        <v>1212</v>
      </c>
      <c r="G266" s="30" t="s">
        <v>1213</v>
      </c>
      <c r="H266" s="94">
        <v>1690</v>
      </c>
      <c r="I266" s="92">
        <v>18000000</v>
      </c>
      <c r="J266" s="31">
        <v>0</v>
      </c>
      <c r="K266" s="31">
        <v>0</v>
      </c>
      <c r="L266" s="92" t="s">
        <v>279</v>
      </c>
      <c r="M266" s="34">
        <v>211</v>
      </c>
      <c r="N266" s="108" t="s">
        <v>145</v>
      </c>
      <c r="O266" s="34">
        <v>2024680010125</v>
      </c>
      <c r="P266" s="30" t="s">
        <v>250</v>
      </c>
      <c r="Q266" s="30" t="str">
        <f>VLOOKUP(Tabla2[[#This Row],[RUBRO]],[1]Actividades!$D$2:$G$102,4,0)</f>
        <v>Actividad 1.1.1 Brindar atención integral a las personas mayores en salud, recreación y buen uso del tiempo libre mediante espacios culturales, artísticos y recreativos.</v>
      </c>
      <c r="R266" s="30" t="s">
        <v>306</v>
      </c>
      <c r="S266" s="30" t="s">
        <v>323</v>
      </c>
      <c r="T266" s="30" t="s">
        <v>1311</v>
      </c>
      <c r="U266" s="30" t="s">
        <v>1348</v>
      </c>
      <c r="V266" s="30" t="s">
        <v>310</v>
      </c>
    </row>
    <row r="267" spans="1:22" ht="14.4" hidden="1" x14ac:dyDescent="0.3">
      <c r="A267" s="29">
        <v>45719</v>
      </c>
      <c r="B267" s="30">
        <v>3150</v>
      </c>
      <c r="C267" s="30" t="s">
        <v>879</v>
      </c>
      <c r="D267" s="30" t="s">
        <v>301</v>
      </c>
      <c r="E267" s="30" t="s">
        <v>1214</v>
      </c>
      <c r="F267" s="30" t="s">
        <v>1215</v>
      </c>
      <c r="G267" s="30" t="s">
        <v>1216</v>
      </c>
      <c r="H267" s="94">
        <v>1702</v>
      </c>
      <c r="I267" s="92">
        <v>20000000</v>
      </c>
      <c r="J267" s="31">
        <v>0</v>
      </c>
      <c r="K267" s="31">
        <v>0</v>
      </c>
      <c r="L267" s="92" t="s">
        <v>279</v>
      </c>
      <c r="M267" s="34">
        <v>223</v>
      </c>
      <c r="N267" s="108" t="s">
        <v>170</v>
      </c>
      <c r="O267" s="34">
        <v>2024680010143</v>
      </c>
      <c r="P267" s="30" t="s">
        <v>236</v>
      </c>
      <c r="Q267" s="30" t="str">
        <f>VLOOKUP(Tabla2[[#This Row],[RUBRO]],[1]Actividades!$D$2:$G$102,4,0)</f>
        <v>Actividad 1.1.1 Desarrollar estrategias comunitarias que promuevan espacios seguros para las familias del municipio de Bucaramanga</v>
      </c>
      <c r="R267" s="30" t="s">
        <v>306</v>
      </c>
      <c r="S267" s="30" t="s">
        <v>307</v>
      </c>
      <c r="T267" s="30" t="s">
        <v>1312</v>
      </c>
      <c r="U267" s="30" t="s">
        <v>1349</v>
      </c>
      <c r="V267" s="30" t="s">
        <v>310</v>
      </c>
    </row>
    <row r="268" spans="1:22" ht="14.4" hidden="1" x14ac:dyDescent="0.3">
      <c r="A268" s="29">
        <v>45719</v>
      </c>
      <c r="B268" s="30">
        <v>3151</v>
      </c>
      <c r="C268" s="30" t="s">
        <v>486</v>
      </c>
      <c r="D268" s="30" t="s">
        <v>482</v>
      </c>
      <c r="E268" s="30" t="s">
        <v>516</v>
      </c>
      <c r="F268" s="30" t="s">
        <v>1217</v>
      </c>
      <c r="G268" s="30" t="s">
        <v>1218</v>
      </c>
      <c r="H268" s="94">
        <v>1693</v>
      </c>
      <c r="I268" s="92">
        <v>24000000</v>
      </c>
      <c r="J268" s="31">
        <v>0</v>
      </c>
      <c r="K268" s="31">
        <v>0</v>
      </c>
      <c r="L268" s="92" t="s">
        <v>279</v>
      </c>
      <c r="M268" s="34">
        <v>211</v>
      </c>
      <c r="N268" s="108" t="s">
        <v>145</v>
      </c>
      <c r="O268" s="34">
        <v>2024680010125</v>
      </c>
      <c r="P268" s="30" t="s">
        <v>250</v>
      </c>
      <c r="Q268" s="30" t="str">
        <f>VLOOKUP(Tabla2[[#This Row],[RUBRO]],[1]Actividades!$D$2:$G$102,4,0)</f>
        <v>Actividad 1.1.1 Brindar atención integral a las personas mayores en salud, recreación y buen uso del tiempo libre mediante espacios culturales, artísticos y recreativos.</v>
      </c>
      <c r="R268" s="30" t="s">
        <v>306</v>
      </c>
      <c r="S268" s="30" t="s">
        <v>307</v>
      </c>
      <c r="T268" s="30" t="s">
        <v>1313</v>
      </c>
      <c r="U268" s="30" t="s">
        <v>1350</v>
      </c>
      <c r="V268" s="30" t="s">
        <v>310</v>
      </c>
    </row>
    <row r="269" spans="1:22" ht="14.4" hidden="1" x14ac:dyDescent="0.3">
      <c r="A269" s="29">
        <v>45720</v>
      </c>
      <c r="B269" s="30">
        <v>3234</v>
      </c>
      <c r="C269" s="30" t="s">
        <v>580</v>
      </c>
      <c r="D269" s="30" t="s">
        <v>301</v>
      </c>
      <c r="E269" s="30" t="s">
        <v>584</v>
      </c>
      <c r="F269" s="30" t="s">
        <v>1219</v>
      </c>
      <c r="G269" s="30" t="s">
        <v>1220</v>
      </c>
      <c r="H269" s="94">
        <v>1742</v>
      </c>
      <c r="I269" s="92">
        <v>14400000</v>
      </c>
      <c r="J269" s="31">
        <v>0</v>
      </c>
      <c r="K269" s="31">
        <v>0</v>
      </c>
      <c r="L269" s="92" t="s">
        <v>279</v>
      </c>
      <c r="M269" s="34">
        <v>256</v>
      </c>
      <c r="N269" s="108" t="s">
        <v>179</v>
      </c>
      <c r="O269" s="34">
        <v>2024680010149</v>
      </c>
      <c r="P269" s="30" t="s">
        <v>266</v>
      </c>
      <c r="Q269" s="30" t="str">
        <f>VLOOKUP(Tabla2[[#This Row],[RUBRO]],[1]Actividades!$D$2:$G$102,4,0)</f>
        <v>Actividad 2.1.2 Fortalecer el programa Ágoras a través de actividades que fortalezcan lazos de integración familiar y social</v>
      </c>
      <c r="R269" s="30" t="s">
        <v>306</v>
      </c>
      <c r="S269" s="30" t="s">
        <v>323</v>
      </c>
      <c r="T269" s="30" t="s">
        <v>1314</v>
      </c>
      <c r="U269" s="30" t="s">
        <v>1351</v>
      </c>
      <c r="V269" s="30" t="s">
        <v>310</v>
      </c>
    </row>
    <row r="270" spans="1:22" ht="14.4" hidden="1" x14ac:dyDescent="0.3">
      <c r="A270" s="29">
        <v>45720</v>
      </c>
      <c r="B270" s="30">
        <v>3235</v>
      </c>
      <c r="C270" s="30" t="s">
        <v>836</v>
      </c>
      <c r="D270" s="30" t="s">
        <v>301</v>
      </c>
      <c r="E270" s="30" t="s">
        <v>837</v>
      </c>
      <c r="F270" s="30" t="s">
        <v>1221</v>
      </c>
      <c r="G270" s="30" t="s">
        <v>1222</v>
      </c>
      <c r="H270" s="94">
        <v>1730</v>
      </c>
      <c r="I270" s="92">
        <v>13500000</v>
      </c>
      <c r="J270" s="31">
        <v>0</v>
      </c>
      <c r="K270" s="31">
        <v>0</v>
      </c>
      <c r="L270" s="92" t="s">
        <v>279</v>
      </c>
      <c r="M270" s="34">
        <v>203</v>
      </c>
      <c r="N270" s="108" t="s">
        <v>125</v>
      </c>
      <c r="O270" s="34">
        <v>2024680010163</v>
      </c>
      <c r="P270" s="30" t="s">
        <v>233</v>
      </c>
      <c r="Q270" s="30" t="str">
        <f>VLOOKUP(Tabla2[[#This Row],[RUBRO]],[1]Actividades!$D$2:$G$102,4,0)</f>
        <v>Actividad 1.1.1 Coordinar, brindar y mantener la atencion a los beneficiarios del programa de transferencias monetarias, asi como la verificacion y cargue de las diferentes novedades del mismo.</v>
      </c>
      <c r="R270" s="30" t="s">
        <v>306</v>
      </c>
      <c r="S270" s="30" t="s">
        <v>323</v>
      </c>
      <c r="T270" s="30" t="s">
        <v>1315</v>
      </c>
      <c r="U270" s="30" t="s">
        <v>1352</v>
      </c>
      <c r="V270" s="30" t="s">
        <v>310</v>
      </c>
    </row>
    <row r="271" spans="1:22" ht="14.4" hidden="1" x14ac:dyDescent="0.3">
      <c r="A271" s="29">
        <v>45720</v>
      </c>
      <c r="B271" s="30">
        <v>3236</v>
      </c>
      <c r="C271" s="30" t="s">
        <v>525</v>
      </c>
      <c r="D271" s="30" t="s">
        <v>526</v>
      </c>
      <c r="E271" s="30" t="s">
        <v>1223</v>
      </c>
      <c r="F271" s="30" t="s">
        <v>1224</v>
      </c>
      <c r="G271" s="30" t="s">
        <v>1225</v>
      </c>
      <c r="H271" s="94">
        <v>1732</v>
      </c>
      <c r="I271" s="92">
        <v>25200000</v>
      </c>
      <c r="J271" s="31">
        <v>0</v>
      </c>
      <c r="K271" s="31">
        <v>0</v>
      </c>
      <c r="L271" s="92" t="s">
        <v>279</v>
      </c>
      <c r="M271" s="34">
        <v>204</v>
      </c>
      <c r="N271" s="108" t="s">
        <v>130</v>
      </c>
      <c r="O271" s="34">
        <v>2024680010066</v>
      </c>
      <c r="P271" s="30" t="s">
        <v>237</v>
      </c>
      <c r="Q271" s="30" t="str">
        <f>VLOOKUP(Tabla2[[#This Row],[RUBRO]],[1]Actividades!$D$2:$G$102,4,0)</f>
        <v>Actividad 1.1.5 Realizar la identificación, caracterización y seguimiento de cada persona sin hogar atendida por la Secretaría de Desarrollo Social</v>
      </c>
      <c r="R271" s="30" t="s">
        <v>306</v>
      </c>
      <c r="S271" s="30" t="s">
        <v>307</v>
      </c>
      <c r="T271" s="30" t="s">
        <v>1316</v>
      </c>
      <c r="U271" s="30" t="s">
        <v>1353</v>
      </c>
      <c r="V271" s="30" t="s">
        <v>310</v>
      </c>
    </row>
    <row r="272" spans="1:22" ht="14.4" hidden="1" x14ac:dyDescent="0.3">
      <c r="A272" s="29">
        <v>45720</v>
      </c>
      <c r="B272" s="30">
        <v>3237</v>
      </c>
      <c r="C272" s="30" t="s">
        <v>493</v>
      </c>
      <c r="D272" s="30" t="s">
        <v>482</v>
      </c>
      <c r="E272" s="30" t="s">
        <v>1226</v>
      </c>
      <c r="F272" s="30" t="s">
        <v>1227</v>
      </c>
      <c r="G272" s="30" t="s">
        <v>1228</v>
      </c>
      <c r="H272" s="94">
        <v>1749</v>
      </c>
      <c r="I272" s="92">
        <v>24000000</v>
      </c>
      <c r="J272" s="31">
        <v>0</v>
      </c>
      <c r="K272" s="31">
        <v>0</v>
      </c>
      <c r="L272" s="92" t="s">
        <v>279</v>
      </c>
      <c r="M272" s="34">
        <v>211</v>
      </c>
      <c r="N272" s="108" t="s">
        <v>145</v>
      </c>
      <c r="O272" s="34">
        <v>2024680010125</v>
      </c>
      <c r="P272" s="30" t="s">
        <v>250</v>
      </c>
      <c r="Q272" s="30" t="str">
        <f>VLOOKUP(Tabla2[[#This Row],[RUBRO]],[1]Actividades!$D$2:$G$102,4,0)</f>
        <v>Actividad 1.1.1 Brindar atención integral a las personas mayores en salud, recreación y buen uso del tiempo libre mediante espacios culturales, artísticos y recreativos.</v>
      </c>
      <c r="R272" s="30" t="s">
        <v>306</v>
      </c>
      <c r="S272" s="30" t="s">
        <v>307</v>
      </c>
      <c r="T272" s="30" t="s">
        <v>1317</v>
      </c>
      <c r="U272" s="30" t="s">
        <v>1354</v>
      </c>
      <c r="V272" s="30" t="s">
        <v>310</v>
      </c>
    </row>
    <row r="273" spans="1:22" ht="14.4" hidden="1" x14ac:dyDescent="0.3">
      <c r="A273" s="29">
        <v>45720</v>
      </c>
      <c r="B273" s="30">
        <v>3238</v>
      </c>
      <c r="C273" s="30" t="s">
        <v>681</v>
      </c>
      <c r="D273" s="30" t="s">
        <v>526</v>
      </c>
      <c r="E273" s="30" t="s">
        <v>803</v>
      </c>
      <c r="F273" s="30" t="s">
        <v>1229</v>
      </c>
      <c r="G273" s="30" t="s">
        <v>1230</v>
      </c>
      <c r="H273" s="94">
        <v>1729</v>
      </c>
      <c r="I273" s="92">
        <v>16200000</v>
      </c>
      <c r="J273" s="31">
        <v>0</v>
      </c>
      <c r="K273" s="31">
        <v>0</v>
      </c>
      <c r="L273" s="92" t="s">
        <v>279</v>
      </c>
      <c r="M273" s="34">
        <v>90</v>
      </c>
      <c r="N273" s="108" t="s">
        <v>94</v>
      </c>
      <c r="O273" s="34">
        <v>2024680010123</v>
      </c>
      <c r="P273" s="30" t="s">
        <v>224</v>
      </c>
      <c r="Q273" s="30" t="str">
        <f>VLOOKUP(Tabla2[[#This Row],[RUBRO]],[1]Actividades!$D$2:$G$102,4,0)</f>
        <v>Actividad 1.1.5 Mantener en operación y acompañar la estrategia de progreso de mercadillos campesinos</v>
      </c>
      <c r="R273" s="30" t="s">
        <v>306</v>
      </c>
      <c r="S273" s="30" t="s">
        <v>323</v>
      </c>
      <c r="T273" s="30" t="s">
        <v>1318</v>
      </c>
      <c r="U273" s="30" t="s">
        <v>1355</v>
      </c>
      <c r="V273" s="30" t="s">
        <v>310</v>
      </c>
    </row>
    <row r="274" spans="1:22" ht="14.4" hidden="1" x14ac:dyDescent="0.3">
      <c r="A274" s="29">
        <v>45721</v>
      </c>
      <c r="B274" s="30">
        <v>2918</v>
      </c>
      <c r="C274" s="30" t="s">
        <v>580</v>
      </c>
      <c r="D274" s="30" t="s">
        <v>301</v>
      </c>
      <c r="E274" s="30" t="s">
        <v>584</v>
      </c>
      <c r="F274" s="30" t="s">
        <v>848</v>
      </c>
      <c r="G274" s="30" t="s">
        <v>849</v>
      </c>
      <c r="H274" s="94">
        <v>1608</v>
      </c>
      <c r="I274" s="92">
        <v>-14400000</v>
      </c>
      <c r="J274" s="31">
        <v>0</v>
      </c>
      <c r="K274" s="31">
        <v>0</v>
      </c>
      <c r="L274" s="92" t="s">
        <v>279</v>
      </c>
      <c r="M274" s="34">
        <v>256</v>
      </c>
      <c r="N274" s="108" t="s">
        <v>179</v>
      </c>
      <c r="O274" s="34">
        <v>2024680010149</v>
      </c>
      <c r="P274" s="106" t="s">
        <v>266</v>
      </c>
      <c r="Q274" s="30" t="s">
        <v>911</v>
      </c>
      <c r="R274" s="93" t="s">
        <v>457</v>
      </c>
      <c r="S274" s="93" t="s">
        <v>457</v>
      </c>
      <c r="T274" s="93" t="s">
        <v>457</v>
      </c>
      <c r="U274" s="93" t="s">
        <v>457</v>
      </c>
      <c r="V274" s="30" t="s">
        <v>310</v>
      </c>
    </row>
    <row r="275" spans="1:22" ht="14.4" hidden="1" x14ac:dyDescent="0.3">
      <c r="A275" s="29">
        <v>45721</v>
      </c>
      <c r="B275" s="30">
        <v>3289</v>
      </c>
      <c r="C275" s="30" t="s">
        <v>300</v>
      </c>
      <c r="D275" s="30" t="s">
        <v>301</v>
      </c>
      <c r="E275" s="30" t="s">
        <v>1231</v>
      </c>
      <c r="F275" s="30" t="s">
        <v>1232</v>
      </c>
      <c r="G275" s="30" t="s">
        <v>1233</v>
      </c>
      <c r="H275" s="94">
        <v>1733</v>
      </c>
      <c r="I275" s="92">
        <v>22200000</v>
      </c>
      <c r="J275" s="31">
        <v>0</v>
      </c>
      <c r="K275" s="31">
        <v>0</v>
      </c>
      <c r="L275" s="92" t="s">
        <v>279</v>
      </c>
      <c r="M275" s="34">
        <v>254</v>
      </c>
      <c r="N275" s="108" t="s">
        <v>177</v>
      </c>
      <c r="O275" s="34">
        <v>2024680010068</v>
      </c>
      <c r="P275" s="30" t="s">
        <v>262</v>
      </c>
      <c r="Q275" s="30" t="s">
        <v>391</v>
      </c>
      <c r="R275" s="30" t="s">
        <v>306</v>
      </c>
      <c r="S275" s="30" t="s">
        <v>323</v>
      </c>
      <c r="T275" s="30" t="s">
        <v>1319</v>
      </c>
      <c r="U275" s="30" t="s">
        <v>1356</v>
      </c>
      <c r="V275" s="30" t="s">
        <v>310</v>
      </c>
    </row>
    <row r="276" spans="1:22" ht="14.4" hidden="1" x14ac:dyDescent="0.3">
      <c r="A276" s="29">
        <v>45721</v>
      </c>
      <c r="B276" s="30">
        <v>3290</v>
      </c>
      <c r="C276" s="30" t="s">
        <v>1234</v>
      </c>
      <c r="D276" s="30" t="s">
        <v>301</v>
      </c>
      <c r="E276" s="30" t="s">
        <v>1235</v>
      </c>
      <c r="F276" s="30" t="s">
        <v>1236</v>
      </c>
      <c r="G276" s="30" t="s">
        <v>1237</v>
      </c>
      <c r="H276" s="94">
        <v>1751</v>
      </c>
      <c r="I276" s="92">
        <v>22800000</v>
      </c>
      <c r="J276" s="31">
        <v>0</v>
      </c>
      <c r="K276" s="31">
        <v>0</v>
      </c>
      <c r="L276" s="92" t="s">
        <v>279</v>
      </c>
      <c r="M276" s="34">
        <v>260</v>
      </c>
      <c r="N276" s="108" t="s">
        <v>187</v>
      </c>
      <c r="O276" s="34">
        <v>2024680010149</v>
      </c>
      <c r="P276" s="30" t="s">
        <v>266</v>
      </c>
      <c r="Q276" s="30" t="str">
        <f>VLOOKUP(Tabla2[[#This Row],[RUBRO]],[1]Actividades!$D$2:$G$102,4,0)</f>
        <v>Actividad 1.1.3 Fortalecer la participación ciudadana en redes, encuentros, escuelas de liderazgo que generen valor a jóvenes urbanos y rurales.</v>
      </c>
      <c r="R276" s="30" t="s">
        <v>306</v>
      </c>
      <c r="S276" s="30" t="s">
        <v>307</v>
      </c>
      <c r="T276" s="30" t="s">
        <v>1320</v>
      </c>
      <c r="U276" s="30" t="s">
        <v>1357</v>
      </c>
      <c r="V276" s="30" t="s">
        <v>310</v>
      </c>
    </row>
    <row r="277" spans="1:22" ht="14.4" hidden="1" x14ac:dyDescent="0.3">
      <c r="A277" s="29">
        <v>45723</v>
      </c>
      <c r="B277" s="30">
        <v>3378</v>
      </c>
      <c r="C277" s="30" t="s">
        <v>1198</v>
      </c>
      <c r="D277" s="30" t="s">
        <v>482</v>
      </c>
      <c r="E277" s="30" t="s">
        <v>1238</v>
      </c>
      <c r="F277" s="30" t="s">
        <v>1239</v>
      </c>
      <c r="G277" s="30" t="s">
        <v>1240</v>
      </c>
      <c r="H277" s="94">
        <v>1788</v>
      </c>
      <c r="I277" s="92">
        <v>24000000</v>
      </c>
      <c r="J277" s="31">
        <v>0</v>
      </c>
      <c r="K277" s="31">
        <v>0</v>
      </c>
      <c r="L277" s="92" t="s">
        <v>279</v>
      </c>
      <c r="M277" s="34">
        <v>209</v>
      </c>
      <c r="N277" s="108" t="s">
        <v>140</v>
      </c>
      <c r="O277" s="34">
        <v>2024680010126</v>
      </c>
      <c r="P277" s="30" t="s">
        <v>248</v>
      </c>
      <c r="Q277" s="30" t="str">
        <f>VLOOKUP(Tabla2[[#This Row],[RUBRO]],[1]Actividades!$D$2:$G$102,4,0)</f>
        <v>Actividad 1.1.1 Formular e implementar estrategias de sistema de apoyo comunitario para la prevención y erradicación del maltrato y/o violencia contra las personas mayores del municipio.</v>
      </c>
      <c r="R277" s="30" t="s">
        <v>306</v>
      </c>
      <c r="S277" s="30" t="s">
        <v>307</v>
      </c>
      <c r="T277" s="30" t="s">
        <v>1321</v>
      </c>
      <c r="U277" s="30" t="s">
        <v>1358</v>
      </c>
      <c r="V277" s="30" t="s">
        <v>310</v>
      </c>
    </row>
    <row r="278" spans="1:22" ht="14.4" hidden="1" x14ac:dyDescent="0.3">
      <c r="A278" s="29">
        <v>45723</v>
      </c>
      <c r="B278" s="30">
        <v>3379</v>
      </c>
      <c r="C278" s="30" t="s">
        <v>486</v>
      </c>
      <c r="D278" s="30" t="s">
        <v>482</v>
      </c>
      <c r="E278" s="30" t="s">
        <v>494</v>
      </c>
      <c r="F278" s="30" t="s">
        <v>1241</v>
      </c>
      <c r="G278" s="30" t="s">
        <v>1242</v>
      </c>
      <c r="H278" s="94">
        <v>1789</v>
      </c>
      <c r="I278" s="92">
        <v>24000000</v>
      </c>
      <c r="J278" s="31">
        <v>0</v>
      </c>
      <c r="K278" s="31">
        <v>0</v>
      </c>
      <c r="L278" s="92" t="s">
        <v>279</v>
      </c>
      <c r="M278" s="34">
        <v>211</v>
      </c>
      <c r="N278" s="108" t="s">
        <v>145</v>
      </c>
      <c r="O278" s="34">
        <v>2024680010125</v>
      </c>
      <c r="P278" s="30" t="s">
        <v>250</v>
      </c>
      <c r="Q278" s="30" t="str">
        <f>VLOOKUP(Tabla2[[#This Row],[RUBRO]],[1]Actividades!$D$2:$G$102,4,0)</f>
        <v>Actividad 1.1.1 Brindar atención integral a las personas mayores en salud, recreación y buen uso del tiempo libre mediante espacios culturales, artísticos y recreativos.</v>
      </c>
      <c r="R278" s="30" t="s">
        <v>306</v>
      </c>
      <c r="S278" s="30" t="s">
        <v>307</v>
      </c>
      <c r="T278" s="30" t="s">
        <v>1322</v>
      </c>
      <c r="U278" s="30" t="s">
        <v>1359</v>
      </c>
      <c r="V278" s="30" t="s">
        <v>310</v>
      </c>
    </row>
    <row r="279" spans="1:22" ht="14.4" hidden="1" x14ac:dyDescent="0.3">
      <c r="A279" s="29">
        <v>45723</v>
      </c>
      <c r="B279" s="30">
        <v>3389</v>
      </c>
      <c r="C279" s="30" t="s">
        <v>580</v>
      </c>
      <c r="D279" s="30" t="s">
        <v>301</v>
      </c>
      <c r="E279" s="30" t="s">
        <v>584</v>
      </c>
      <c r="F279" s="30" t="s">
        <v>848</v>
      </c>
      <c r="G279" s="30" t="s">
        <v>849</v>
      </c>
      <c r="H279" s="94">
        <v>1780</v>
      </c>
      <c r="I279" s="92">
        <v>14400000</v>
      </c>
      <c r="J279" s="31">
        <v>0</v>
      </c>
      <c r="K279" s="31">
        <v>0</v>
      </c>
      <c r="L279" s="92" t="s">
        <v>279</v>
      </c>
      <c r="M279" s="34">
        <v>256</v>
      </c>
      <c r="N279" s="108" t="s">
        <v>179</v>
      </c>
      <c r="O279" s="34">
        <v>2024680010149</v>
      </c>
      <c r="P279" s="30" t="s">
        <v>266</v>
      </c>
      <c r="Q279" s="30" t="str">
        <f>VLOOKUP(Tabla2[[#This Row],[RUBRO]],[1]Actividades!$D$2:$G$102,4,0)</f>
        <v>Actividad 2.1.2 Fortalecer el programa Ágoras a través de actividades que fortalezcan lazos de integración familiar y social</v>
      </c>
      <c r="R279" s="30" t="s">
        <v>306</v>
      </c>
      <c r="S279" s="30" t="s">
        <v>323</v>
      </c>
      <c r="T279" s="30" t="s">
        <v>1323</v>
      </c>
      <c r="U279" s="30" t="s">
        <v>1360</v>
      </c>
      <c r="V279" s="30" t="s">
        <v>310</v>
      </c>
    </row>
    <row r="280" spans="1:22" ht="14.4" hidden="1" x14ac:dyDescent="0.3">
      <c r="A280" s="29">
        <v>45723</v>
      </c>
      <c r="B280" s="30">
        <v>3488</v>
      </c>
      <c r="C280" s="30" t="s">
        <v>1205</v>
      </c>
      <c r="D280" s="30" t="s">
        <v>301</v>
      </c>
      <c r="E280" s="30" t="s">
        <v>1243</v>
      </c>
      <c r="F280" s="30" t="s">
        <v>1244</v>
      </c>
      <c r="G280" s="30" t="s">
        <v>1245</v>
      </c>
      <c r="H280" s="94">
        <v>1783</v>
      </c>
      <c r="I280" s="92">
        <v>20000000</v>
      </c>
      <c r="J280" s="31">
        <v>0</v>
      </c>
      <c r="K280" s="31">
        <v>0</v>
      </c>
      <c r="L280" s="92" t="s">
        <v>279</v>
      </c>
      <c r="M280" s="34">
        <v>217</v>
      </c>
      <c r="N280" s="110" t="s">
        <v>157</v>
      </c>
      <c r="O280" s="34">
        <v>2024680010154</v>
      </c>
      <c r="P280" s="30" t="s">
        <v>255</v>
      </c>
      <c r="Q280" s="30" t="str">
        <f>VLOOKUP(Tabla2[[#This Row],[RUBRO]],[1]Actividades!$D$2:$G$102,4,0)</f>
        <v xml:space="preserve">Actividad 1.1.1 Prestar los servicios de atención, capacitación y asesoría para la población con orientación sexual e identidad de género diversa						</v>
      </c>
      <c r="R280" s="30" t="s">
        <v>306</v>
      </c>
      <c r="S280" s="30" t="s">
        <v>307</v>
      </c>
      <c r="T280" s="30" t="s">
        <v>1324</v>
      </c>
      <c r="U280" s="30" t="s">
        <v>1361</v>
      </c>
      <c r="V280" s="30" t="s">
        <v>310</v>
      </c>
    </row>
    <row r="281" spans="1:22" ht="14.4" hidden="1" x14ac:dyDescent="0.3">
      <c r="A281" s="29">
        <v>45723</v>
      </c>
      <c r="B281" s="30">
        <v>3501</v>
      </c>
      <c r="C281" s="30" t="s">
        <v>1246</v>
      </c>
      <c r="D281" s="30" t="s">
        <v>1247</v>
      </c>
      <c r="E281" s="30" t="s">
        <v>1248</v>
      </c>
      <c r="F281" s="30" t="s">
        <v>1249</v>
      </c>
      <c r="G281" s="30" t="s">
        <v>1250</v>
      </c>
      <c r="H281" s="94">
        <v>30</v>
      </c>
      <c r="I281" s="92">
        <v>120000000</v>
      </c>
      <c r="J281" s="31">
        <v>0</v>
      </c>
      <c r="K281" s="31">
        <v>0</v>
      </c>
      <c r="L281" s="92" t="s">
        <v>279</v>
      </c>
      <c r="M281" s="34">
        <v>208</v>
      </c>
      <c r="N281" s="108" t="s">
        <v>138</v>
      </c>
      <c r="O281" s="34">
        <v>2024680010147</v>
      </c>
      <c r="P281" s="30" t="s">
        <v>246</v>
      </c>
      <c r="Q281" s="30" t="str">
        <f>VLOOKUP(Tabla2[[#This Row],[RUBRO]],[1]Actividades!$D$2:$G$102,4,0)</f>
        <v>Actividad 1.1.2 Desarrollar campañas educomunicativas de promoción y prevención</v>
      </c>
      <c r="R281" s="30" t="s">
        <v>918</v>
      </c>
      <c r="S281" s="30" t="s">
        <v>919</v>
      </c>
      <c r="T281" s="30" t="s">
        <v>1325</v>
      </c>
      <c r="U281" s="30" t="s">
        <v>1362</v>
      </c>
      <c r="V281" s="30" t="s">
        <v>310</v>
      </c>
    </row>
    <row r="282" spans="1:22" ht="14.4" hidden="1" x14ac:dyDescent="0.3">
      <c r="A282" s="29">
        <v>45726</v>
      </c>
      <c r="B282" s="30">
        <v>3514</v>
      </c>
      <c r="C282" s="30" t="s">
        <v>1205</v>
      </c>
      <c r="D282" s="30" t="s">
        <v>301</v>
      </c>
      <c r="E282" s="30" t="s">
        <v>1251</v>
      </c>
      <c r="F282" s="30" t="s">
        <v>1252</v>
      </c>
      <c r="G282" s="30" t="s">
        <v>1253</v>
      </c>
      <c r="H282" s="94">
        <v>1795</v>
      </c>
      <c r="I282" s="92">
        <v>20000000</v>
      </c>
      <c r="J282" s="31">
        <v>0</v>
      </c>
      <c r="K282" s="31">
        <v>0</v>
      </c>
      <c r="L282" s="92" t="s">
        <v>279</v>
      </c>
      <c r="M282" s="34">
        <v>216</v>
      </c>
      <c r="N282" s="108" t="s">
        <v>155</v>
      </c>
      <c r="O282" s="34">
        <v>2024680010154</v>
      </c>
      <c r="P282" s="30" t="s">
        <v>255</v>
      </c>
      <c r="Q282" s="30" t="str">
        <f>VLOOKUP(Tabla2[[#This Row],[RUBRO]],[1]Actividades!$D$2:$G$102,4,0)</f>
        <v xml:space="preserve">Actividad 1.1.1 Prestar los servicios de atención, capacitación y asesoría para la población con orientación sexual e identidad de género diversa						</v>
      </c>
      <c r="R282" s="30" t="s">
        <v>306</v>
      </c>
      <c r="S282" s="30" t="s">
        <v>307</v>
      </c>
      <c r="T282" s="30" t="s">
        <v>1326</v>
      </c>
      <c r="U282" s="30" t="s">
        <v>1363</v>
      </c>
      <c r="V282" s="30" t="s">
        <v>310</v>
      </c>
    </row>
    <row r="283" spans="1:22" ht="14.4" hidden="1" x14ac:dyDescent="0.3">
      <c r="A283" s="29">
        <v>45726</v>
      </c>
      <c r="B283" s="30">
        <v>3515</v>
      </c>
      <c r="C283" s="30" t="s">
        <v>486</v>
      </c>
      <c r="D283" s="30" t="s">
        <v>482</v>
      </c>
      <c r="E283" s="30" t="s">
        <v>1254</v>
      </c>
      <c r="F283" s="30" t="s">
        <v>1255</v>
      </c>
      <c r="G283" s="30" t="s">
        <v>1256</v>
      </c>
      <c r="H283" s="94">
        <v>1806</v>
      </c>
      <c r="I283" s="92">
        <v>24000000</v>
      </c>
      <c r="J283" s="31">
        <v>0</v>
      </c>
      <c r="K283" s="31">
        <v>0</v>
      </c>
      <c r="L283" s="92" t="s">
        <v>279</v>
      </c>
      <c r="M283" s="34">
        <v>211</v>
      </c>
      <c r="N283" s="108" t="s">
        <v>145</v>
      </c>
      <c r="O283" s="34">
        <v>2024680010125</v>
      </c>
      <c r="P283" s="30" t="s">
        <v>250</v>
      </c>
      <c r="Q283" s="30" t="str">
        <f>VLOOKUP(Tabla2[[#This Row],[RUBRO]],[1]Actividades!$D$2:$G$102,4,0)</f>
        <v>Actividad 1.1.1 Brindar atención integral a las personas mayores en salud, recreación y buen uso del tiempo libre mediante espacios culturales, artísticos y recreativos.</v>
      </c>
      <c r="R283" s="30" t="s">
        <v>306</v>
      </c>
      <c r="S283" s="30" t="s">
        <v>307</v>
      </c>
      <c r="T283" s="30" t="s">
        <v>1327</v>
      </c>
      <c r="U283" s="30" t="s">
        <v>1364</v>
      </c>
      <c r="V283" s="30" t="s">
        <v>310</v>
      </c>
    </row>
    <row r="284" spans="1:22" ht="14.4" hidden="1" x14ac:dyDescent="0.3">
      <c r="A284" s="29">
        <v>45726</v>
      </c>
      <c r="B284" s="30">
        <v>3516</v>
      </c>
      <c r="C284" s="30" t="s">
        <v>750</v>
      </c>
      <c r="D284" s="30" t="s">
        <v>301</v>
      </c>
      <c r="E284" s="30" t="s">
        <v>1257</v>
      </c>
      <c r="F284" s="30" t="s">
        <v>1258</v>
      </c>
      <c r="G284" s="30" t="s">
        <v>1259</v>
      </c>
      <c r="H284" s="94">
        <v>1807</v>
      </c>
      <c r="I284" s="92">
        <v>24000000</v>
      </c>
      <c r="J284" s="31">
        <v>0</v>
      </c>
      <c r="K284" s="31">
        <v>0</v>
      </c>
      <c r="L284" s="92" t="s">
        <v>279</v>
      </c>
      <c r="M284" s="34">
        <v>1</v>
      </c>
      <c r="N284" s="108" t="s">
        <v>79</v>
      </c>
      <c r="O284" s="34">
        <v>2024680010141</v>
      </c>
      <c r="P284" s="30" t="s">
        <v>220</v>
      </c>
      <c r="Q284" s="30" t="str">
        <f>VLOOKUP(Tabla2[[#This Row],[RUBRO]],[1]Actividades!$D$2:$G$102,4,0)</f>
        <v>Actividad 4.1.1  Desarrollar campañas de promoción y partipación en seguridad mental, emocional y fisica NNA.</v>
      </c>
      <c r="R284" s="30" t="s">
        <v>306</v>
      </c>
      <c r="S284" s="30" t="s">
        <v>307</v>
      </c>
      <c r="T284" s="30" t="s">
        <v>1328</v>
      </c>
      <c r="U284" s="30" t="s">
        <v>1365</v>
      </c>
      <c r="V284" s="30" t="s">
        <v>310</v>
      </c>
    </row>
    <row r="285" spans="1:22" ht="14.4" hidden="1" x14ac:dyDescent="0.3">
      <c r="A285" s="29">
        <v>45727</v>
      </c>
      <c r="B285" s="30">
        <v>3549</v>
      </c>
      <c r="C285" s="30" t="s">
        <v>1260</v>
      </c>
      <c r="D285" s="30" t="s">
        <v>301</v>
      </c>
      <c r="E285" s="30" t="s">
        <v>1261</v>
      </c>
      <c r="F285" s="30" t="s">
        <v>1262</v>
      </c>
      <c r="G285" s="30" t="s">
        <v>1263</v>
      </c>
      <c r="H285" s="94">
        <v>1816</v>
      </c>
      <c r="I285" s="92">
        <v>24000000</v>
      </c>
      <c r="J285" s="31">
        <v>0</v>
      </c>
      <c r="K285" s="31">
        <v>0</v>
      </c>
      <c r="L285" s="92" t="s">
        <v>279</v>
      </c>
      <c r="M285" s="34">
        <v>261</v>
      </c>
      <c r="N285" s="108" t="s">
        <v>190</v>
      </c>
      <c r="O285" s="34">
        <v>2024680010149</v>
      </c>
      <c r="P285" s="30" t="s">
        <v>266</v>
      </c>
      <c r="Q285" s="30" t="str">
        <f>VLOOKUP(Tabla2[[#This Row],[RUBRO]],[1]Actividades!$D$2:$G$102,4,0)</f>
        <v>Actividad 3.1.1 Fortalecer la habilidades y competencias de los jóvenes como sujetos de derechos y protagonistas del desarrollo local.</v>
      </c>
      <c r="R285" s="30" t="s">
        <v>306</v>
      </c>
      <c r="S285" s="30" t="s">
        <v>323</v>
      </c>
      <c r="T285" s="30" t="s">
        <v>1329</v>
      </c>
      <c r="U285" s="30" t="s">
        <v>1366</v>
      </c>
      <c r="V285" s="30" t="s">
        <v>310</v>
      </c>
    </row>
    <row r="286" spans="1:22" ht="14.4" hidden="1" x14ac:dyDescent="0.3">
      <c r="A286" s="29">
        <v>45727</v>
      </c>
      <c r="B286" s="30">
        <v>3550</v>
      </c>
      <c r="C286" s="30" t="s">
        <v>493</v>
      </c>
      <c r="D286" s="30" t="s">
        <v>482</v>
      </c>
      <c r="E286" s="30" t="s">
        <v>864</v>
      </c>
      <c r="F286" s="30" t="s">
        <v>1264</v>
      </c>
      <c r="G286" s="30" t="s">
        <v>1265</v>
      </c>
      <c r="H286" s="94">
        <v>1833</v>
      </c>
      <c r="I286" s="92">
        <v>20400000</v>
      </c>
      <c r="J286" s="31">
        <v>0</v>
      </c>
      <c r="K286" s="31">
        <v>0</v>
      </c>
      <c r="L286" s="92" t="s">
        <v>279</v>
      </c>
      <c r="M286" s="34">
        <v>211</v>
      </c>
      <c r="N286" s="108" t="s">
        <v>145</v>
      </c>
      <c r="O286" s="34">
        <v>2024680010125</v>
      </c>
      <c r="P286" s="30" t="s">
        <v>250</v>
      </c>
      <c r="Q286" s="30" t="str">
        <f>VLOOKUP(Tabla2[[#This Row],[RUBRO]],[1]Actividades!$D$2:$G$102,4,0)</f>
        <v>Actividad 1.1.1 Brindar atención integral a las personas mayores en salud, recreación y buen uso del tiempo libre mediante espacios culturales, artísticos y recreativos.</v>
      </c>
      <c r="R286" s="30" t="s">
        <v>306</v>
      </c>
      <c r="S286" s="30" t="s">
        <v>323</v>
      </c>
      <c r="T286" s="30" t="s">
        <v>1330</v>
      </c>
      <c r="U286" s="30" t="s">
        <v>1367</v>
      </c>
      <c r="V286" s="30" t="s">
        <v>310</v>
      </c>
    </row>
    <row r="287" spans="1:22" ht="14.4" hidden="1" x14ac:dyDescent="0.3">
      <c r="A287" s="29">
        <v>45727</v>
      </c>
      <c r="B287" s="30">
        <v>3551</v>
      </c>
      <c r="C287" s="30" t="s">
        <v>486</v>
      </c>
      <c r="D287" s="30" t="s">
        <v>482</v>
      </c>
      <c r="E287" s="30" t="s">
        <v>1266</v>
      </c>
      <c r="F287" s="30" t="s">
        <v>1267</v>
      </c>
      <c r="G287" s="30" t="s">
        <v>1268</v>
      </c>
      <c r="H287" s="94">
        <v>1824</v>
      </c>
      <c r="I287" s="92">
        <v>18000000</v>
      </c>
      <c r="J287" s="31">
        <v>0</v>
      </c>
      <c r="K287" s="31">
        <v>0</v>
      </c>
      <c r="L287" s="92" t="s">
        <v>279</v>
      </c>
      <c r="M287" s="34">
        <v>211</v>
      </c>
      <c r="N287" s="108" t="s">
        <v>145</v>
      </c>
      <c r="O287" s="34">
        <v>2024680010125</v>
      </c>
      <c r="P287" s="30" t="s">
        <v>250</v>
      </c>
      <c r="Q287" s="30" t="str">
        <f>VLOOKUP(Tabla2[[#This Row],[RUBRO]],[1]Actividades!$D$2:$G$102,4,0)</f>
        <v>Actividad 1.1.1 Brindar atención integral a las personas mayores en salud, recreación y buen uso del tiempo libre mediante espacios culturales, artísticos y recreativos.</v>
      </c>
      <c r="R287" s="30" t="s">
        <v>306</v>
      </c>
      <c r="S287" s="30" t="s">
        <v>323</v>
      </c>
      <c r="T287" s="30" t="s">
        <v>1331</v>
      </c>
      <c r="U287" s="30" t="s">
        <v>1368</v>
      </c>
      <c r="V287" s="30" t="s">
        <v>310</v>
      </c>
    </row>
    <row r="288" spans="1:22" ht="14.4" hidden="1" x14ac:dyDescent="0.3">
      <c r="A288" s="29">
        <v>45727</v>
      </c>
      <c r="B288" s="30">
        <v>3552</v>
      </c>
      <c r="C288" s="30" t="s">
        <v>788</v>
      </c>
      <c r="D288" s="30" t="s">
        <v>301</v>
      </c>
      <c r="E288" s="30" t="s">
        <v>1269</v>
      </c>
      <c r="F288" s="30" t="s">
        <v>1270</v>
      </c>
      <c r="G288" s="30" t="s">
        <v>1271</v>
      </c>
      <c r="H288" s="94">
        <v>1836</v>
      </c>
      <c r="I288" s="92">
        <v>18000000</v>
      </c>
      <c r="J288" s="31">
        <v>0</v>
      </c>
      <c r="K288" s="31">
        <v>0</v>
      </c>
      <c r="L288" s="92" t="s">
        <v>279</v>
      </c>
      <c r="M288" s="34">
        <v>219</v>
      </c>
      <c r="N288" s="108" t="s">
        <v>163</v>
      </c>
      <c r="O288" s="34">
        <v>2024680010141</v>
      </c>
      <c r="P288" s="30" t="s">
        <v>220</v>
      </c>
      <c r="Q288" s="30" t="str">
        <f>VLOOKUP(Tabla2[[#This Row],[RUBRO]],[1]Actividades!$D$2:$G$102,4,0)</f>
        <v>Actividad 2.1.1 Desarrollar estrategías encaminadas al restablecimiento de los derechos de niños, niñas y adolescentes</v>
      </c>
      <c r="R288" s="30" t="s">
        <v>306</v>
      </c>
      <c r="S288" s="30" t="s">
        <v>323</v>
      </c>
      <c r="T288" s="30" t="s">
        <v>1332</v>
      </c>
      <c r="U288" s="30" t="s">
        <v>1369</v>
      </c>
      <c r="V288" s="30" t="s">
        <v>310</v>
      </c>
    </row>
    <row r="289" spans="1:22" ht="14.4" hidden="1" x14ac:dyDescent="0.3">
      <c r="A289" s="29">
        <v>45728</v>
      </c>
      <c r="B289" s="30">
        <v>1476</v>
      </c>
      <c r="C289" s="30" t="s">
        <v>493</v>
      </c>
      <c r="D289" s="30" t="s">
        <v>482</v>
      </c>
      <c r="E289" s="30" t="s">
        <v>539</v>
      </c>
      <c r="F289" s="30" t="s">
        <v>540</v>
      </c>
      <c r="G289" s="30" t="s">
        <v>541</v>
      </c>
      <c r="H289" s="94">
        <v>153</v>
      </c>
      <c r="I289" s="92">
        <v>-3818056</v>
      </c>
      <c r="J289" s="31">
        <v>0</v>
      </c>
      <c r="K289" s="31">
        <v>0</v>
      </c>
      <c r="L289" s="92" t="s">
        <v>279</v>
      </c>
      <c r="M289" s="34">
        <v>212</v>
      </c>
      <c r="N289" s="108" t="s">
        <v>147</v>
      </c>
      <c r="O289" s="34">
        <v>2024680010125</v>
      </c>
      <c r="P289" s="106" t="s">
        <v>250</v>
      </c>
      <c r="Q289" s="30" t="s">
        <v>899</v>
      </c>
      <c r="R289" s="30" t="s">
        <v>418</v>
      </c>
      <c r="S289" s="30" t="s">
        <v>419</v>
      </c>
      <c r="T289" s="30" t="s">
        <v>939</v>
      </c>
      <c r="U289" s="30" t="s">
        <v>1076</v>
      </c>
      <c r="V289" s="30" t="s">
        <v>310</v>
      </c>
    </row>
    <row r="290" spans="1:22" ht="14.4" x14ac:dyDescent="0.3">
      <c r="A290" s="29">
        <v>45728</v>
      </c>
      <c r="B290" s="30">
        <v>1486</v>
      </c>
      <c r="C290" s="30" t="s">
        <v>542</v>
      </c>
      <c r="D290" s="30" t="s">
        <v>543</v>
      </c>
      <c r="E290" s="30" t="s">
        <v>539</v>
      </c>
      <c r="F290" s="30" t="s">
        <v>540</v>
      </c>
      <c r="G290" s="30" t="s">
        <v>541</v>
      </c>
      <c r="H290" s="94">
        <v>153</v>
      </c>
      <c r="I290" s="92">
        <v>-4652613</v>
      </c>
      <c r="J290" s="31">
        <v>0</v>
      </c>
      <c r="K290" s="31">
        <v>0</v>
      </c>
      <c r="L290" s="92" t="s">
        <v>279</v>
      </c>
      <c r="M290" s="34">
        <v>213</v>
      </c>
      <c r="N290" s="108" t="s">
        <v>148</v>
      </c>
      <c r="O290" s="34">
        <v>2024680010125</v>
      </c>
      <c r="P290" s="106" t="s">
        <v>250</v>
      </c>
      <c r="Q290" s="30" t="s">
        <v>901</v>
      </c>
      <c r="R290" s="30" t="s">
        <v>418</v>
      </c>
      <c r="S290" s="30" t="s">
        <v>419</v>
      </c>
      <c r="T290" s="30" t="s">
        <v>939</v>
      </c>
      <c r="U290" s="30" t="s">
        <v>1076</v>
      </c>
      <c r="V290" s="30" t="s">
        <v>310</v>
      </c>
    </row>
    <row r="291" spans="1:22" ht="14.4" x14ac:dyDescent="0.3">
      <c r="A291" s="29">
        <v>45728</v>
      </c>
      <c r="B291" s="30">
        <v>1488</v>
      </c>
      <c r="C291" s="30" t="s">
        <v>542</v>
      </c>
      <c r="D291" s="30" t="s">
        <v>543</v>
      </c>
      <c r="E291" s="30" t="s">
        <v>539</v>
      </c>
      <c r="F291" s="30" t="s">
        <v>552</v>
      </c>
      <c r="G291" s="30" t="s">
        <v>553</v>
      </c>
      <c r="H291" s="94">
        <v>155</v>
      </c>
      <c r="I291" s="92">
        <v>-1693629</v>
      </c>
      <c r="J291" s="31">
        <v>0</v>
      </c>
      <c r="K291" s="31">
        <v>0</v>
      </c>
      <c r="L291" s="92" t="s">
        <v>279</v>
      </c>
      <c r="M291" s="34">
        <v>213</v>
      </c>
      <c r="N291" s="108" t="s">
        <v>148</v>
      </c>
      <c r="O291" s="34">
        <v>2024680010125</v>
      </c>
      <c r="P291" s="106" t="s">
        <v>250</v>
      </c>
      <c r="Q291" s="30" t="s">
        <v>901</v>
      </c>
      <c r="R291" s="30" t="s">
        <v>418</v>
      </c>
      <c r="S291" s="30" t="s">
        <v>419</v>
      </c>
      <c r="T291" s="30" t="s">
        <v>939</v>
      </c>
      <c r="U291" s="30" t="s">
        <v>1076</v>
      </c>
      <c r="V291" s="30" t="s">
        <v>310</v>
      </c>
    </row>
    <row r="292" spans="1:22" ht="14.4" hidden="1" x14ac:dyDescent="0.3">
      <c r="A292" s="29">
        <v>45728</v>
      </c>
      <c r="B292" s="30">
        <v>3606</v>
      </c>
      <c r="C292" s="30" t="s">
        <v>300</v>
      </c>
      <c r="D292" s="30" t="s">
        <v>301</v>
      </c>
      <c r="E292" s="30" t="s">
        <v>355</v>
      </c>
      <c r="F292" s="30" t="s">
        <v>1272</v>
      </c>
      <c r="G292" s="30" t="s">
        <v>1273</v>
      </c>
      <c r="H292" s="94">
        <v>1854</v>
      </c>
      <c r="I292" s="92">
        <v>48000000</v>
      </c>
      <c r="J292" s="31">
        <v>0</v>
      </c>
      <c r="K292" s="31">
        <v>0</v>
      </c>
      <c r="L292" s="92" t="s">
        <v>279</v>
      </c>
      <c r="M292" s="34">
        <v>254</v>
      </c>
      <c r="N292" s="108" t="s">
        <v>177</v>
      </c>
      <c r="O292" s="34">
        <v>2024680010068</v>
      </c>
      <c r="P292" s="30" t="s">
        <v>262</v>
      </c>
      <c r="Q292" s="30" t="str">
        <f>VLOOKUP(Tabla2[[#This Row],[RUBRO]],[1]Actividades!$D$2:$G$102,4,0)</f>
        <v>Actividad 1.1.1 Apoyar la gestión administrativa, jurídica, contractual y de seguimiento a los procesos de contratación realizados por la Secretaria de Desarrollo Social</v>
      </c>
      <c r="R292" s="30" t="s">
        <v>306</v>
      </c>
      <c r="S292" s="30" t="s">
        <v>307</v>
      </c>
      <c r="T292" s="30" t="s">
        <v>1333</v>
      </c>
      <c r="U292" s="30" t="s">
        <v>1370</v>
      </c>
      <c r="V292" s="30" t="s">
        <v>310</v>
      </c>
    </row>
    <row r="293" spans="1:22" ht="14.4" hidden="1" x14ac:dyDescent="0.3">
      <c r="A293" s="29">
        <v>45728</v>
      </c>
      <c r="B293" s="30">
        <v>3607</v>
      </c>
      <c r="C293" s="30" t="s">
        <v>525</v>
      </c>
      <c r="D293" s="30" t="s">
        <v>526</v>
      </c>
      <c r="E293" s="30" t="s">
        <v>1274</v>
      </c>
      <c r="F293" s="30" t="s">
        <v>1275</v>
      </c>
      <c r="G293" s="30" t="s">
        <v>1276</v>
      </c>
      <c r="H293" s="94">
        <v>1856</v>
      </c>
      <c r="I293" s="92">
        <v>15600000</v>
      </c>
      <c r="J293" s="31">
        <v>0</v>
      </c>
      <c r="K293" s="31">
        <v>0</v>
      </c>
      <c r="L293" s="92" t="s">
        <v>279</v>
      </c>
      <c r="M293" s="34">
        <v>204</v>
      </c>
      <c r="N293" s="108" t="s">
        <v>130</v>
      </c>
      <c r="O293" s="34">
        <v>2024680010066</v>
      </c>
      <c r="P293" s="30" t="s">
        <v>237</v>
      </c>
      <c r="Q293" s="30" t="str">
        <f>VLOOKUP(Tabla2[[#This Row],[RUBRO]],[1]Actividades!$D$2:$G$102,4,0)</f>
        <v>Actividad 1.1.5 Realizar la identificación, caracterización y seguimiento de cada persona sin hogar atendida por la Secretaría de Desarrollo Social</v>
      </c>
      <c r="R293" s="30" t="s">
        <v>306</v>
      </c>
      <c r="S293" s="30" t="s">
        <v>323</v>
      </c>
      <c r="T293" s="30" t="s">
        <v>1334</v>
      </c>
      <c r="U293" s="30" t="s">
        <v>1371</v>
      </c>
      <c r="V293" s="30" t="s">
        <v>310</v>
      </c>
    </row>
    <row r="294" spans="1:22" ht="14.4" hidden="1" x14ac:dyDescent="0.3">
      <c r="A294" s="29">
        <v>45730</v>
      </c>
      <c r="B294" s="30">
        <v>3726</v>
      </c>
      <c r="C294" s="30" t="s">
        <v>1277</v>
      </c>
      <c r="D294" s="30" t="s">
        <v>301</v>
      </c>
      <c r="E294" s="30" t="s">
        <v>1278</v>
      </c>
      <c r="F294" s="30" t="s">
        <v>1279</v>
      </c>
      <c r="G294" s="30" t="s">
        <v>1280</v>
      </c>
      <c r="H294" s="94">
        <v>1889</v>
      </c>
      <c r="I294" s="92">
        <v>14400000</v>
      </c>
      <c r="J294" s="31">
        <v>0</v>
      </c>
      <c r="K294" s="31">
        <v>0</v>
      </c>
      <c r="L294" s="92" t="s">
        <v>279</v>
      </c>
      <c r="M294" s="34">
        <v>280</v>
      </c>
      <c r="N294" s="108" t="s">
        <v>211</v>
      </c>
      <c r="O294" s="34">
        <v>2024680010245</v>
      </c>
      <c r="P294" s="30" t="s">
        <v>277</v>
      </c>
      <c r="Q294" s="30" t="str">
        <f>VLOOKUP(Tabla2[[#This Row],[RUBRO]],[1]Actividades!$D$2:$G$102,4,0)</f>
        <v>Actividad 1.1.1 Realizar acompañamiento a la ejecución a la Estrategia para el desarrollo de habilidades en los jóvenes y población barrista del municipio.</v>
      </c>
      <c r="R294" s="30" t="s">
        <v>306</v>
      </c>
      <c r="S294" s="30" t="s">
        <v>323</v>
      </c>
      <c r="T294" s="30" t="s">
        <v>1335</v>
      </c>
      <c r="U294" s="30" t="s">
        <v>1372</v>
      </c>
      <c r="V294" s="30" t="s">
        <v>310</v>
      </c>
    </row>
    <row r="295" spans="1:22" ht="14.4" hidden="1" x14ac:dyDescent="0.3">
      <c r="A295" s="29">
        <v>45730</v>
      </c>
      <c r="B295" s="30">
        <v>3727</v>
      </c>
      <c r="C295" s="30" t="s">
        <v>694</v>
      </c>
      <c r="D295" s="30" t="s">
        <v>695</v>
      </c>
      <c r="E295" s="30" t="s">
        <v>1281</v>
      </c>
      <c r="F295" s="30" t="s">
        <v>1282</v>
      </c>
      <c r="G295" s="30" t="s">
        <v>1283</v>
      </c>
      <c r="H295" s="94">
        <v>1891</v>
      </c>
      <c r="I295" s="92">
        <v>18600000</v>
      </c>
      <c r="J295" s="31">
        <v>0</v>
      </c>
      <c r="K295" s="31">
        <v>0</v>
      </c>
      <c r="L295" s="92" t="s">
        <v>279</v>
      </c>
      <c r="M295" s="34">
        <v>91</v>
      </c>
      <c r="N295" s="108" t="s">
        <v>97</v>
      </c>
      <c r="O295" s="34">
        <v>2024680010123</v>
      </c>
      <c r="P295" s="30" t="s">
        <v>224</v>
      </c>
      <c r="Q295" s="30" t="str">
        <f>VLOOKUP(Tabla2[[#This Row],[RUBRO]],[1]Actividades!$D$2:$G$102,4,0)</f>
        <v xml:space="preserve">Actividad 1.1.2 Actualizar el Plan General de Asistencia Técnica Agropecuaria para generar progreso en el sector rural del Municipio 					</v>
      </c>
      <c r="R295" s="30" t="s">
        <v>306</v>
      </c>
      <c r="S295" s="30" t="s">
        <v>323</v>
      </c>
      <c r="T295" s="30" t="s">
        <v>1336</v>
      </c>
      <c r="U295" s="30" t="s">
        <v>1373</v>
      </c>
      <c r="V295" s="30" t="s">
        <v>310</v>
      </c>
    </row>
    <row r="296" spans="1:22" ht="14.4" hidden="1" x14ac:dyDescent="0.3">
      <c r="A296" s="29">
        <v>45733</v>
      </c>
      <c r="B296" s="30">
        <v>744</v>
      </c>
      <c r="C296" s="30" t="s">
        <v>300</v>
      </c>
      <c r="D296" s="30" t="s">
        <v>301</v>
      </c>
      <c r="E296" s="30" t="s">
        <v>399</v>
      </c>
      <c r="F296" s="30" t="s">
        <v>400</v>
      </c>
      <c r="G296" s="30" t="s">
        <v>401</v>
      </c>
      <c r="H296" s="94">
        <v>334</v>
      </c>
      <c r="I296" s="92">
        <v>-24566666.670000002</v>
      </c>
      <c r="J296" s="31">
        <v>0</v>
      </c>
      <c r="K296" s="31">
        <v>0</v>
      </c>
      <c r="L296" s="92" t="s">
        <v>279</v>
      </c>
      <c r="M296" s="34">
        <v>254</v>
      </c>
      <c r="N296" s="109" t="s">
        <v>177</v>
      </c>
      <c r="O296" s="33">
        <v>2024680010068</v>
      </c>
      <c r="P296" s="103" t="s">
        <v>262</v>
      </c>
      <c r="Q296" s="30" t="s">
        <v>440</v>
      </c>
      <c r="R296" s="30" t="s">
        <v>306</v>
      </c>
      <c r="S296" s="30" t="s">
        <v>307</v>
      </c>
      <c r="T296" s="30" t="s">
        <v>402</v>
      </c>
      <c r="U296" s="30" t="s">
        <v>403</v>
      </c>
      <c r="V296" s="30" t="s">
        <v>310</v>
      </c>
    </row>
    <row r="297" spans="1:22" ht="14.4" hidden="1" x14ac:dyDescent="0.3">
      <c r="A297" s="29">
        <v>45735</v>
      </c>
      <c r="B297" s="30">
        <v>3874</v>
      </c>
      <c r="C297" s="30" t="s">
        <v>580</v>
      </c>
      <c r="D297" s="30" t="s">
        <v>301</v>
      </c>
      <c r="E297" s="30" t="s">
        <v>584</v>
      </c>
      <c r="F297" s="30" t="s">
        <v>1284</v>
      </c>
      <c r="G297" s="30" t="s">
        <v>1285</v>
      </c>
      <c r="H297" s="94">
        <v>1938</v>
      </c>
      <c r="I297" s="92">
        <v>14400000</v>
      </c>
      <c r="J297" s="31">
        <v>0</v>
      </c>
      <c r="K297" s="31">
        <v>0</v>
      </c>
      <c r="L297" s="92" t="s">
        <v>279</v>
      </c>
      <c r="M297" s="34">
        <v>256</v>
      </c>
      <c r="N297" s="108" t="s">
        <v>179</v>
      </c>
      <c r="O297" s="34">
        <v>2024680010149</v>
      </c>
      <c r="P297" s="30" t="s">
        <v>266</v>
      </c>
      <c r="Q297" s="30" t="str">
        <f>VLOOKUP(Tabla2[[#This Row],[RUBRO]],[1]Actividades!$D$2:$G$102,4,0)</f>
        <v>Actividad 2.1.2 Fortalecer el programa Ágoras a través de actividades que fortalezcan lazos de integración familiar y social</v>
      </c>
      <c r="R297" s="30" t="s">
        <v>306</v>
      </c>
      <c r="S297" s="30" t="s">
        <v>323</v>
      </c>
      <c r="T297" s="30" t="s">
        <v>1337</v>
      </c>
      <c r="U297" s="30" t="s">
        <v>1374</v>
      </c>
      <c r="V297" s="30" t="s">
        <v>310</v>
      </c>
    </row>
    <row r="298" spans="1:22" ht="14.4" hidden="1" x14ac:dyDescent="0.3">
      <c r="A298" s="29">
        <v>45736</v>
      </c>
      <c r="B298" s="30">
        <v>3920</v>
      </c>
      <c r="C298" s="30" t="s">
        <v>300</v>
      </c>
      <c r="D298" s="30" t="s">
        <v>301</v>
      </c>
      <c r="E298" s="30" t="s">
        <v>1286</v>
      </c>
      <c r="F298" s="30" t="s">
        <v>1287</v>
      </c>
      <c r="G298" s="30" t="s">
        <v>1288</v>
      </c>
      <c r="H298" s="94">
        <v>1952</v>
      </c>
      <c r="I298" s="92">
        <v>28200000</v>
      </c>
      <c r="J298" s="31">
        <v>0</v>
      </c>
      <c r="K298" s="31">
        <v>0</v>
      </c>
      <c r="L298" s="92" t="s">
        <v>279</v>
      </c>
      <c r="M298" s="34">
        <v>254</v>
      </c>
      <c r="N298" s="108" t="s">
        <v>177</v>
      </c>
      <c r="O298" s="34">
        <v>2024680010068</v>
      </c>
      <c r="P298" s="30" t="s">
        <v>262</v>
      </c>
      <c r="Q298" s="30" t="str">
        <f>VLOOKUP(Tabla2[[#This Row],[RUBRO]],[1]Actividades!$D$2:$G$102,4,0)</f>
        <v>Actividad 1.1.1 Apoyar la gestión administrativa, jurídica, contractual y de seguimiento a los procesos de contratación realizados por la Secretaria de Desarrollo Social</v>
      </c>
      <c r="R298" s="30" t="s">
        <v>306</v>
      </c>
      <c r="S298" s="30" t="s">
        <v>307</v>
      </c>
      <c r="T298" s="30" t="s">
        <v>1338</v>
      </c>
      <c r="U298" s="30" t="s">
        <v>1375</v>
      </c>
      <c r="V298" s="30" t="s">
        <v>310</v>
      </c>
    </row>
    <row r="299" spans="1:22" ht="14.4" x14ac:dyDescent="0.3">
      <c r="A299" s="29">
        <v>45737</v>
      </c>
      <c r="B299" s="30">
        <v>1477</v>
      </c>
      <c r="C299" s="30" t="s">
        <v>542</v>
      </c>
      <c r="D299" s="30" t="s">
        <v>543</v>
      </c>
      <c r="E299" s="30" t="s">
        <v>539</v>
      </c>
      <c r="F299" s="30" t="s">
        <v>423</v>
      </c>
      <c r="G299" s="30" t="s">
        <v>424</v>
      </c>
      <c r="H299" s="94">
        <v>152</v>
      </c>
      <c r="I299" s="92">
        <v>-3367791</v>
      </c>
      <c r="J299" s="31">
        <v>0</v>
      </c>
      <c r="K299" s="31">
        <v>0</v>
      </c>
      <c r="L299" s="92" t="s">
        <v>279</v>
      </c>
      <c r="M299" s="34">
        <v>213</v>
      </c>
      <c r="N299" s="108" t="s">
        <v>148</v>
      </c>
      <c r="O299" s="34">
        <v>2024680010125</v>
      </c>
      <c r="P299" s="106" t="s">
        <v>250</v>
      </c>
      <c r="Q299" s="30" t="s">
        <v>901</v>
      </c>
      <c r="R299" s="30" t="s">
        <v>418</v>
      </c>
      <c r="S299" s="30" t="s">
        <v>419</v>
      </c>
      <c r="T299" s="30" t="s">
        <v>939</v>
      </c>
      <c r="U299" s="30" t="s">
        <v>1076</v>
      </c>
      <c r="V299" s="30" t="s">
        <v>310</v>
      </c>
    </row>
    <row r="300" spans="1:22" ht="14.4" x14ac:dyDescent="0.3">
      <c r="A300" s="29">
        <v>45737</v>
      </c>
      <c r="B300" s="30">
        <v>1479</v>
      </c>
      <c r="C300" s="30" t="s">
        <v>542</v>
      </c>
      <c r="D300" s="30" t="s">
        <v>543</v>
      </c>
      <c r="E300" s="30" t="s">
        <v>539</v>
      </c>
      <c r="F300" s="30" t="s">
        <v>544</v>
      </c>
      <c r="G300" s="30" t="s">
        <v>545</v>
      </c>
      <c r="H300" s="94">
        <v>151</v>
      </c>
      <c r="I300" s="92">
        <v>-311472</v>
      </c>
      <c r="J300" s="31">
        <v>0</v>
      </c>
      <c r="K300" s="31">
        <v>0</v>
      </c>
      <c r="L300" s="92" t="s">
        <v>279</v>
      </c>
      <c r="M300" s="34">
        <v>213</v>
      </c>
      <c r="N300" s="108" t="s">
        <v>148</v>
      </c>
      <c r="O300" s="34">
        <v>2024680010125</v>
      </c>
      <c r="P300" s="106" t="s">
        <v>250</v>
      </c>
      <c r="Q300" s="30" t="s">
        <v>901</v>
      </c>
      <c r="R300" s="30" t="s">
        <v>418</v>
      </c>
      <c r="S300" s="30" t="s">
        <v>419</v>
      </c>
      <c r="T300" s="30" t="s">
        <v>939</v>
      </c>
      <c r="U300" s="30" t="s">
        <v>1076</v>
      </c>
      <c r="V300" s="30" t="s">
        <v>310</v>
      </c>
    </row>
    <row r="301" spans="1:22" ht="14.4" hidden="1" x14ac:dyDescent="0.3">
      <c r="A301" s="29">
        <v>45737</v>
      </c>
      <c r="B301" s="30">
        <v>1481</v>
      </c>
      <c r="C301" s="30" t="s">
        <v>493</v>
      </c>
      <c r="D301" s="30" t="s">
        <v>482</v>
      </c>
      <c r="E301" s="30" t="s">
        <v>539</v>
      </c>
      <c r="F301" s="30" t="s">
        <v>548</v>
      </c>
      <c r="G301" s="30" t="s">
        <v>549</v>
      </c>
      <c r="H301" s="94">
        <v>150</v>
      </c>
      <c r="I301" s="92">
        <v>-4661580</v>
      </c>
      <c r="J301" s="31">
        <v>0</v>
      </c>
      <c r="K301" s="31">
        <v>0</v>
      </c>
      <c r="L301" s="92" t="s">
        <v>279</v>
      </c>
      <c r="M301" s="34">
        <v>212</v>
      </c>
      <c r="N301" s="108" t="s">
        <v>147</v>
      </c>
      <c r="O301" s="34">
        <v>2024680010125</v>
      </c>
      <c r="P301" s="106" t="s">
        <v>250</v>
      </c>
      <c r="Q301" s="30" t="s">
        <v>899</v>
      </c>
      <c r="R301" s="30" t="s">
        <v>418</v>
      </c>
      <c r="S301" s="30" t="s">
        <v>419</v>
      </c>
      <c r="T301" s="30" t="s">
        <v>939</v>
      </c>
      <c r="U301" s="30" t="s">
        <v>1076</v>
      </c>
      <c r="V301" s="30" t="s">
        <v>310</v>
      </c>
    </row>
    <row r="302" spans="1:22" ht="14.4" hidden="1" x14ac:dyDescent="0.3">
      <c r="A302" s="29">
        <v>45737</v>
      </c>
      <c r="B302" s="30">
        <v>1483</v>
      </c>
      <c r="C302" s="30" t="s">
        <v>493</v>
      </c>
      <c r="D302" s="30" t="s">
        <v>482</v>
      </c>
      <c r="E302" s="30" t="s">
        <v>539</v>
      </c>
      <c r="F302" s="30" t="s">
        <v>550</v>
      </c>
      <c r="G302" s="30" t="s">
        <v>551</v>
      </c>
      <c r="H302" s="94">
        <v>154</v>
      </c>
      <c r="I302" s="92">
        <v>-488356</v>
      </c>
      <c r="J302" s="31">
        <v>0</v>
      </c>
      <c r="K302" s="31">
        <v>0</v>
      </c>
      <c r="L302" s="92" t="s">
        <v>279</v>
      </c>
      <c r="M302" s="34">
        <v>212</v>
      </c>
      <c r="N302" s="108" t="s">
        <v>147</v>
      </c>
      <c r="O302" s="34">
        <v>2024680010125</v>
      </c>
      <c r="P302" s="106" t="s">
        <v>250</v>
      </c>
      <c r="Q302" s="30" t="s">
        <v>899</v>
      </c>
      <c r="R302" s="30" t="s">
        <v>418</v>
      </c>
      <c r="S302" s="30" t="s">
        <v>419</v>
      </c>
      <c r="T302" s="30" t="s">
        <v>939</v>
      </c>
      <c r="U302" s="30" t="s">
        <v>1076</v>
      </c>
      <c r="V302" s="30" t="s">
        <v>310</v>
      </c>
    </row>
    <row r="303" spans="1:22" ht="14.4" hidden="1" x14ac:dyDescent="0.3">
      <c r="A303" s="29">
        <v>45737</v>
      </c>
      <c r="B303" s="30">
        <v>1490</v>
      </c>
      <c r="C303" s="30" t="s">
        <v>493</v>
      </c>
      <c r="D303" s="30" t="s">
        <v>482</v>
      </c>
      <c r="E303" s="30" t="s">
        <v>539</v>
      </c>
      <c r="F303" s="30" t="s">
        <v>554</v>
      </c>
      <c r="G303" s="30" t="s">
        <v>555</v>
      </c>
      <c r="H303" s="94">
        <v>158</v>
      </c>
      <c r="I303" s="92">
        <v>-932316</v>
      </c>
      <c r="J303" s="31">
        <v>0</v>
      </c>
      <c r="K303" s="31">
        <v>0</v>
      </c>
      <c r="L303" s="92" t="s">
        <v>279</v>
      </c>
      <c r="M303" s="34">
        <v>212</v>
      </c>
      <c r="N303" s="108" t="s">
        <v>147</v>
      </c>
      <c r="O303" s="34">
        <v>2024680010125</v>
      </c>
      <c r="P303" s="106" t="s">
        <v>250</v>
      </c>
      <c r="Q303" s="30" t="s">
        <v>899</v>
      </c>
      <c r="R303" s="30" t="s">
        <v>418</v>
      </c>
      <c r="S303" s="30" t="s">
        <v>419</v>
      </c>
      <c r="T303" s="30" t="s">
        <v>939</v>
      </c>
      <c r="U303" s="30" t="s">
        <v>1077</v>
      </c>
      <c r="V303" s="30" t="s">
        <v>310</v>
      </c>
    </row>
    <row r="304" spans="1:22" ht="14.4" x14ac:dyDescent="0.3">
      <c r="A304" s="29">
        <v>45737</v>
      </c>
      <c r="B304" s="30">
        <v>1491</v>
      </c>
      <c r="C304" s="30" t="s">
        <v>542</v>
      </c>
      <c r="D304" s="30" t="s">
        <v>543</v>
      </c>
      <c r="E304" s="30" t="s">
        <v>539</v>
      </c>
      <c r="F304" s="30" t="s">
        <v>554</v>
      </c>
      <c r="G304" s="30" t="s">
        <v>555</v>
      </c>
      <c r="H304" s="94">
        <v>158</v>
      </c>
      <c r="I304" s="92">
        <v>-3542994</v>
      </c>
      <c r="J304" s="31">
        <v>0</v>
      </c>
      <c r="K304" s="31">
        <v>0</v>
      </c>
      <c r="L304" s="92" t="s">
        <v>279</v>
      </c>
      <c r="M304" s="34">
        <v>213</v>
      </c>
      <c r="N304" s="108" t="s">
        <v>148</v>
      </c>
      <c r="O304" s="34">
        <v>2024680010125</v>
      </c>
      <c r="P304" s="106" t="s">
        <v>250</v>
      </c>
      <c r="Q304" s="30" t="s">
        <v>901</v>
      </c>
      <c r="R304" s="30" t="s">
        <v>418</v>
      </c>
      <c r="S304" s="30" t="s">
        <v>419</v>
      </c>
      <c r="T304" s="30" t="s">
        <v>939</v>
      </c>
      <c r="U304" s="30" t="s">
        <v>1077</v>
      </c>
      <c r="V304" s="30" t="s">
        <v>310</v>
      </c>
    </row>
    <row r="305" spans="1:22" ht="14.4" hidden="1" x14ac:dyDescent="0.3">
      <c r="A305" s="29">
        <v>45737</v>
      </c>
      <c r="B305" s="30">
        <v>1492</v>
      </c>
      <c r="C305" s="30" t="s">
        <v>493</v>
      </c>
      <c r="D305" s="30" t="s">
        <v>482</v>
      </c>
      <c r="E305" s="30" t="s">
        <v>539</v>
      </c>
      <c r="F305" s="30" t="s">
        <v>556</v>
      </c>
      <c r="G305" s="30" t="s">
        <v>557</v>
      </c>
      <c r="H305" s="94">
        <v>157</v>
      </c>
      <c r="I305" s="92">
        <v>-1198692</v>
      </c>
      <c r="J305" s="31">
        <v>0</v>
      </c>
      <c r="K305" s="31">
        <v>0</v>
      </c>
      <c r="L305" s="92" t="s">
        <v>279</v>
      </c>
      <c r="M305" s="34">
        <v>212</v>
      </c>
      <c r="N305" s="108" t="s">
        <v>147</v>
      </c>
      <c r="O305" s="34">
        <v>2024680010125</v>
      </c>
      <c r="P305" s="106" t="s">
        <v>250</v>
      </c>
      <c r="Q305" s="30" t="s">
        <v>899</v>
      </c>
      <c r="R305" s="30" t="s">
        <v>418</v>
      </c>
      <c r="S305" s="30" t="s">
        <v>419</v>
      </c>
      <c r="T305" s="30" t="s">
        <v>939</v>
      </c>
      <c r="U305" s="30" t="s">
        <v>1076</v>
      </c>
      <c r="V305" s="30" t="s">
        <v>310</v>
      </c>
    </row>
    <row r="306" spans="1:22" ht="14.4" x14ac:dyDescent="0.3">
      <c r="A306" s="29">
        <v>45737</v>
      </c>
      <c r="B306" s="30">
        <v>1493</v>
      </c>
      <c r="C306" s="30" t="s">
        <v>542</v>
      </c>
      <c r="D306" s="30" t="s">
        <v>543</v>
      </c>
      <c r="E306" s="30" t="s">
        <v>539</v>
      </c>
      <c r="F306" s="30" t="s">
        <v>556</v>
      </c>
      <c r="G306" s="30" t="s">
        <v>557</v>
      </c>
      <c r="H306" s="94">
        <v>157</v>
      </c>
      <c r="I306" s="92">
        <v>-778680</v>
      </c>
      <c r="J306" s="31">
        <v>0</v>
      </c>
      <c r="K306" s="31">
        <v>0</v>
      </c>
      <c r="L306" s="92" t="s">
        <v>279</v>
      </c>
      <c r="M306" s="34">
        <v>213</v>
      </c>
      <c r="N306" s="108" t="s">
        <v>148</v>
      </c>
      <c r="O306" s="34">
        <v>2024680010125</v>
      </c>
      <c r="P306" s="106" t="s">
        <v>250</v>
      </c>
      <c r="Q306" s="30" t="s">
        <v>901</v>
      </c>
      <c r="R306" s="30" t="s">
        <v>418</v>
      </c>
      <c r="S306" s="30" t="s">
        <v>419</v>
      </c>
      <c r="T306" s="30" t="s">
        <v>939</v>
      </c>
      <c r="U306" s="30" t="s">
        <v>1076</v>
      </c>
      <c r="V306" s="30" t="s">
        <v>310</v>
      </c>
    </row>
    <row r="307" spans="1:22" ht="14.4" hidden="1" x14ac:dyDescent="0.3">
      <c r="A307" s="29">
        <v>45737</v>
      </c>
      <c r="B307" s="30">
        <v>1494</v>
      </c>
      <c r="C307" s="30" t="s">
        <v>493</v>
      </c>
      <c r="D307" s="30" t="s">
        <v>482</v>
      </c>
      <c r="E307" s="30" t="s">
        <v>539</v>
      </c>
      <c r="F307" s="30" t="s">
        <v>558</v>
      </c>
      <c r="G307" s="30" t="s">
        <v>559</v>
      </c>
      <c r="H307" s="94">
        <v>159</v>
      </c>
      <c r="I307" s="92">
        <v>-488356</v>
      </c>
      <c r="J307" s="31">
        <v>0</v>
      </c>
      <c r="K307" s="31">
        <v>0</v>
      </c>
      <c r="L307" s="92" t="s">
        <v>279</v>
      </c>
      <c r="M307" s="34">
        <v>212</v>
      </c>
      <c r="N307" s="108" t="s">
        <v>147</v>
      </c>
      <c r="O307" s="34">
        <v>2024680010125</v>
      </c>
      <c r="P307" s="106" t="s">
        <v>250</v>
      </c>
      <c r="Q307" s="30" t="s">
        <v>899</v>
      </c>
      <c r="R307" s="30" t="s">
        <v>418</v>
      </c>
      <c r="S307" s="30" t="s">
        <v>419</v>
      </c>
      <c r="T307" s="30" t="s">
        <v>1027</v>
      </c>
      <c r="U307" s="30" t="s">
        <v>1165</v>
      </c>
      <c r="V307" s="30" t="s">
        <v>310</v>
      </c>
    </row>
    <row r="308" spans="1:22" ht="14.4" hidden="1" x14ac:dyDescent="0.3">
      <c r="A308" s="29">
        <v>45737</v>
      </c>
      <c r="B308" s="30">
        <v>3938</v>
      </c>
      <c r="C308" s="30" t="s">
        <v>486</v>
      </c>
      <c r="D308" s="30" t="s">
        <v>482</v>
      </c>
      <c r="E308" s="30" t="s">
        <v>1289</v>
      </c>
      <c r="F308" s="30" t="s">
        <v>1290</v>
      </c>
      <c r="G308" s="30" t="s">
        <v>1291</v>
      </c>
      <c r="H308" s="94">
        <v>1973</v>
      </c>
      <c r="I308" s="92">
        <v>24000000</v>
      </c>
      <c r="J308" s="31">
        <v>0</v>
      </c>
      <c r="K308" s="31">
        <v>0</v>
      </c>
      <c r="L308" s="92" t="s">
        <v>279</v>
      </c>
      <c r="M308" s="34">
        <v>211</v>
      </c>
      <c r="N308" s="108" t="s">
        <v>145</v>
      </c>
      <c r="O308" s="34">
        <v>2024680010125</v>
      </c>
      <c r="P308" s="30" t="s">
        <v>250</v>
      </c>
      <c r="Q308" s="30" t="str">
        <f>VLOOKUP(Tabla2[[#This Row],[RUBRO]],[1]Actividades!$D$2:$G$102,4,0)</f>
        <v>Actividad 1.1.1 Brindar atención integral a las personas mayores en salud, recreación y buen uso del tiempo libre mediante espacios culturales, artísticos y recreativos.</v>
      </c>
      <c r="R308" s="30" t="s">
        <v>306</v>
      </c>
      <c r="S308" s="30" t="s">
        <v>307</v>
      </c>
      <c r="T308" s="30" t="s">
        <v>1339</v>
      </c>
      <c r="U308" s="30" t="s">
        <v>1376</v>
      </c>
      <c r="V308" s="30" t="s">
        <v>310</v>
      </c>
    </row>
    <row r="309" spans="1:22" ht="14.4" hidden="1" x14ac:dyDescent="0.3">
      <c r="A309" s="29">
        <v>45737</v>
      </c>
      <c r="B309" s="30">
        <v>3939</v>
      </c>
      <c r="C309" s="30" t="s">
        <v>580</v>
      </c>
      <c r="D309" s="30" t="s">
        <v>301</v>
      </c>
      <c r="E309" s="30" t="s">
        <v>1292</v>
      </c>
      <c r="F309" s="30" t="s">
        <v>1293</v>
      </c>
      <c r="G309" s="30" t="s">
        <v>1294</v>
      </c>
      <c r="H309" s="94">
        <v>1972</v>
      </c>
      <c r="I309" s="92">
        <v>17400000</v>
      </c>
      <c r="J309" s="31">
        <v>0</v>
      </c>
      <c r="K309" s="31">
        <v>0</v>
      </c>
      <c r="L309" s="92" t="s">
        <v>279</v>
      </c>
      <c r="M309" s="34">
        <v>256</v>
      </c>
      <c r="N309" s="108" t="s">
        <v>179</v>
      </c>
      <c r="O309" s="34">
        <v>2024680010149</v>
      </c>
      <c r="P309" s="30" t="s">
        <v>266</v>
      </c>
      <c r="Q309" s="30" t="s">
        <v>912</v>
      </c>
      <c r="R309" s="30" t="s">
        <v>306</v>
      </c>
      <c r="S309" s="30" t="s">
        <v>323</v>
      </c>
      <c r="T309" s="30" t="s">
        <v>1340</v>
      </c>
      <c r="U309" s="30" t="s">
        <v>1377</v>
      </c>
      <c r="V309" s="30" t="s">
        <v>310</v>
      </c>
    </row>
    <row r="310" spans="1:22" ht="14.4" hidden="1" x14ac:dyDescent="0.3">
      <c r="A310" s="29">
        <v>45737</v>
      </c>
      <c r="B310" s="30">
        <v>3971</v>
      </c>
      <c r="C310" s="30" t="s">
        <v>754</v>
      </c>
      <c r="D310" s="30" t="s">
        <v>413</v>
      </c>
      <c r="E310" s="30" t="s">
        <v>1295</v>
      </c>
      <c r="F310" s="30" t="s">
        <v>756</v>
      </c>
      <c r="G310" s="30" t="s">
        <v>757</v>
      </c>
      <c r="H310" s="94">
        <v>208</v>
      </c>
      <c r="I310" s="92">
        <v>71295930</v>
      </c>
      <c r="J310" s="31">
        <v>0</v>
      </c>
      <c r="K310" s="31">
        <v>0</v>
      </c>
      <c r="L310" s="92" t="s">
        <v>279</v>
      </c>
      <c r="M310" s="34">
        <v>214</v>
      </c>
      <c r="N310" s="108" t="s">
        <v>150</v>
      </c>
      <c r="O310" s="34">
        <v>2024680010155</v>
      </c>
      <c r="P310" s="30" t="s">
        <v>251</v>
      </c>
      <c r="Q310" s="30" t="s">
        <v>913</v>
      </c>
      <c r="R310" s="30" t="s">
        <v>418</v>
      </c>
      <c r="S310" s="30" t="s">
        <v>419</v>
      </c>
      <c r="T310" s="30" t="s">
        <v>1011</v>
      </c>
      <c r="U310" s="30" t="s">
        <v>1148</v>
      </c>
      <c r="V310" s="30" t="s">
        <v>310</v>
      </c>
    </row>
    <row r="311" spans="1:22" ht="14.4" hidden="1" x14ac:dyDescent="0.3">
      <c r="A311" s="29">
        <v>45742</v>
      </c>
      <c r="B311" s="30">
        <v>4013</v>
      </c>
      <c r="C311" s="30" t="s">
        <v>1205</v>
      </c>
      <c r="D311" s="30" t="s">
        <v>301</v>
      </c>
      <c r="E311" s="30" t="s">
        <v>1296</v>
      </c>
      <c r="F311" s="30" t="s">
        <v>1297</v>
      </c>
      <c r="G311" s="30" t="s">
        <v>1298</v>
      </c>
      <c r="H311" s="94">
        <v>1994</v>
      </c>
      <c r="I311" s="92">
        <v>21000000</v>
      </c>
      <c r="J311" s="31">
        <v>0</v>
      </c>
      <c r="K311" s="31">
        <v>0</v>
      </c>
      <c r="L311" s="92" t="s">
        <v>279</v>
      </c>
      <c r="M311" s="34">
        <v>216</v>
      </c>
      <c r="N311" s="108" t="s">
        <v>155</v>
      </c>
      <c r="O311" s="34">
        <v>2024680010154</v>
      </c>
      <c r="P311" s="30" t="s">
        <v>255</v>
      </c>
      <c r="Q311" s="30" t="str">
        <f>VLOOKUP(Tabla2[[#This Row],[RUBRO]],[1]Actividades!$D$2:$G$102,4,0)</f>
        <v xml:space="preserve">Actividad 1.1.1 Prestar los servicios de atención, capacitación y asesoría para la población con orientación sexual e identidad de género diversa						</v>
      </c>
      <c r="R311" s="30" t="s">
        <v>306</v>
      </c>
      <c r="S311" s="30" t="s">
        <v>323</v>
      </c>
      <c r="T311" s="30" t="s">
        <v>1341</v>
      </c>
      <c r="U311" s="30" t="s">
        <v>1378</v>
      </c>
      <c r="V311" s="30" t="s">
        <v>310</v>
      </c>
    </row>
    <row r="312" spans="1:22" ht="14.4" hidden="1" x14ac:dyDescent="0.3">
      <c r="A312" s="29">
        <v>45743</v>
      </c>
      <c r="B312" s="30">
        <v>1977</v>
      </c>
      <c r="C312" s="30" t="s">
        <v>580</v>
      </c>
      <c r="D312" s="30" t="s">
        <v>301</v>
      </c>
      <c r="E312" s="30" t="s">
        <v>607</v>
      </c>
      <c r="F312" s="30" t="s">
        <v>650</v>
      </c>
      <c r="G312" s="30" t="s">
        <v>651</v>
      </c>
      <c r="H312" s="94">
        <v>986</v>
      </c>
      <c r="I312" s="92">
        <v>-20353333.329999998</v>
      </c>
      <c r="J312" s="31">
        <v>0</v>
      </c>
      <c r="K312" s="31">
        <v>0</v>
      </c>
      <c r="L312" s="92" t="s">
        <v>279</v>
      </c>
      <c r="M312" s="34">
        <v>256</v>
      </c>
      <c r="N312" s="108" t="s">
        <v>179</v>
      </c>
      <c r="O312" s="34">
        <v>2024680010149</v>
      </c>
      <c r="P312" s="106" t="s">
        <v>266</v>
      </c>
      <c r="Q312" s="30" t="s">
        <v>912</v>
      </c>
      <c r="R312" s="30" t="s">
        <v>306</v>
      </c>
      <c r="S312" s="30" t="s">
        <v>307</v>
      </c>
      <c r="T312" s="30" t="s">
        <v>974</v>
      </c>
      <c r="U312" s="30" t="s">
        <v>1110</v>
      </c>
      <c r="V312" s="30" t="s">
        <v>310</v>
      </c>
    </row>
    <row r="313" spans="1:22" ht="14.4" hidden="1" x14ac:dyDescent="0.3">
      <c r="A313" s="29">
        <v>45743</v>
      </c>
      <c r="B313" s="30">
        <v>3095</v>
      </c>
      <c r="C313" s="30" t="s">
        <v>750</v>
      </c>
      <c r="D313" s="30" t="s">
        <v>301</v>
      </c>
      <c r="E313" s="30" t="s">
        <v>886</v>
      </c>
      <c r="F313" s="30" t="s">
        <v>887</v>
      </c>
      <c r="G313" s="30" t="s">
        <v>888</v>
      </c>
      <c r="H313" s="94">
        <v>1673</v>
      </c>
      <c r="I313" s="92">
        <v>-22000000</v>
      </c>
      <c r="J313" s="31">
        <v>0</v>
      </c>
      <c r="K313" s="31">
        <v>0</v>
      </c>
      <c r="L313" s="92" t="s">
        <v>279</v>
      </c>
      <c r="M313" s="34">
        <v>1</v>
      </c>
      <c r="N313" s="108" t="s">
        <v>79</v>
      </c>
      <c r="O313" s="34">
        <v>2024680010141</v>
      </c>
      <c r="P313" s="106" t="s">
        <v>220</v>
      </c>
      <c r="Q313" s="30" t="s">
        <v>906</v>
      </c>
      <c r="R313" s="30" t="s">
        <v>306</v>
      </c>
      <c r="S313" s="30" t="s">
        <v>323</v>
      </c>
      <c r="T313" t="s">
        <v>1380</v>
      </c>
      <c r="U313" s="30" t="s">
        <v>1381</v>
      </c>
      <c r="V313" s="30" t="s">
        <v>310</v>
      </c>
    </row>
    <row r="314" spans="1:22" ht="14.4" hidden="1" x14ac:dyDescent="0.3">
      <c r="A314" s="29">
        <v>45743</v>
      </c>
      <c r="B314" s="30">
        <v>4127</v>
      </c>
      <c r="C314" s="30" t="s">
        <v>754</v>
      </c>
      <c r="D314" s="30" t="s">
        <v>413</v>
      </c>
      <c r="E314" s="30" t="s">
        <v>1299</v>
      </c>
      <c r="F314" s="30" t="s">
        <v>759</v>
      </c>
      <c r="G314" s="30" t="s">
        <v>760</v>
      </c>
      <c r="H314" s="94">
        <v>231</v>
      </c>
      <c r="I314" s="92">
        <v>215529440</v>
      </c>
      <c r="J314" s="31">
        <v>0</v>
      </c>
      <c r="K314" s="31">
        <v>0</v>
      </c>
      <c r="L314" s="92" t="s">
        <v>279</v>
      </c>
      <c r="M314" s="34">
        <v>214</v>
      </c>
      <c r="N314" s="108" t="s">
        <v>150</v>
      </c>
      <c r="O314" s="34">
        <v>2024680010155</v>
      </c>
      <c r="P314" s="30" t="s">
        <v>251</v>
      </c>
      <c r="Q314" s="30" t="str">
        <f>VLOOKUP(Tabla2[[#This Row],[RUBRO]],[1]Actividades!$D$2:$G$102,4,0)</f>
        <v>Actividad 1.1.1 Prestar servicios de atención a personas con discapacidad a través de instituciones especializadas.</v>
      </c>
      <c r="R314" s="30" t="s">
        <v>418</v>
      </c>
      <c r="S314" s="30" t="s">
        <v>419</v>
      </c>
      <c r="T314" s="30" t="s">
        <v>976</v>
      </c>
      <c r="U314" s="30" t="s">
        <v>1149</v>
      </c>
      <c r="V314" s="30" t="s">
        <v>310</v>
      </c>
    </row>
    <row r="315" spans="1:22" ht="14.4" hidden="1" x14ac:dyDescent="0.3">
      <c r="A315" s="29">
        <v>45743</v>
      </c>
      <c r="B315" s="30">
        <v>4131</v>
      </c>
      <c r="C315" s="30" t="s">
        <v>1277</v>
      </c>
      <c r="D315" s="30" t="s">
        <v>301</v>
      </c>
      <c r="E315" s="30" t="s">
        <v>1300</v>
      </c>
      <c r="F315" s="30" t="s">
        <v>1301</v>
      </c>
      <c r="G315" s="30" t="s">
        <v>1302</v>
      </c>
      <c r="H315" s="94">
        <v>2008</v>
      </c>
      <c r="I315" s="92">
        <v>22800000</v>
      </c>
      <c r="J315" s="31">
        <v>0</v>
      </c>
      <c r="K315" s="31">
        <v>0</v>
      </c>
      <c r="L315" s="92" t="s">
        <v>279</v>
      </c>
      <c r="M315" s="34">
        <v>280</v>
      </c>
      <c r="N315" s="108" t="s">
        <v>211</v>
      </c>
      <c r="O315" s="34">
        <v>2024680010245</v>
      </c>
      <c r="P315" s="30" t="s">
        <v>277</v>
      </c>
      <c r="Q315" s="30" t="str">
        <f>VLOOKUP(Tabla2[[#This Row],[RUBRO]],[1]Actividades!$D$2:$G$102,4,0)</f>
        <v>Actividad 1.1.1 Realizar acompañamiento a la ejecución a la Estrategia para el desarrollo de habilidades en los jóvenes y población barrista del municipio.</v>
      </c>
      <c r="R315" s="30" t="s">
        <v>306</v>
      </c>
      <c r="S315" s="30" t="s">
        <v>307</v>
      </c>
      <c r="T315" s="30" t="s">
        <v>1342</v>
      </c>
      <c r="U315" s="30" t="s">
        <v>1379</v>
      </c>
      <c r="V315" s="30" t="s">
        <v>310</v>
      </c>
    </row>
    <row r="316" spans="1:22" ht="14.4" hidden="1" x14ac:dyDescent="0.3">
      <c r="A316" s="29">
        <v>45744</v>
      </c>
      <c r="B316" s="30">
        <v>4148</v>
      </c>
      <c r="C316" s="30" t="s">
        <v>450</v>
      </c>
      <c r="D316" s="30" t="s">
        <v>451</v>
      </c>
      <c r="E316" s="30" t="s">
        <v>1303</v>
      </c>
      <c r="F316" s="30" t="s">
        <v>453</v>
      </c>
      <c r="G316" s="30" t="s">
        <v>454</v>
      </c>
      <c r="H316" s="94" t="s">
        <v>455</v>
      </c>
      <c r="I316" s="92">
        <v>1020000</v>
      </c>
      <c r="J316" s="31">
        <v>1020000</v>
      </c>
      <c r="K316" s="31">
        <v>1020000</v>
      </c>
      <c r="L316" s="92" t="s">
        <v>279</v>
      </c>
      <c r="M316" s="34">
        <v>258</v>
      </c>
      <c r="N316" s="108" t="s">
        <v>1305</v>
      </c>
      <c r="O316" s="34">
        <v>2024680010149</v>
      </c>
      <c r="P316" s="30" t="s">
        <v>266</v>
      </c>
      <c r="Q316" s="30" t="str">
        <f>VLOOKUP(Tabla2[[#This Row],[RUBRO]],[1]Actividades!$D$2:$G$102,4,0)</f>
        <v>Actividad 1.1.1 Brindar el beneficio de seguridad social y póliza de vida a los ediles.</v>
      </c>
      <c r="R316" s="93" t="s">
        <v>457</v>
      </c>
      <c r="S316" s="93" t="s">
        <v>457</v>
      </c>
      <c r="T316" s="93" t="s">
        <v>457</v>
      </c>
      <c r="U316" s="93" t="s">
        <v>457</v>
      </c>
      <c r="V316" s="30" t="s">
        <v>310</v>
      </c>
    </row>
    <row r="317" spans="1:22" ht="14.4" hidden="1" x14ac:dyDescent="0.3">
      <c r="A317" s="29">
        <v>45744</v>
      </c>
      <c r="B317" s="30">
        <v>4149</v>
      </c>
      <c r="C317" s="30" t="s">
        <v>450</v>
      </c>
      <c r="D317" s="30" t="s">
        <v>451</v>
      </c>
      <c r="E317" s="30" t="s">
        <v>1304</v>
      </c>
      <c r="F317" s="30" t="s">
        <v>459</v>
      </c>
      <c r="G317" s="30" t="s">
        <v>460</v>
      </c>
      <c r="H317" s="94" t="s">
        <v>455</v>
      </c>
      <c r="I317" s="92">
        <v>178000</v>
      </c>
      <c r="J317" s="31">
        <v>178000</v>
      </c>
      <c r="K317" s="31">
        <v>178000</v>
      </c>
      <c r="L317" s="92" t="s">
        <v>279</v>
      </c>
      <c r="M317" s="34">
        <v>258</v>
      </c>
      <c r="N317" s="108" t="s">
        <v>1305</v>
      </c>
      <c r="O317" s="34">
        <v>2024680010149</v>
      </c>
      <c r="P317" s="30" t="s">
        <v>266</v>
      </c>
      <c r="Q317" s="30" t="str">
        <f>VLOOKUP(Tabla2[[#This Row],[RUBRO]],[1]Actividades!$D$2:$G$102,4,0)</f>
        <v>Actividad 1.1.1 Brindar el beneficio de seguridad social y póliza de vida a los ediles.</v>
      </c>
      <c r="R317" s="93" t="s">
        <v>457</v>
      </c>
      <c r="S317" s="93" t="s">
        <v>457</v>
      </c>
      <c r="T317" s="93" t="s">
        <v>457</v>
      </c>
      <c r="U317" s="93" t="s">
        <v>457</v>
      </c>
      <c r="V317" s="30" t="s">
        <v>310</v>
      </c>
    </row>
    <row r="318" spans="1:22" ht="14.4" hidden="1" x14ac:dyDescent="0.3">
      <c r="A318" s="29">
        <v>45744</v>
      </c>
      <c r="B318" s="30">
        <v>4150</v>
      </c>
      <c r="C318" s="30" t="s">
        <v>450</v>
      </c>
      <c r="D318" s="30" t="s">
        <v>451</v>
      </c>
      <c r="E318" s="30" t="s">
        <v>1304</v>
      </c>
      <c r="F318" s="30" t="s">
        <v>459</v>
      </c>
      <c r="G318" s="30" t="s">
        <v>460</v>
      </c>
      <c r="H318" s="94" t="s">
        <v>455</v>
      </c>
      <c r="I318" s="92">
        <v>2136000</v>
      </c>
      <c r="J318" s="31">
        <v>2136000</v>
      </c>
      <c r="K318" s="31">
        <v>2136000</v>
      </c>
      <c r="L318" s="92" t="s">
        <v>279</v>
      </c>
      <c r="M318" s="34">
        <v>258</v>
      </c>
      <c r="N318" s="108" t="s">
        <v>1305</v>
      </c>
      <c r="O318" s="34">
        <v>2024680010149</v>
      </c>
      <c r="P318" s="30" t="s">
        <v>266</v>
      </c>
      <c r="Q318" s="30" t="str">
        <f>VLOOKUP(Tabla2[[#This Row],[RUBRO]],[1]Actividades!$D$2:$G$102,4,0)</f>
        <v>Actividad 1.1.1 Brindar el beneficio de seguridad social y póliza de vida a los ediles.</v>
      </c>
      <c r="R318" s="93" t="s">
        <v>457</v>
      </c>
      <c r="S318" s="93" t="s">
        <v>457</v>
      </c>
      <c r="T318" s="93" t="s">
        <v>457</v>
      </c>
      <c r="U318" s="93" t="s">
        <v>457</v>
      </c>
      <c r="V318" s="30" t="s">
        <v>310</v>
      </c>
    </row>
    <row r="319" spans="1:22" ht="14.4" hidden="1" x14ac:dyDescent="0.3">
      <c r="A319" s="29">
        <v>45744</v>
      </c>
      <c r="B319" s="30">
        <v>4151</v>
      </c>
      <c r="C319" s="30" t="s">
        <v>450</v>
      </c>
      <c r="D319" s="30" t="s">
        <v>451</v>
      </c>
      <c r="E319" s="30" t="s">
        <v>1304</v>
      </c>
      <c r="F319" s="30" t="s">
        <v>461</v>
      </c>
      <c r="G319" s="30" t="s">
        <v>462</v>
      </c>
      <c r="H319" s="94" t="s">
        <v>455</v>
      </c>
      <c r="I319" s="92">
        <v>3026000</v>
      </c>
      <c r="J319" s="31">
        <v>3026000</v>
      </c>
      <c r="K319" s="31">
        <v>3026000</v>
      </c>
      <c r="L319" s="92" t="s">
        <v>279</v>
      </c>
      <c r="M319" s="34">
        <v>258</v>
      </c>
      <c r="N319" s="108" t="s">
        <v>1305</v>
      </c>
      <c r="O319" s="34">
        <v>2024680010149</v>
      </c>
      <c r="P319" s="30" t="s">
        <v>266</v>
      </c>
      <c r="Q319" s="30" t="str">
        <f>VLOOKUP(Tabla2[[#This Row],[RUBRO]],[1]Actividades!$D$2:$G$102,4,0)</f>
        <v>Actividad 1.1.1 Brindar el beneficio de seguridad social y póliza de vida a los ediles.</v>
      </c>
      <c r="R319" s="93" t="s">
        <v>457</v>
      </c>
      <c r="S319" s="93" t="s">
        <v>457</v>
      </c>
      <c r="T319" s="93" t="s">
        <v>457</v>
      </c>
      <c r="U319" s="93" t="s">
        <v>457</v>
      </c>
      <c r="V319" s="30" t="s">
        <v>310</v>
      </c>
    </row>
    <row r="320" spans="1:22" ht="14.4" hidden="1" x14ac:dyDescent="0.3">
      <c r="A320" s="29">
        <v>45744</v>
      </c>
      <c r="B320" s="30">
        <v>4152</v>
      </c>
      <c r="C320" s="30" t="s">
        <v>450</v>
      </c>
      <c r="D320" s="30" t="s">
        <v>451</v>
      </c>
      <c r="E320" s="30" t="s">
        <v>1304</v>
      </c>
      <c r="F320" s="30" t="s">
        <v>463</v>
      </c>
      <c r="G320" s="30" t="s">
        <v>464</v>
      </c>
      <c r="H320" s="94" t="s">
        <v>455</v>
      </c>
      <c r="I320" s="92">
        <v>1246000</v>
      </c>
      <c r="J320" s="31">
        <v>1246000</v>
      </c>
      <c r="K320" s="31">
        <v>1246000</v>
      </c>
      <c r="L320" s="92" t="s">
        <v>279</v>
      </c>
      <c r="M320" s="34">
        <v>258</v>
      </c>
      <c r="N320" s="108" t="s">
        <v>1305</v>
      </c>
      <c r="O320" s="34">
        <v>2024680010149</v>
      </c>
      <c r="P320" s="30" t="s">
        <v>266</v>
      </c>
      <c r="Q320" s="30" t="str">
        <f>VLOOKUP(Tabla2[[#This Row],[RUBRO]],[1]Actividades!$D$2:$G$102,4,0)</f>
        <v>Actividad 1.1.1 Brindar el beneficio de seguridad social y póliza de vida a los ediles.</v>
      </c>
      <c r="R320" s="93" t="s">
        <v>457</v>
      </c>
      <c r="S320" s="93" t="s">
        <v>457</v>
      </c>
      <c r="T320" s="93" t="s">
        <v>457</v>
      </c>
      <c r="U320" s="93" t="s">
        <v>457</v>
      </c>
      <c r="V320" s="30" t="s">
        <v>310</v>
      </c>
    </row>
    <row r="321" spans="1:22" ht="14.4" hidden="1" x14ac:dyDescent="0.3">
      <c r="A321" s="29">
        <v>45744</v>
      </c>
      <c r="B321" s="30">
        <v>4153</v>
      </c>
      <c r="C321" s="30" t="s">
        <v>450</v>
      </c>
      <c r="D321" s="30" t="s">
        <v>451</v>
      </c>
      <c r="E321" s="30" t="s">
        <v>1304</v>
      </c>
      <c r="F321" s="30" t="s">
        <v>465</v>
      </c>
      <c r="G321" s="30" t="s">
        <v>466</v>
      </c>
      <c r="H321" s="94" t="s">
        <v>455</v>
      </c>
      <c r="I321" s="92">
        <v>534000</v>
      </c>
      <c r="J321" s="31">
        <v>534000</v>
      </c>
      <c r="K321" s="31">
        <v>534000</v>
      </c>
      <c r="L321" s="92" t="s">
        <v>279</v>
      </c>
      <c r="M321" s="34">
        <v>258</v>
      </c>
      <c r="N321" s="108" t="s">
        <v>1305</v>
      </c>
      <c r="O321" s="34">
        <v>2024680010149</v>
      </c>
      <c r="P321" s="30" t="s">
        <v>266</v>
      </c>
      <c r="Q321" s="30" t="str">
        <f>VLOOKUP(Tabla2[[#This Row],[RUBRO]],[1]Actividades!$D$2:$G$102,4,0)</f>
        <v>Actividad 1.1.1 Brindar el beneficio de seguridad social y póliza de vida a los ediles.</v>
      </c>
      <c r="R321" s="93" t="s">
        <v>457</v>
      </c>
      <c r="S321" s="93" t="s">
        <v>457</v>
      </c>
      <c r="T321" s="93" t="s">
        <v>457</v>
      </c>
      <c r="U321" s="93" t="s">
        <v>457</v>
      </c>
      <c r="V321" s="30" t="s">
        <v>310</v>
      </c>
    </row>
    <row r="322" spans="1:22" ht="14.4" hidden="1" x14ac:dyDescent="0.3">
      <c r="A322" s="29">
        <v>45744</v>
      </c>
      <c r="B322" s="30">
        <v>4154</v>
      </c>
      <c r="C322" s="30" t="s">
        <v>450</v>
      </c>
      <c r="D322" s="30" t="s">
        <v>451</v>
      </c>
      <c r="E322" s="30" t="s">
        <v>1304</v>
      </c>
      <c r="F322" s="30" t="s">
        <v>467</v>
      </c>
      <c r="G322" s="30" t="s">
        <v>468</v>
      </c>
      <c r="H322" s="94" t="s">
        <v>455</v>
      </c>
      <c r="I322" s="92">
        <v>5340000</v>
      </c>
      <c r="J322" s="31">
        <v>5340000</v>
      </c>
      <c r="K322" s="31">
        <v>5340000</v>
      </c>
      <c r="L322" s="92" t="s">
        <v>279</v>
      </c>
      <c r="M322" s="34">
        <v>258</v>
      </c>
      <c r="N322" s="108" t="s">
        <v>1305</v>
      </c>
      <c r="O322" s="34">
        <v>2024680010149</v>
      </c>
      <c r="P322" s="30" t="s">
        <v>266</v>
      </c>
      <c r="Q322" s="30" t="str">
        <f>VLOOKUP(Tabla2[[#This Row],[RUBRO]],[1]Actividades!$D$2:$G$102,4,0)</f>
        <v>Actividad 1.1.1 Brindar el beneficio de seguridad social y póliza de vida a los ediles.</v>
      </c>
      <c r="R322" s="93" t="s">
        <v>457</v>
      </c>
      <c r="S322" s="93" t="s">
        <v>457</v>
      </c>
      <c r="T322" s="93" t="s">
        <v>457</v>
      </c>
      <c r="U322" s="93" t="s">
        <v>457</v>
      </c>
      <c r="V322" s="30" t="s">
        <v>310</v>
      </c>
    </row>
    <row r="323" spans="1:22" ht="14.4" hidden="1" x14ac:dyDescent="0.3">
      <c r="A323" s="29">
        <v>45744</v>
      </c>
      <c r="B323" s="30">
        <v>4155</v>
      </c>
      <c r="C323" s="30" t="s">
        <v>450</v>
      </c>
      <c r="D323" s="30" t="s">
        <v>451</v>
      </c>
      <c r="E323" s="30" t="s">
        <v>1304</v>
      </c>
      <c r="F323" s="30" t="s">
        <v>467</v>
      </c>
      <c r="G323" s="30" t="s">
        <v>468</v>
      </c>
      <c r="H323" s="94" t="s">
        <v>455</v>
      </c>
      <c r="I323" s="92">
        <v>2314000</v>
      </c>
      <c r="J323" s="31">
        <v>2314000</v>
      </c>
      <c r="K323" s="31">
        <v>2314000</v>
      </c>
      <c r="L323" s="92" t="s">
        <v>279</v>
      </c>
      <c r="M323" s="34">
        <v>258</v>
      </c>
      <c r="N323" s="108" t="s">
        <v>1305</v>
      </c>
      <c r="O323" s="34">
        <v>2024680010149</v>
      </c>
      <c r="P323" s="30" t="s">
        <v>266</v>
      </c>
      <c r="Q323" s="30" t="str">
        <f>VLOOKUP(Tabla2[[#This Row],[RUBRO]],[1]Actividades!$D$2:$G$102,4,0)</f>
        <v>Actividad 1.1.1 Brindar el beneficio de seguridad social y póliza de vida a los ediles.</v>
      </c>
      <c r="R323" s="93" t="s">
        <v>457</v>
      </c>
      <c r="S323" s="93" t="s">
        <v>457</v>
      </c>
      <c r="T323" s="93" t="s">
        <v>457</v>
      </c>
      <c r="U323" s="93" t="s">
        <v>457</v>
      </c>
      <c r="V323" s="30" t="s">
        <v>310</v>
      </c>
    </row>
    <row r="324" spans="1:22" ht="14.4" hidden="1" x14ac:dyDescent="0.3">
      <c r="A324" s="29">
        <v>45744</v>
      </c>
      <c r="B324" s="30">
        <v>4156</v>
      </c>
      <c r="C324" s="30" t="s">
        <v>450</v>
      </c>
      <c r="D324" s="30" t="s">
        <v>451</v>
      </c>
      <c r="E324" s="30" t="s">
        <v>1304</v>
      </c>
      <c r="F324" s="30" t="s">
        <v>472</v>
      </c>
      <c r="G324" s="30" t="s">
        <v>473</v>
      </c>
      <c r="H324" s="94" t="s">
        <v>455</v>
      </c>
      <c r="I324" s="92">
        <v>3916000</v>
      </c>
      <c r="J324" s="31">
        <v>3916000</v>
      </c>
      <c r="K324" s="31">
        <v>3916000</v>
      </c>
      <c r="L324" s="92" t="s">
        <v>279</v>
      </c>
      <c r="M324" s="34">
        <v>258</v>
      </c>
      <c r="N324" s="108" t="s">
        <v>1305</v>
      </c>
      <c r="O324" s="34">
        <v>2024680010149</v>
      </c>
      <c r="P324" s="30" t="s">
        <v>266</v>
      </c>
      <c r="Q324" s="30" t="str">
        <f>VLOOKUP(Tabla2[[#This Row],[RUBRO]],[1]Actividades!$D$2:$G$102,4,0)</f>
        <v>Actividad 1.1.1 Brindar el beneficio de seguridad social y póliza de vida a los ediles.</v>
      </c>
      <c r="R324" s="93" t="s">
        <v>457</v>
      </c>
      <c r="S324" s="93" t="s">
        <v>457</v>
      </c>
      <c r="T324" s="93" t="s">
        <v>457</v>
      </c>
      <c r="U324" s="93" t="s">
        <v>457</v>
      </c>
      <c r="V324" s="30" t="s">
        <v>310</v>
      </c>
    </row>
    <row r="325" spans="1:22" ht="14.4" hidden="1" x14ac:dyDescent="0.3">
      <c r="A325" s="29">
        <v>45744</v>
      </c>
      <c r="B325" s="30">
        <v>4157</v>
      </c>
      <c r="C325" s="30" t="s">
        <v>450</v>
      </c>
      <c r="D325" s="30" t="s">
        <v>451</v>
      </c>
      <c r="E325" s="30" t="s">
        <v>1304</v>
      </c>
      <c r="F325" s="30" t="s">
        <v>474</v>
      </c>
      <c r="G325" s="30" t="s">
        <v>475</v>
      </c>
      <c r="H325" s="94" t="s">
        <v>455</v>
      </c>
      <c r="I325" s="92">
        <v>3382000</v>
      </c>
      <c r="J325" s="31">
        <v>3382000</v>
      </c>
      <c r="K325" s="31">
        <v>3382000</v>
      </c>
      <c r="L325" s="92" t="s">
        <v>279</v>
      </c>
      <c r="M325" s="34">
        <v>258</v>
      </c>
      <c r="N325" s="108" t="s">
        <v>1305</v>
      </c>
      <c r="O325" s="34">
        <v>2024680010149</v>
      </c>
      <c r="P325" s="30" t="s">
        <v>266</v>
      </c>
      <c r="Q325" s="30" t="str">
        <f>VLOOKUP(Tabla2[[#This Row],[RUBRO]],[1]Actividades!$D$2:$G$102,4,0)</f>
        <v>Actividad 1.1.1 Brindar el beneficio de seguridad social y póliza de vida a los ediles.</v>
      </c>
      <c r="R325" s="93" t="s">
        <v>457</v>
      </c>
      <c r="S325" s="93" t="s">
        <v>457</v>
      </c>
      <c r="T325" s="93" t="s">
        <v>457</v>
      </c>
      <c r="U325" s="93" t="s">
        <v>457</v>
      </c>
      <c r="V325" s="30" t="s">
        <v>310</v>
      </c>
    </row>
    <row r="326" spans="1:22" ht="14.4" hidden="1" x14ac:dyDescent="0.3">
      <c r="A326" s="29">
        <v>45744</v>
      </c>
      <c r="B326" s="30">
        <v>4158</v>
      </c>
      <c r="C326" s="30" t="s">
        <v>450</v>
      </c>
      <c r="D326" s="30" t="s">
        <v>451</v>
      </c>
      <c r="E326" s="30" t="s">
        <v>1304</v>
      </c>
      <c r="F326" s="30" t="s">
        <v>470</v>
      </c>
      <c r="G326" s="30" t="s">
        <v>471</v>
      </c>
      <c r="H326" s="94" t="s">
        <v>455</v>
      </c>
      <c r="I326" s="92">
        <v>2136000</v>
      </c>
      <c r="J326" s="31">
        <v>2136000</v>
      </c>
      <c r="K326" s="31">
        <v>2136000</v>
      </c>
      <c r="L326" s="92" t="s">
        <v>279</v>
      </c>
      <c r="M326" s="34">
        <v>258</v>
      </c>
      <c r="N326" s="108" t="s">
        <v>1305</v>
      </c>
      <c r="O326" s="34">
        <v>2024680010149</v>
      </c>
      <c r="P326" s="30" t="s">
        <v>266</v>
      </c>
      <c r="Q326" s="30" t="str">
        <f>VLOOKUP(Tabla2[[#This Row],[RUBRO]],[1]Actividades!$D$2:$G$102,4,0)</f>
        <v>Actividad 1.1.1 Brindar el beneficio de seguridad social y póliza de vida a los ediles.</v>
      </c>
      <c r="R326" s="93" t="s">
        <v>457</v>
      </c>
      <c r="S326" s="93" t="s">
        <v>457</v>
      </c>
      <c r="T326" s="93" t="s">
        <v>457</v>
      </c>
      <c r="U326" s="93" t="s">
        <v>457</v>
      </c>
      <c r="V326" s="30" t="s">
        <v>310</v>
      </c>
    </row>
    <row r="327" spans="1:22" ht="14.4" x14ac:dyDescent="0.3">
      <c r="A327" s="29"/>
      <c r="H327" s="93"/>
      <c r="I327" s="92"/>
      <c r="J327" s="31"/>
      <c r="K327" s="31"/>
      <c r="L327" s="92"/>
      <c r="M327" s="34"/>
      <c r="N327" s="100"/>
      <c r="O327" s="34"/>
      <c r="P327" s="32"/>
    </row>
    <row r="328" spans="1:22" ht="14.4" x14ac:dyDescent="0.3">
      <c r="I328" s="31"/>
    </row>
    <row r="329" spans="1:22" x14ac:dyDescent="0.25">
      <c r="A329" s="35" t="s">
        <v>480</v>
      </c>
      <c r="I329" s="111">
        <f>SUM(I3:I328)</f>
        <v>14239490444.4</v>
      </c>
      <c r="J329" s="111">
        <f>SUM(J3:J328)</f>
        <v>2281559444.4700007</v>
      </c>
      <c r="K329" s="111">
        <f>SUM(K3:K328)</f>
        <v>2278819444.4700007</v>
      </c>
    </row>
    <row r="330" spans="1:22" x14ac:dyDescent="0.25">
      <c r="I330" s="111">
        <v>14239490444.4</v>
      </c>
      <c r="J330" s="111">
        <v>2281559444.4699998</v>
      </c>
      <c r="K330" s="111">
        <v>2278819444.4699998</v>
      </c>
    </row>
    <row r="331" spans="1:22" x14ac:dyDescent="0.25">
      <c r="I331" s="36">
        <f>+I329-I330</f>
        <v>0</v>
      </c>
      <c r="J331" s="36">
        <f>+J329-J330</f>
        <v>0</v>
      </c>
      <c r="K331" s="36">
        <f>+K329-K330</f>
        <v>0</v>
      </c>
    </row>
  </sheetData>
  <conditionalFormatting sqref="A2">
    <cfRule type="duplicateValues" dxfId="1" priority="1"/>
  </conditionalFormatting>
  <conditionalFormatting sqref="B1:B1048576">
    <cfRule type="duplicateValues" dxfId="0" priority="2"/>
  </conditionalFormatting>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Plan de Accion</vt:lpstr>
      <vt:lpstr>Anexo PA</vt:lpstr>
      <vt:lpstr>PA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JUAN MORON</dc:creator>
  <cp:lastModifiedBy>yesid Leonardo Florez Ososrio</cp:lastModifiedBy>
  <dcterms:created xsi:type="dcterms:W3CDTF">2024-06-03T22:05:35Z</dcterms:created>
  <dcterms:modified xsi:type="dcterms:W3CDTF">2025-04-21T22:36:42Z</dcterms:modified>
</cp:coreProperties>
</file>