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PLANES DEPENDNECIA/PLANES AJUSTADOS MESA CONTROL INTERNO/"/>
    </mc:Choice>
  </mc:AlternateContent>
  <xr:revisionPtr revIDLastSave="0" documentId="13_ncr:1_{E02E28A9-C195-48FB-8480-14D353FA7FF2}" xr6:coauthVersionLast="47" xr6:coauthVersionMax="47" xr10:uidLastSave="{00000000-0000-0000-0000-000000000000}"/>
  <bookViews>
    <workbookView xWindow="1020" yWindow="1860" windowWidth="10692" windowHeight="1071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1" l="1"/>
  <c r="AO14" i="1"/>
  <c r="BF16" i="1"/>
  <c r="BE16" i="1"/>
  <c r="BC14" i="1" l="1"/>
  <c r="BC15" i="1"/>
  <c r="BC13" i="1"/>
  <c r="BC12" i="1"/>
  <c r="AN15" i="1"/>
  <c r="Z11" i="1"/>
  <c r="Z12" i="1"/>
  <c r="P12" i="1"/>
  <c r="P13" i="1"/>
  <c r="P14" i="1"/>
  <c r="P15" i="1"/>
  <c r="P11" i="1"/>
  <c r="BC11" i="1"/>
  <c r="AN11" i="1"/>
  <c r="AN16" i="1" s="1"/>
  <c r="AN12" i="1"/>
  <c r="AN13" i="1"/>
  <c r="AN14" i="1"/>
  <c r="Q11" i="1"/>
  <c r="Q12" i="1"/>
  <c r="Q13" i="1"/>
  <c r="Q14" i="1"/>
  <c r="Q15" i="1"/>
  <c r="BD12" i="1" l="1"/>
  <c r="BD11" i="1"/>
  <c r="BD13" i="1"/>
  <c r="BC16" i="1"/>
  <c r="BD14" i="1"/>
  <c r="BD15" i="1"/>
</calcChain>
</file>

<file path=xl/sharedStrings.xml><?xml version="1.0" encoding="utf-8"?>
<sst xmlns="http://schemas.openxmlformats.org/spreadsheetml/2006/main" count="143" uniqueCount="111">
  <si>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</si>
  <si>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</si>
  <si>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</si>
  <si>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</si>
  <si>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</si>
  <si>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</si>
  <si>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</si>
  <si>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</si>
  <si>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</si>
  <si>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</si>
  <si>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</si>
  <si>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</si>
  <si>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</si>
  <si>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</si>
  <si>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</si>
  <si>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</si>
  <si>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</si>
  <si>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</si>
  <si>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</si>
  <si>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</si>
  <si>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</si>
  <si>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</si>
  <si>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</si>
  <si>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</si>
  <si>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</si>
  <si>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</si>
  <si>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</si>
  <si>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</si>
  <si>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</si>
  <si>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</si>
  <si>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</si>
  <si>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indexed="56"/>
        <rFont val="Arial"/>
        <family val="2"/>
      </rPr>
      <t>2</t>
    </r>
  </si>
  <si>
    <r>
      <t>Meta Ejecutada Vigencia</t>
    </r>
    <r>
      <rPr>
        <b/>
        <sz val="12"/>
        <color indexed="56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</si>
  <si>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</si>
  <si>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</si>
  <si>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</si>
  <si>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indexed="56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</si>
  <si>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</si>
  <si>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</si>
  <si>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</si>
  <si>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</si>
  <si>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</si>
  <si>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</si>
  <si>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</si>
  <si>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</si>
  <si>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</si>
  <si>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</si>
  <si>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</si>
  <si>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</si>
  <si>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</si>
  <si>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</si>
  <si>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</si>
  <si>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</si>
  <si>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</si>
  <si>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</si>
  <si>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</si>
  <si>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</si>
  <si>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</si>
  <si>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</si>
  <si>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</si>
  <si>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</si>
  <si>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</si>
  <si>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</si>
  <si>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</si>
  <si>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</si>
  <si>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</si>
  <si>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</si>
  <si>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</si>
  <si>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</si>
  <si>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</si>
  <si>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</si>
  <si>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</si>
  <si>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</si>
  <si>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</si>
  <si>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</si>
  <si>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Vivienda Ciudad y Territorio</t>
  </si>
  <si>
    <t>4002</t>
  </si>
  <si>
    <t>Ordenamiento territorial y desarrollo urbano (4002).</t>
  </si>
  <si>
    <t>4002013</t>
  </si>
  <si>
    <t>Brindar servicios de apoyo financiero a 1 proyecto de Mejoramiento Integral de Barrios</t>
  </si>
  <si>
    <t>Proyectos apoyados financieramente en Mejoramiento Integral de Barrios (400201300).</t>
  </si>
  <si>
    <t>Número</t>
  </si>
  <si>
    <t>Territorio seguro y sostenible</t>
  </si>
  <si>
    <t>Ordenamiento Territorial y Desarrollo urbano. (4002).</t>
  </si>
  <si>
    <t>4002020</t>
  </si>
  <si>
    <t xml:space="preserve">Adecuar 1000 metros cuadrado de equipamientos comunitarios complementarios para los programas y/o proyectos de soluciones de vivienda en espacio público del municipio </t>
  </si>
  <si>
    <t>Espacio público adecuado (400202000).</t>
  </si>
  <si>
    <t>Metros cuadrados</t>
  </si>
  <si>
    <t>4002034</t>
  </si>
  <si>
    <t>Realizar 1 Estudio de pre inversión e inversión, para la implementación de Operaciones Urbanas Estratégicas. San Rafael</t>
  </si>
  <si>
    <t>Estudios o diseños realizados (400203400).</t>
  </si>
  <si>
    <t>4001</t>
  </si>
  <si>
    <t>Acceso a soluciones de vivienda (4001).</t>
  </si>
  <si>
    <t>4001031</t>
  </si>
  <si>
    <t>Beneficiar a 500 hogares a través del Servicio de apoyo financiero para adquisición de vivienda</t>
  </si>
  <si>
    <t>Hogares beneficiados con adquisición de vivienda (400103100).</t>
  </si>
  <si>
    <t>4001032</t>
  </si>
  <si>
    <t>Beneficiar a 1.000 hogares con servicio de apoyo financiero para mejoramiento de vivienda en suelo urbano y rural del municipio, relacionadas con saneamiento básico y condiciones de habitabilidad.</t>
  </si>
  <si>
    <t>Hogares beneficiados con mejoramiento de una vivienda (400103200).</t>
  </si>
  <si>
    <t>Acumulativa</t>
  </si>
  <si>
    <t>6,12,15,11</t>
  </si>
  <si>
    <t>INVISBU</t>
  </si>
  <si>
    <t>CESAR AUGUSTO CORDERO CACERES</t>
  </si>
  <si>
    <t>Apoyo Técnico y Financiero para Equipamientos Comunitarios de Proyectos Habitacionales del Municipio de   Bucaramanga</t>
  </si>
  <si>
    <t xml:space="preserve">17 comunas </t>
  </si>
  <si>
    <t xml:space="preserve">Toda la comunidad urbana del municipio </t>
  </si>
  <si>
    <t>APOYO TÉCNICO Y LEGAL PARA LA IMPLEMENTACIÓN DEL PROYECTO URBANO ESTRATÉGICO SAN RAFAEL EN BUCARAMANGA</t>
  </si>
  <si>
    <t>Comuna 3</t>
  </si>
  <si>
    <t>habitantes de la comuna 3</t>
  </si>
  <si>
    <t>Apoyo técnico y financiero para las soluciones habitacionales en el municipio de  Bucaramanga</t>
  </si>
  <si>
    <t>APOYO TÉCNICO Y FINANCIERO PARA MEJORAMIENTO DE VIVIENDAS URBANAS Y RURALES EN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</si>
</sst>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b/>
      <sz val="12"/>
      <color indexed="56"/>
      <name val="Arial"/>
      <family val="2"/>
    </font>
    <font>
      <sz val="8"/>
      <name val="Aptos Narrow"/>
      <family val="2"/>
    </font>
    <font>
      <sz val="14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7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9" fontId="11" fillId="0" borderId="10" xfId="2" applyFont="1" applyFill="1" applyBorder="1" applyAlignment="1">
      <alignment horizontal="center" vertical="center" wrapText="1"/>
    </xf>
    <xf numFmtId="44" fontId="11" fillId="0" borderId="10" xfId="0" applyNumberFormat="1" applyFont="1" applyBorder="1" applyAlignment="1" applyProtection="1">
      <alignment horizontal="center" vertical="center" wrapText="1"/>
      <protection locked="0"/>
    </xf>
    <xf numFmtId="44" fontId="11" fillId="0" borderId="10" xfId="0" applyNumberFormat="1" applyFont="1" applyBorder="1" applyAlignment="1">
      <alignment horizontal="center" vertical="center" wrapText="1"/>
    </xf>
    <xf numFmtId="4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9" fontId="11" fillId="0" borderId="9" xfId="2" applyFont="1" applyFill="1" applyBorder="1" applyAlignment="1">
      <alignment horizontal="center" vertical="center"/>
    </xf>
    <xf numFmtId="44" fontId="1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9" fontId="11" fillId="0" borderId="9" xfId="2" applyFont="1" applyFill="1" applyBorder="1" applyAlignment="1">
      <alignment horizontal="center" vertical="center" wrapText="1"/>
    </xf>
    <xf numFmtId="44" fontId="11" fillId="0" borderId="9" xfId="0" applyNumberFormat="1" applyFont="1" applyBorder="1" applyAlignment="1" applyProtection="1">
      <alignment horizontal="center" vertical="center" wrapText="1"/>
      <protection locked="0"/>
    </xf>
    <xf numFmtId="44" fontId="11" fillId="0" borderId="9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11" fillId="0" borderId="10" xfId="1" applyFont="1" applyFill="1" applyBorder="1" applyAlignment="1" applyProtection="1">
      <alignment horizontal="center" vertical="center" wrapText="1"/>
      <protection locked="0"/>
    </xf>
    <xf numFmtId="164" fontId="11" fillId="0" borderId="10" xfId="1" applyFont="1" applyFill="1" applyBorder="1" applyAlignment="1" applyProtection="1">
      <alignment horizontal="center" vertical="center"/>
      <protection locked="0"/>
    </xf>
    <xf numFmtId="164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9" fontId="11" fillId="0" borderId="23" xfId="2" applyFont="1" applyFill="1" applyBorder="1" applyAlignment="1">
      <alignment horizontal="center" vertical="center"/>
    </xf>
    <xf numFmtId="44" fontId="11" fillId="0" borderId="23" xfId="0" applyNumberFormat="1" applyFont="1" applyBorder="1" applyAlignment="1" applyProtection="1">
      <alignment horizontal="center" vertical="center"/>
      <protection locked="0"/>
    </xf>
    <xf numFmtId="44" fontId="11" fillId="0" borderId="23" xfId="0" applyNumberFormat="1" applyFont="1" applyBorder="1" applyAlignment="1">
      <alignment horizontal="center" vertical="center"/>
    </xf>
    <xf numFmtId="164" fontId="11" fillId="0" borderId="23" xfId="1" applyFont="1" applyFill="1" applyBorder="1" applyAlignment="1" applyProtection="1">
      <alignment horizontal="center" vertical="center"/>
      <protection locked="0"/>
    </xf>
    <xf numFmtId="44" fontId="11" fillId="3" borderId="23" xfId="0" applyNumberFormat="1" applyFont="1" applyFill="1" applyBorder="1" applyAlignment="1">
      <alignment horizontal="center" vertical="center"/>
    </xf>
    <xf numFmtId="164" fontId="11" fillId="3" borderId="23" xfId="1" applyFont="1" applyFill="1" applyBorder="1" applyAlignment="1" applyProtection="1">
      <alignment horizontal="center" vertical="center"/>
      <protection locked="0"/>
    </xf>
    <xf numFmtId="44" fontId="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44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177800</xdr:rowOff>
    </xdr:from>
    <xdr:to>
      <xdr:col>1</xdr:col>
      <xdr:colOff>939800</xdr:colOff>
      <xdr:row>3</xdr:row>
      <xdr:rowOff>317500</xdr:rowOff>
    </xdr:to>
    <xdr:pic>
      <xdr:nvPicPr>
        <xdr:cNvPr id="1029" name="Imagen 3">
          <a:extLst>
            <a:ext uri="{FF2B5EF4-FFF2-40B4-BE49-F238E27FC236}">
              <a16:creationId xmlns:a16="http://schemas.microsoft.com/office/drawing/2014/main" id="{2573F900-893A-DF3F-695C-2433A622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77800"/>
          <a:ext cx="18161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6" totalsRowCount="1" headerRowDxfId="127" dataDxfId="125" headerRowBorderDxfId="126" tableBorderDxfId="124">
  <autoFilter ref="A10:BJ15" xr:uid="{00000000-0009-0000-0100-000001000000}"/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/>
    <tableColumn id="26" xr3:uid="{00000000-0010-0000-0000-00001A000000}" name="Porcentaje Avance Vigencia" dataDxfId="93" totalsRowDxfId="92" dataCellStyle="Porcentaje" totalsRowCellStyle="Porcentaje">
      <calculatedColumnFormula>+'Plan de Accion'!$O11/'Plan de Accion'!$N11</calculatedColumnFormula>
    </tableColumn>
    <tableColumn id="27" xr3:uid="{00000000-0010-0000-0000-00001B000000}" name="Porcentaje Avance Cuatrienio" dataDxfId="91" totalsRowDxfId="90" dataCellStyle="Porcentaje" totalsRowCellStyle="Porcentaje">
      <calculatedColumnFormula>+'Plan de Accion'!$O11/'Plan de Accion'!$M11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/>
    <tableColumn id="31" xr3:uid="{00000000-0010-0000-0000-00001F000000}" name="Valor Vigencia Proyecto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5" dataDxfId="73" totalsRowDxfId="72"/>
    <tableColumn id="47" xr3:uid="{00000000-0010-0000-0000-00002F000000}" name="SGP Educación 2025" dataDxfId="71" totalsRowDxfId="70"/>
    <tableColumn id="48" xr3:uid="{00000000-0010-0000-0000-000030000000}" name="SGP Salud 2025" dataDxfId="69" totalsRowDxfId="68"/>
    <tableColumn id="36" xr3:uid="{00000000-0010-0000-0000-000024000000}" name="SGP Deporte 2025" dataDxfId="67" totalsRowDxfId="66"/>
    <tableColumn id="35" xr3:uid="{00000000-0010-0000-0000-000023000000}" name="SGP Cultura 2025" dataDxfId="65" totalsRowDxfId="64"/>
    <tableColumn id="13" xr3:uid="{00000000-0010-0000-0000-00000D000000}" name="SGP Libre inversión 2025" dataDxfId="63" totalsRowDxfId="62"/>
    <tableColumn id="12" xr3:uid="{00000000-0010-0000-0000-00000C000000}" name="SGP Libre destinación 2025" dataDxfId="61" totalsRowDxfId="60"/>
    <tableColumn id="11" xr3:uid="{00000000-0010-0000-0000-00000B000000}" name="SGP Alimentación escolar 2025" dataDxfId="59" totalsRowDxfId="58"/>
    <tableColumn id="10" xr3:uid="{00000000-0010-0000-0000-00000A000000}" name="SGP Municipios río Magdalena 2025" dataDxfId="57" totalsRowDxfId="56"/>
    <tableColumn id="9" xr3:uid="{00000000-0010-0000-0000-000009000000}" name="SGP APSB 2025" dataDxfId="55" totalsRowDxfId="54"/>
    <tableColumn id="8" xr3:uid="{00000000-0010-0000-0000-000008000000}" name="Crédito 2025" dataDxfId="53" totalsRowDxfId="52"/>
    <tableColumn id="7" xr3:uid="{00000000-0010-0000-0000-000007000000}" name="Transferencias de capital - cofinanciación departamento 2025" dataDxfId="51" totalsRowDxfId="50"/>
    <tableColumn id="6" xr3:uid="{00000000-0010-0000-0000-000006000000}" name="Transferencias de capital - cofinanciación nación 2025" dataDxfId="49" totalsRowDxfId="48"/>
    <tableColumn id="49" xr3:uid="{00000000-0010-0000-0000-000031000000}" name="Otros 2025" dataDxfId="47" totalsRowDxfId="46"/>
    <tableColumn id="50" xr3:uid="{00000000-0010-0000-0000-000032000000}" name="Total 2025" totalsRowFunction="sum" dataDxfId="45" totalsRowDxfId="44">
      <calculatedColumnFormula>SUM('Plan de Accion'!$Z11:$AM11)</calculatedColumnFormula>
    </tableColumn>
    <tableColumn id="51" xr3:uid="{00000000-0010-0000-0000-000033000000}" name="Recursos propios 20252" dataDxfId="43" totalsRowDxfId="42"/>
    <tableColumn id="52" xr3:uid="{00000000-0010-0000-0000-000034000000}" name="SGP Educación 20253" dataDxfId="41" totalsRowDxfId="40"/>
    <tableColumn id="53" xr3:uid="{00000000-0010-0000-0000-000035000000}" name="SGP Salud 20254" dataDxfId="39" totalsRowDxfId="38"/>
    <tableColumn id="62" xr3:uid="{00000000-0010-0000-0000-00003E000000}" name="SGP Deporte 20255" dataDxfId="37" totalsRowDxfId="36"/>
    <tableColumn id="61" xr3:uid="{00000000-0010-0000-0000-00003D000000}" name="SGP Cultura 20256" dataDxfId="35" totalsRowDxfId="34"/>
    <tableColumn id="45" xr3:uid="{00000000-0010-0000-0000-00002D000000}" name="SGP Libre inversión 20257" dataDxfId="33" totalsRowDxfId="32"/>
    <tableColumn id="43" xr3:uid="{00000000-0010-0000-0000-00002B000000}" name="SGP Libre destinación 20258" dataDxfId="31" totalsRowDxfId="30"/>
    <tableColumn id="42" xr3:uid="{00000000-0010-0000-0000-00002A000000}" name="SGP Alimentación escolar 20259" dataDxfId="29" totalsRowDxfId="28"/>
    <tableColumn id="41" xr3:uid="{00000000-0010-0000-0000-000029000000}" name="SGP Municipios río Magdalena 202510" dataDxfId="27" totalsRowDxfId="26"/>
    <tableColumn id="40" xr3:uid="{00000000-0010-0000-0000-000028000000}" name="SGP APSB 202511" dataDxfId="25" totalsRowDxfId="24"/>
    <tableColumn id="39" xr3:uid="{00000000-0010-0000-0000-000027000000}" name="Crédito 202512" dataDxfId="23" totalsRowDxfId="22"/>
    <tableColumn id="38" xr3:uid="{00000000-0010-0000-0000-000026000000}" name="Transferencias de capital - cofinanciación departamento 202513" dataDxfId="21" totalsRowDxfId="20"/>
    <tableColumn id="37" xr3:uid="{00000000-0010-0000-0000-000025000000}" name="Transferencias de capital - cofinanciación nación 202514" dataDxfId="19" totalsRowDxfId="18"/>
    <tableColumn id="54" xr3:uid="{00000000-0010-0000-0000-000036000000}" name="Otros 202515" dataDxfId="17" totalsRowDxfId="16"/>
    <tableColumn id="55" xr3:uid="{00000000-0010-0000-0000-000037000000}" name="Total Comprometido 2025" totalsRowFunction="sum" dataDxfId="15" totalsRowDxfId="14">
      <calculatedColumnFormula>SUM('Plan de Accion'!$AO11:$BB11)</calculatedColumnFormula>
    </tableColumn>
    <tableColumn id="56" xr3:uid="{00000000-0010-0000-0000-000038000000}" name="Ejecución Presupuestal" dataDxfId="13" totalsRowDxfId="12">
      <calculatedColumnFormula>+'Plan de Accion'!$BC11/'Plan de Accion'!$AN11</calculatedColumnFormula>
    </tableColumn>
    <tableColumn id="3" xr3:uid="{00000000-0010-0000-0000-000003000000}" name="Total Recursos Obligados" totalsRowFunction="sum" dataDxfId="11" totalsRowDxfId="10" dataCellStyle="Moneda" totalsRowCellStyle="Moneda"/>
    <tableColumn id="4" xr3:uid="{00000000-0010-0000-0000-000004000000}" name="Total Recursos Pagados" totalsRowFunction="sum" dataDxfId="9" totalsRowDxfId="8" dataCellStyle="Moneda" totalsRowCellStyle="Moneda"/>
    <tableColumn id="57" xr3:uid="{00000000-0010-0000-0000-000039000000}" name="Recursos Gestionados" dataDxfId="7" totalsRowDxfId="6" dataCellStyle="Moneda" totalsRowCellStyle="Moneda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6"/>
  <sheetViews>
    <sheetView showGridLines="0" tabSelected="1" topLeftCell="A11" zoomScale="23" zoomScaleNormal="23" workbookViewId="0">
      <pane xSplit="1" topLeftCell="B1" activePane="topRight" state="frozen"/>
      <selection activeCell="A8" sqref="A8"/>
      <selection pane="topRight" activeCell="A13" sqref="A13"/>
    </sheetView>
  </sheetViews>
  <sheetFormatPr baseColWidth="10" defaultColWidth="42.109375" defaultRowHeight="14.4" x14ac:dyDescent="0.3"/>
  <cols>
    <col min="1" max="1" width="24" style="6" customWidth="1"/>
    <col min="2" max="2" width="36.109375" style="6" customWidth="1"/>
    <col min="3" max="3" width="20.109375" style="6" customWidth="1"/>
    <col min="4" max="4" width="19.109375" style="6" customWidth="1"/>
    <col min="5" max="5" width="25.6640625" style="6" customWidth="1"/>
    <col min="6" max="6" width="21.6640625" style="6" customWidth="1"/>
    <col min="7" max="7" width="22.109375" style="6" customWidth="1"/>
    <col min="8" max="8" width="31.6640625" style="6" customWidth="1"/>
    <col min="9" max="9" width="26.109375" style="6" customWidth="1"/>
    <col min="10" max="10" width="14.109375" style="6" customWidth="1"/>
    <col min="11" max="11" width="23.109375" style="6" customWidth="1"/>
    <col min="12" max="12" width="16.6640625" style="6" customWidth="1"/>
    <col min="13" max="13" width="33.88671875" style="6" customWidth="1"/>
    <col min="14" max="14" width="34.109375" style="6" customWidth="1"/>
    <col min="15" max="15" width="30.109375" style="6" customWidth="1"/>
    <col min="16" max="16" width="27.6640625" style="7" customWidth="1"/>
    <col min="17" max="17" width="33.6640625" style="8" customWidth="1"/>
    <col min="18" max="18" width="20.109375" style="6" bestFit="1" customWidth="1"/>
    <col min="19" max="19" width="25.109375" style="6" customWidth="1"/>
    <col min="20" max="20" width="26.109375" style="6" bestFit="1" customWidth="1"/>
    <col min="21" max="21" width="28.109375" style="6" customWidth="1"/>
    <col min="22" max="22" width="34.109375" style="6" customWidth="1"/>
    <col min="23" max="23" width="26.88671875" style="6" customWidth="1"/>
    <col min="24" max="24" width="28.88671875" style="6" customWidth="1"/>
    <col min="25" max="25" width="27.109375" style="6" customWidth="1"/>
    <col min="26" max="26" width="30.88671875" style="6" customWidth="1"/>
    <col min="27" max="27" width="17.6640625" style="6" customWidth="1"/>
    <col min="28" max="39" width="18.109375" style="6" customWidth="1"/>
    <col min="40" max="41" width="24.109375" style="6" customWidth="1"/>
    <col min="42" max="51" width="19" style="6" customWidth="1"/>
    <col min="52" max="52" width="26.6640625" style="6" customWidth="1"/>
    <col min="53" max="53" width="25.109375" style="6" customWidth="1"/>
    <col min="54" max="54" width="19" style="6" customWidth="1"/>
    <col min="55" max="55" width="22.6640625" style="6" customWidth="1"/>
    <col min="56" max="58" width="27.109375" style="6" customWidth="1"/>
    <col min="59" max="59" width="25.88671875" style="6" customWidth="1"/>
    <col min="60" max="60" width="17.6640625" style="6" customWidth="1"/>
    <col min="61" max="61" width="19.6640625" style="6" customWidth="1"/>
    <col min="62" max="62" width="21.109375" style="6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109375" style="1" bestFit="1" customWidth="1"/>
    <col min="67" max="67" width="26" style="1" bestFit="1" customWidth="1"/>
    <col min="68" max="68" width="24.109375" style="1" bestFit="1" customWidth="1"/>
    <col min="69" max="69" width="35.109375" style="1" bestFit="1" customWidth="1"/>
    <col min="70" max="70" width="30.109375" style="1" bestFit="1" customWidth="1"/>
    <col min="71" max="71" width="31.109375" style="1" bestFit="1" customWidth="1"/>
    <col min="72" max="72" width="38" style="1" bestFit="1" customWidth="1"/>
    <col min="73" max="73" width="40.109375" style="1" bestFit="1" customWidth="1"/>
    <col min="74" max="74" width="43.109375" style="1" bestFit="1" customWidth="1"/>
    <col min="75" max="75" width="48.88671875" style="1" bestFit="1" customWidth="1"/>
    <col min="76" max="76" width="39.10937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109375" style="1" bestFit="1" customWidth="1"/>
    <col min="82" max="82" width="31.109375" style="1" bestFit="1" customWidth="1"/>
    <col min="83" max="83" width="27.109375" style="1" bestFit="1" customWidth="1"/>
    <col min="84" max="84" width="56.88671875" style="1" bestFit="1" customWidth="1"/>
    <col min="85" max="85" width="24.10937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109375" style="1" bestFit="1" customWidth="1"/>
    <col min="91" max="91" width="38.6640625" style="1" bestFit="1" customWidth="1"/>
    <col min="92" max="92" width="42" style="1" bestFit="1" customWidth="1"/>
    <col min="93" max="93" width="47.109375" style="1" bestFit="1" customWidth="1"/>
    <col min="94" max="94" width="37.88671875" style="1" bestFit="1" customWidth="1"/>
    <col min="95" max="95" width="25.109375" style="1" bestFit="1" customWidth="1"/>
    <col min="96" max="96" width="45.109375" style="1" bestFit="1" customWidth="1"/>
    <col min="97" max="97" width="38.10937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109375" style="1" bestFit="1" customWidth="1"/>
    <col min="103" max="103" width="25.109375" style="1" bestFit="1" customWidth="1"/>
    <col min="104" max="104" width="23.109375" style="1" bestFit="1" customWidth="1"/>
    <col min="105" max="105" width="34.109375" style="1" bestFit="1" customWidth="1"/>
    <col min="106" max="106" width="29.109375" style="1" bestFit="1" customWidth="1"/>
    <col min="107" max="107" width="30.109375" style="1" bestFit="1" customWidth="1"/>
    <col min="108" max="108" width="37.109375" style="1" bestFit="1" customWidth="1"/>
    <col min="109" max="109" width="39.109375" style="1" bestFit="1" customWidth="1"/>
    <col min="110" max="110" width="42.109375" style="1" bestFit="1" customWidth="1"/>
    <col min="111" max="111" width="48" style="1" bestFit="1" customWidth="1"/>
    <col min="112" max="112" width="38.10937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66406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109375" style="1" bestFit="1" customWidth="1"/>
    <col min="121" max="121" width="23.109375" style="1" bestFit="1" customWidth="1"/>
    <col min="122" max="122" width="21.109375" style="1" bestFit="1" customWidth="1"/>
    <col min="123" max="123" width="32.109375" style="1" bestFit="1" customWidth="1"/>
    <col min="124" max="124" width="27.6640625" style="1" bestFit="1" customWidth="1"/>
    <col min="125" max="125" width="28.109375" style="1" bestFit="1" customWidth="1"/>
    <col min="126" max="126" width="35.109375" style="1" bestFit="1" customWidth="1"/>
    <col min="127" max="127" width="37.109375" style="1" bestFit="1" customWidth="1"/>
    <col min="128" max="128" width="40.109375" style="1" bestFit="1" customWidth="1"/>
    <col min="129" max="129" width="46" style="1" bestFit="1" customWidth="1"/>
    <col min="130" max="130" width="36.109375" style="1" bestFit="1" customWidth="1"/>
    <col min="131" max="131" width="24" style="1" bestFit="1" customWidth="1"/>
    <col min="132" max="132" width="44.109375" style="1" bestFit="1" customWidth="1"/>
    <col min="133" max="133" width="37.10937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109375" style="1" bestFit="1" customWidth="1"/>
    <col min="140" max="140" width="26" style="1" bestFit="1" customWidth="1"/>
    <col min="141" max="141" width="24.109375" style="1" bestFit="1" customWidth="1"/>
    <col min="142" max="142" width="35.109375" style="1" bestFit="1" customWidth="1"/>
    <col min="143" max="143" width="30.109375" style="1" bestFit="1" customWidth="1"/>
    <col min="144" max="144" width="31.109375" style="1" bestFit="1" customWidth="1"/>
    <col min="145" max="145" width="38" style="1" bestFit="1" customWidth="1"/>
    <col min="146" max="146" width="40.109375" style="1" bestFit="1" customWidth="1"/>
    <col min="147" max="147" width="43.109375" style="1" bestFit="1" customWidth="1"/>
    <col min="148" max="148" width="48.88671875" style="1" bestFit="1" customWidth="1"/>
    <col min="149" max="149" width="39.10937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109375" style="1" bestFit="1" customWidth="1"/>
    <col min="155" max="155" width="31.109375" style="1" bestFit="1" customWidth="1"/>
    <col min="156" max="156" width="27.109375" style="1" bestFit="1" customWidth="1"/>
    <col min="157" max="157" width="56.88671875" style="1" bestFit="1" customWidth="1"/>
    <col min="158" max="158" width="24.10937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109375" style="1" bestFit="1" customWidth="1"/>
    <col min="164" max="164" width="38.6640625" style="1" bestFit="1" customWidth="1"/>
    <col min="165" max="165" width="42" style="1" bestFit="1" customWidth="1"/>
    <col min="166" max="166" width="47.109375" style="1" bestFit="1" customWidth="1"/>
    <col min="167" max="167" width="37.88671875" style="1" bestFit="1" customWidth="1"/>
    <col min="168" max="168" width="25.109375" style="1" bestFit="1" customWidth="1"/>
    <col min="169" max="169" width="45.109375" style="1" bestFit="1" customWidth="1"/>
    <col min="170" max="170" width="38.10937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109375" style="1" bestFit="1" customWidth="1"/>
    <col min="176" max="176" width="25.109375" style="1" bestFit="1" customWidth="1"/>
    <col min="177" max="177" width="23.109375" style="1" bestFit="1" customWidth="1"/>
    <col min="178" max="178" width="34.109375" style="1" bestFit="1" customWidth="1"/>
    <col min="179" max="179" width="29.109375" style="1" bestFit="1" customWidth="1"/>
    <col min="180" max="180" width="30.109375" style="1" bestFit="1" customWidth="1"/>
    <col min="181" max="181" width="37.109375" style="1" bestFit="1" customWidth="1"/>
    <col min="182" max="182" width="39.109375" style="1" bestFit="1" customWidth="1"/>
    <col min="183" max="183" width="42.109375" style="1" bestFit="1" customWidth="1"/>
    <col min="184" max="184" width="48" style="1" bestFit="1" customWidth="1"/>
    <col min="185" max="185" width="38.10937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66406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109375" style="1" bestFit="1" customWidth="1"/>
    <col min="194" max="194" width="23.109375" style="1" bestFit="1" customWidth="1"/>
    <col min="195" max="195" width="21.109375" style="1" bestFit="1" customWidth="1"/>
    <col min="196" max="196" width="32.109375" style="1" bestFit="1" customWidth="1"/>
    <col min="197" max="197" width="27.6640625" style="1" bestFit="1" customWidth="1"/>
    <col min="198" max="198" width="28.109375" style="1" bestFit="1" customWidth="1"/>
    <col min="199" max="199" width="35.109375" style="1" bestFit="1" customWidth="1"/>
    <col min="200" max="200" width="37.109375" style="1" bestFit="1" customWidth="1"/>
    <col min="201" max="201" width="40.109375" style="1" bestFit="1" customWidth="1"/>
    <col min="202" max="202" width="46" style="1" bestFit="1" customWidth="1"/>
    <col min="203" max="203" width="36.109375" style="1" bestFit="1" customWidth="1"/>
    <col min="204" max="204" width="24" style="1" bestFit="1" customWidth="1"/>
    <col min="205" max="205" width="44.109375" style="1" bestFit="1" customWidth="1"/>
    <col min="206" max="206" width="37.10937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109375" style="1" bestFit="1" customWidth="1"/>
    <col min="213" max="213" width="26" style="1" bestFit="1" customWidth="1"/>
    <col min="214" max="214" width="24.109375" style="1" bestFit="1" customWidth="1"/>
    <col min="215" max="215" width="35.109375" style="1" bestFit="1" customWidth="1"/>
    <col min="216" max="216" width="30.109375" style="1" bestFit="1" customWidth="1"/>
    <col min="217" max="217" width="31.109375" style="1" bestFit="1" customWidth="1"/>
    <col min="218" max="218" width="38" style="1" bestFit="1" customWidth="1"/>
    <col min="219" max="219" width="40.109375" style="1" bestFit="1" customWidth="1"/>
    <col min="220" max="220" width="43.109375" style="1" bestFit="1" customWidth="1"/>
    <col min="221" max="221" width="48.88671875" style="1" bestFit="1" customWidth="1"/>
    <col min="222" max="222" width="39.10937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109375" style="1" bestFit="1" customWidth="1"/>
    <col min="228" max="228" width="31.109375" style="1" bestFit="1" customWidth="1"/>
    <col min="229" max="229" width="27.109375" style="1" bestFit="1" customWidth="1"/>
    <col min="230" max="230" width="56.88671875" style="1" bestFit="1" customWidth="1"/>
    <col min="231" max="231" width="24.10937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109375" style="1" bestFit="1" customWidth="1"/>
    <col min="237" max="237" width="38.6640625" style="1" bestFit="1" customWidth="1"/>
    <col min="238" max="238" width="42" style="1" bestFit="1" customWidth="1"/>
    <col min="239" max="239" width="47.109375" style="1" bestFit="1" customWidth="1"/>
    <col min="240" max="240" width="37.88671875" style="1" bestFit="1" customWidth="1"/>
    <col min="241" max="241" width="25.109375" style="1" bestFit="1" customWidth="1"/>
    <col min="242" max="242" width="45.109375" style="1" bestFit="1" customWidth="1"/>
    <col min="243" max="243" width="38.10937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109375" style="1" bestFit="1" customWidth="1"/>
    <col min="249" max="249" width="25.109375" style="1" bestFit="1" customWidth="1"/>
    <col min="250" max="250" width="23.109375" style="1" bestFit="1" customWidth="1"/>
    <col min="251" max="251" width="34.109375" style="1" bestFit="1" customWidth="1"/>
    <col min="252" max="252" width="29.109375" style="1" bestFit="1" customWidth="1"/>
    <col min="253" max="253" width="30.109375" style="1" bestFit="1" customWidth="1"/>
    <col min="254" max="254" width="37.109375" style="1" bestFit="1" customWidth="1"/>
    <col min="255" max="255" width="39.109375" style="1" bestFit="1" customWidth="1"/>
    <col min="256" max="256" width="42.109375" style="1" bestFit="1"/>
    <col min="257" max="16384" width="42.109375" style="1"/>
  </cols>
  <sheetData>
    <row r="1" spans="1:62" ht="30" customHeight="1" x14ac:dyDescent="0.3">
      <c r="A1" s="58"/>
      <c r="B1" s="58"/>
      <c r="C1" s="59" t="s">
        <v>34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1"/>
      <c r="BH1" s="16" t="s">
        <v>35</v>
      </c>
      <c r="BI1" s="17"/>
      <c r="BJ1" s="18"/>
    </row>
    <row r="2" spans="1:62" ht="30" customHeight="1" x14ac:dyDescent="0.3">
      <c r="A2" s="58"/>
      <c r="B2" s="58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1"/>
      <c r="BH2" s="16" t="s">
        <v>41</v>
      </c>
      <c r="BI2" s="17"/>
      <c r="BJ2" s="18"/>
    </row>
    <row r="3" spans="1:62" ht="30" customHeight="1" x14ac:dyDescent="0.3">
      <c r="A3" s="58"/>
      <c r="B3" s="58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1"/>
      <c r="BH3" s="16" t="s">
        <v>42</v>
      </c>
      <c r="BI3" s="17"/>
      <c r="BJ3" s="18"/>
    </row>
    <row r="4" spans="1:62" ht="30" customHeight="1" x14ac:dyDescent="0.3">
      <c r="A4" s="58"/>
      <c r="B4" s="58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4"/>
      <c r="BH4" s="19" t="s">
        <v>43</v>
      </c>
      <c r="BI4" s="20"/>
      <c r="BJ4" s="21"/>
    </row>
    <row r="5" spans="1:62" ht="23.25" customHeight="1" x14ac:dyDescent="0.3">
      <c r="P5" s="6"/>
      <c r="Q5" s="6"/>
      <c r="BJ5" s="12"/>
    </row>
    <row r="6" spans="1:62" ht="28.5" customHeight="1" thickBot="1" x14ac:dyDescent="0.35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" customHeight="1" thickBot="1" x14ac:dyDescent="0.35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" customHeight="1" thickBot="1" x14ac:dyDescent="0.35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 x14ac:dyDescent="0.35">
      <c r="A9" s="70" t="s">
        <v>29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67" t="s">
        <v>28</v>
      </c>
      <c r="P9" s="68"/>
      <c r="Q9" s="69"/>
      <c r="R9" s="67" t="s">
        <v>27</v>
      </c>
      <c r="S9" s="68"/>
      <c r="T9" s="68"/>
      <c r="U9" s="68"/>
      <c r="V9" s="68"/>
      <c r="W9" s="68"/>
      <c r="X9" s="68"/>
      <c r="Y9" s="68"/>
      <c r="Z9" s="71" t="s">
        <v>26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67" t="s">
        <v>25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9"/>
      <c r="BH9" s="65" t="s">
        <v>22</v>
      </c>
      <c r="BI9" s="66"/>
      <c r="BJ9" s="15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0" customFormat="1" ht="104.4" x14ac:dyDescent="0.3">
      <c r="A11" s="22">
        <v>52</v>
      </c>
      <c r="B11" s="22" t="s">
        <v>74</v>
      </c>
      <c r="C11" s="22" t="s">
        <v>75</v>
      </c>
      <c r="D11" s="22" t="s">
        <v>76</v>
      </c>
      <c r="E11" s="22" t="s">
        <v>77</v>
      </c>
      <c r="F11" s="22" t="s">
        <v>78</v>
      </c>
      <c r="G11" s="22" t="s">
        <v>79</v>
      </c>
      <c r="H11" s="22">
        <v>400201300</v>
      </c>
      <c r="I11" s="22" t="s">
        <v>80</v>
      </c>
      <c r="J11" s="22">
        <v>0</v>
      </c>
      <c r="K11" s="22" t="s">
        <v>81</v>
      </c>
      <c r="L11" s="22" t="s">
        <v>99</v>
      </c>
      <c r="M11" s="22">
        <v>1</v>
      </c>
      <c r="N11" s="23">
        <v>0.34</v>
      </c>
      <c r="O11" s="24">
        <v>0</v>
      </c>
      <c r="P11" s="25">
        <f>+'Plan de Accion'!$O11/'Plan de Accion'!$N11</f>
        <v>0</v>
      </c>
      <c r="Q11" s="25">
        <f>+'Plan de Accion'!$O11/'Plan de Accion'!$M11</f>
        <v>0</v>
      </c>
      <c r="R11" s="24"/>
      <c r="S11" s="24"/>
      <c r="T11" s="26"/>
      <c r="U11" s="26"/>
      <c r="V11" s="24"/>
      <c r="W11" s="24"/>
      <c r="X11" s="24"/>
      <c r="Y11" s="24"/>
      <c r="Z11" s="41">
        <f>'Plan de Accion'!$U11</f>
        <v>0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>
        <f>SUM('Plan de Accion'!$Z11:$AM11)</f>
        <v>0</v>
      </c>
      <c r="AO11" s="28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7">
        <f>SUM('Plan de Accion'!$AO11:$BB11)</f>
        <v>0</v>
      </c>
      <c r="BD11" s="25" t="e">
        <f>+'Plan de Accion'!$BC11/'Plan de Accion'!$AN11</f>
        <v>#DIV/0!</v>
      </c>
      <c r="BE11" s="42">
        <v>0</v>
      </c>
      <c r="BF11" s="42">
        <v>0</v>
      </c>
      <c r="BG11" s="42">
        <v>0</v>
      </c>
      <c r="BH11" s="22" t="s">
        <v>101</v>
      </c>
      <c r="BI11" s="29" t="s">
        <v>102</v>
      </c>
      <c r="BJ11" s="22">
        <v>11.17</v>
      </c>
    </row>
    <row r="12" spans="1:62" s="34" customFormat="1" ht="208.8" x14ac:dyDescent="0.3">
      <c r="A12" s="54">
        <v>62</v>
      </c>
      <c r="B12" s="54" t="s">
        <v>82</v>
      </c>
      <c r="C12" s="54" t="s">
        <v>75</v>
      </c>
      <c r="D12" s="54" t="s">
        <v>76</v>
      </c>
      <c r="E12" s="54" t="s">
        <v>83</v>
      </c>
      <c r="F12" s="54" t="s">
        <v>84</v>
      </c>
      <c r="G12" s="54" t="s">
        <v>85</v>
      </c>
      <c r="H12" s="54">
        <v>400202000</v>
      </c>
      <c r="I12" s="54" t="s">
        <v>86</v>
      </c>
      <c r="J12" s="55">
        <v>0</v>
      </c>
      <c r="K12" s="54" t="s">
        <v>87</v>
      </c>
      <c r="L12" s="54" t="s">
        <v>99</v>
      </c>
      <c r="M12" s="55">
        <v>1000</v>
      </c>
      <c r="N12" s="54">
        <v>350</v>
      </c>
      <c r="O12" s="31">
        <v>0</v>
      </c>
      <c r="P12" s="32">
        <f>+'Plan de Accion'!$O12/'Plan de Accion'!$N12</f>
        <v>0</v>
      </c>
      <c r="Q12" s="32">
        <f>+'Plan de Accion'!$O12/'Plan de Accion'!$M12</f>
        <v>0</v>
      </c>
      <c r="R12" s="31">
        <v>2024680010207</v>
      </c>
      <c r="S12" s="37" t="s">
        <v>103</v>
      </c>
      <c r="T12" s="31">
        <v>2848750001.0500002</v>
      </c>
      <c r="U12" s="31">
        <v>100000000</v>
      </c>
      <c r="V12" s="31" t="s">
        <v>104</v>
      </c>
      <c r="W12" s="37" t="s">
        <v>105</v>
      </c>
      <c r="X12" s="31">
        <v>605.04700000000003</v>
      </c>
      <c r="Y12" s="24"/>
      <c r="Z12" s="56">
        <f>'Plan de Accion'!$U12</f>
        <v>100000000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3">
        <f>SUM('Plan de Accion'!$Z12:$AM12)</f>
        <v>100000000</v>
      </c>
      <c r="AO12" s="28">
        <v>0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33">
        <f>SUM('Plan de Accion'!$AO12:$BB12)</f>
        <v>0</v>
      </c>
      <c r="BD12" s="25">
        <f>+'Plan de Accion'!$BC12/'Plan de Accion'!$AN12</f>
        <v>0</v>
      </c>
      <c r="BE12" s="43">
        <v>0</v>
      </c>
      <c r="BF12" s="43">
        <v>0</v>
      </c>
      <c r="BG12" s="43">
        <v>0</v>
      </c>
      <c r="BH12" s="54" t="s">
        <v>101</v>
      </c>
      <c r="BI12" s="29" t="s">
        <v>102</v>
      </c>
      <c r="BJ12" s="54">
        <v>11.17</v>
      </c>
    </row>
    <row r="13" spans="1:62" s="34" customFormat="1" ht="139.19999999999999" x14ac:dyDescent="0.3">
      <c r="A13" s="35">
        <v>122</v>
      </c>
      <c r="B13" s="35" t="s">
        <v>74</v>
      </c>
      <c r="C13" s="35" t="s">
        <v>75</v>
      </c>
      <c r="D13" s="35" t="s">
        <v>76</v>
      </c>
      <c r="E13" s="35" t="s">
        <v>77</v>
      </c>
      <c r="F13" s="35" t="s">
        <v>88</v>
      </c>
      <c r="G13" s="35" t="s">
        <v>89</v>
      </c>
      <c r="H13" s="35">
        <v>400203400</v>
      </c>
      <c r="I13" s="35" t="s">
        <v>90</v>
      </c>
      <c r="J13" s="36">
        <v>0</v>
      </c>
      <c r="K13" s="35" t="s">
        <v>81</v>
      </c>
      <c r="L13" s="35" t="s">
        <v>99</v>
      </c>
      <c r="M13" s="36">
        <v>1</v>
      </c>
      <c r="N13" s="35">
        <v>0.25</v>
      </c>
      <c r="O13" s="57">
        <v>0</v>
      </c>
      <c r="P13" s="32">
        <f>+'Plan de Accion'!$O13/'Plan de Accion'!$N13</f>
        <v>0</v>
      </c>
      <c r="Q13" s="32">
        <f>+'Plan de Accion'!$O13/'Plan de Accion'!$M13</f>
        <v>0</v>
      </c>
      <c r="R13" s="31">
        <v>2024680010208</v>
      </c>
      <c r="S13" s="37" t="s">
        <v>106</v>
      </c>
      <c r="T13" s="31">
        <v>350000000</v>
      </c>
      <c r="U13" s="31">
        <v>200000000</v>
      </c>
      <c r="V13" s="31" t="s">
        <v>107</v>
      </c>
      <c r="W13" s="37" t="s">
        <v>108</v>
      </c>
      <c r="X13" s="31">
        <v>52237</v>
      </c>
      <c r="Y13" s="24"/>
      <c r="Z13" s="41">
        <v>200000000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33">
        <f>SUM('Plan de Accion'!$Z13:$AM13)</f>
        <v>200000000</v>
      </c>
      <c r="AO13" s="28">
        <v>18000000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33">
        <f>SUM('Plan de Accion'!$AO13:$BB13)</f>
        <v>18000000</v>
      </c>
      <c r="BD13" s="25">
        <f>+'Plan de Accion'!$BC13/'Plan de Accion'!$AN13</f>
        <v>0.09</v>
      </c>
      <c r="BE13" s="42">
        <v>0</v>
      </c>
      <c r="BF13" s="42">
        <v>0</v>
      </c>
      <c r="BG13" s="43">
        <v>0</v>
      </c>
      <c r="BH13" s="35" t="s">
        <v>101</v>
      </c>
      <c r="BI13" s="29" t="s">
        <v>102</v>
      </c>
      <c r="BJ13" s="35">
        <v>11.17</v>
      </c>
    </row>
    <row r="14" spans="1:62" s="34" customFormat="1" ht="104.4" x14ac:dyDescent="0.3">
      <c r="A14" s="22">
        <v>123</v>
      </c>
      <c r="B14" s="22" t="s">
        <v>74</v>
      </c>
      <c r="C14" s="22" t="s">
        <v>75</v>
      </c>
      <c r="D14" s="22" t="s">
        <v>91</v>
      </c>
      <c r="E14" s="22" t="s">
        <v>92</v>
      </c>
      <c r="F14" s="22" t="s">
        <v>93</v>
      </c>
      <c r="G14" s="22" t="s">
        <v>94</v>
      </c>
      <c r="H14" s="22">
        <v>400103100</v>
      </c>
      <c r="I14" s="22" t="s">
        <v>95</v>
      </c>
      <c r="J14" s="22">
        <v>323</v>
      </c>
      <c r="K14" s="22" t="s">
        <v>81</v>
      </c>
      <c r="L14" s="22" t="s">
        <v>99</v>
      </c>
      <c r="M14" s="22">
        <v>500</v>
      </c>
      <c r="N14" s="22">
        <v>100</v>
      </c>
      <c r="O14" s="24">
        <v>14</v>
      </c>
      <c r="P14" s="32">
        <f>+'Plan de Accion'!$O14/'Plan de Accion'!$N14</f>
        <v>0.14000000000000001</v>
      </c>
      <c r="Q14" s="32">
        <f>+'Plan de Accion'!$O14/'Plan de Accion'!$M14</f>
        <v>2.8000000000000001E-2</v>
      </c>
      <c r="R14" s="31">
        <v>2024680010052</v>
      </c>
      <c r="S14" s="37" t="s">
        <v>109</v>
      </c>
      <c r="T14" s="31">
        <v>12884545061.9</v>
      </c>
      <c r="U14" s="31">
        <v>2488980000</v>
      </c>
      <c r="V14" s="31" t="s">
        <v>104</v>
      </c>
      <c r="W14" s="37" t="s">
        <v>105</v>
      </c>
      <c r="X14" s="31">
        <v>1000</v>
      </c>
      <c r="Y14" s="24"/>
      <c r="Z14" s="53">
        <v>1406550943.2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3">
        <f>SUM('Plan de Accion'!$Z14:$AM14)</f>
        <v>1406550943.2</v>
      </c>
      <c r="AO14" s="28">
        <f>161567250+195300000</f>
        <v>356867250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3">
        <f>SUM('Plan de Accion'!$AO14:$BB14)</f>
        <v>356867250</v>
      </c>
      <c r="BD14" s="25">
        <f>+'Plan de Accion'!$BC14/'Plan de Accion'!$AN14</f>
        <v>0.2537179699926847</v>
      </c>
      <c r="BE14" s="43">
        <v>175025000</v>
      </c>
      <c r="BF14" s="43">
        <v>57341667</v>
      </c>
      <c r="BG14" s="43">
        <v>0</v>
      </c>
      <c r="BH14" s="22" t="s">
        <v>101</v>
      </c>
      <c r="BI14" s="29" t="s">
        <v>102</v>
      </c>
      <c r="BJ14" s="22" t="s">
        <v>100</v>
      </c>
    </row>
    <row r="15" spans="1:62" s="34" customFormat="1" ht="226.2" x14ac:dyDescent="0.3">
      <c r="A15" s="35">
        <v>124</v>
      </c>
      <c r="B15" s="35" t="s">
        <v>74</v>
      </c>
      <c r="C15" s="35" t="s">
        <v>75</v>
      </c>
      <c r="D15" s="35" t="s">
        <v>91</v>
      </c>
      <c r="E15" s="35" t="s">
        <v>92</v>
      </c>
      <c r="F15" s="35" t="s">
        <v>96</v>
      </c>
      <c r="G15" s="35" t="s">
        <v>97</v>
      </c>
      <c r="H15" s="35">
        <v>400103200</v>
      </c>
      <c r="I15" s="35" t="s">
        <v>98</v>
      </c>
      <c r="J15" s="36">
        <v>543</v>
      </c>
      <c r="K15" s="35" t="s">
        <v>81</v>
      </c>
      <c r="L15" s="35" t="s">
        <v>99</v>
      </c>
      <c r="M15" s="36">
        <v>1000</v>
      </c>
      <c r="N15" s="35">
        <v>620</v>
      </c>
      <c r="O15" s="37">
        <v>0</v>
      </c>
      <c r="P15" s="38">
        <f>+'Plan de Accion'!$O15/'Plan de Accion'!$N15</f>
        <v>0</v>
      </c>
      <c r="Q15" s="38">
        <f>+'Plan de Accion'!$O15/'Plan de Accion'!$M15</f>
        <v>0</v>
      </c>
      <c r="R15" s="37">
        <v>2024680010216</v>
      </c>
      <c r="S15" s="37" t="s">
        <v>110</v>
      </c>
      <c r="T15" s="37">
        <v>8119768378.5100002</v>
      </c>
      <c r="U15" s="37">
        <v>1336020000</v>
      </c>
      <c r="V15" s="37" t="s">
        <v>104</v>
      </c>
      <c r="W15" s="37" t="s">
        <v>105</v>
      </c>
      <c r="X15" s="37">
        <v>500</v>
      </c>
      <c r="Y15" s="24"/>
      <c r="Z15" s="53">
        <v>2418449056.8000002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0">
        <f>SUM('Plan de Accion'!$Z15:$AM15)</f>
        <v>2418449056.8000002</v>
      </c>
      <c r="AO15" s="39">
        <f>363000000+235400000+25500000</f>
        <v>623900000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40">
        <f>SUM('Plan de Accion'!$AO15:$BB15)</f>
        <v>623900000</v>
      </c>
      <c r="BD15" s="25">
        <f>+'Plan de Accion'!$BC15/'Plan de Accion'!$AN15</f>
        <v>0.25797524998335947</v>
      </c>
      <c r="BE15" s="42">
        <v>1950000</v>
      </c>
      <c r="BF15" s="42">
        <v>0</v>
      </c>
      <c r="BG15" s="44">
        <v>0</v>
      </c>
      <c r="BH15" s="35" t="s">
        <v>101</v>
      </c>
      <c r="BI15" s="29" t="s">
        <v>102</v>
      </c>
      <c r="BJ15" s="35" t="s">
        <v>100</v>
      </c>
    </row>
    <row r="16" spans="1:62" ht="15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47"/>
      <c r="Q16" s="47"/>
      <c r="R16" s="46"/>
      <c r="S16" s="46"/>
      <c r="T16" s="46"/>
      <c r="U16" s="46"/>
      <c r="V16" s="46"/>
      <c r="W16" s="46"/>
      <c r="X16" s="46"/>
      <c r="Y16" s="46"/>
      <c r="Z16" s="48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51">
        <f>SUBTOTAL(109,Tabla1[Total 2025])</f>
        <v>4125000000</v>
      </c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51">
        <f>SUBTOTAL(109,Tabla1[Total Comprometido 2025])</f>
        <v>998767250</v>
      </c>
      <c r="BD16" s="49"/>
      <c r="BE16" s="52">
        <f>SUBTOTAL(109,Tabla1[Total Recursos Obligados])</f>
        <v>176975000</v>
      </c>
      <c r="BF16" s="52">
        <f>SUBTOTAL(109,Tabla1[Total Recursos Pagados])</f>
        <v>57341667</v>
      </c>
      <c r="BG16" s="50"/>
      <c r="BH16" s="45"/>
      <c r="BI16" s="45"/>
      <c r="BJ16" s="45"/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2" type="noConversion"/>
  <pageMargins left="0.7" right="0.7" top="0.75" bottom="0.75" header="0.3" footer="0.3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2025-05-07T23:17:58Z</dcterms:modified>
</cp:coreProperties>
</file>