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IREZ/ALCALDIA 2025/1.OBLIGACIÓN 1 HERRAMIENTAS/PLAN DESARROLLO/MARZO 2025/PLANES DEPENDNECIA/PLANES AJUSTADOS MESA CONTROL INTERNO/"/>
    </mc:Choice>
  </mc:AlternateContent>
  <xr:revisionPtr revIDLastSave="0" documentId="8_{27F92122-249C-446E-B147-4AB84500098D}" xr6:coauthVersionLast="47" xr6:coauthVersionMax="47" xr10:uidLastSave="{00000000-0000-0000-0000-000000000000}"/>
  <bookViews>
    <workbookView xWindow="8364" yWindow="3096" windowWidth="10692" windowHeight="10716" xr2:uid="{00000000-000D-0000-FFFF-FFFF00000000}"/>
  </bookViews>
  <sheets>
    <sheet name="Plan de Accion" sheetId="1" r:id="rId1"/>
  </sheets>
  <externalReferences>
    <externalReference r:id="rId2"/>
  </externalReferences>
  <definedNames>
    <definedName name="_xlnm._FilterDatabase" localSheetId="0" hidden="1">'Plan de Accion'!$A$10:$BJ$10</definedName>
    <definedName name="PA">'Plan de Accion'!$A$9:$BJ$18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" l="1"/>
  <c r="X13" i="1"/>
  <c r="X12" i="1"/>
  <c r="AN16" i="1" l="1"/>
  <c r="P12" i="1" l="1"/>
  <c r="P13" i="1"/>
  <c r="P14" i="1"/>
  <c r="P15" i="1"/>
  <c r="P16" i="1"/>
  <c r="P17" i="1"/>
  <c r="P18" i="1"/>
  <c r="P11" i="1"/>
  <c r="BC11" i="1"/>
  <c r="BC12" i="1"/>
  <c r="BC13" i="1"/>
  <c r="BC14" i="1"/>
  <c r="BC15" i="1"/>
  <c r="BC16" i="1"/>
  <c r="BC17" i="1"/>
  <c r="BC18" i="1"/>
  <c r="AN11" i="1"/>
  <c r="AN12" i="1"/>
  <c r="AN13" i="1"/>
  <c r="AN14" i="1"/>
  <c r="AN15" i="1"/>
  <c r="AN17" i="1"/>
  <c r="AN18" i="1"/>
  <c r="Q11" i="1"/>
  <c r="Q12" i="1"/>
  <c r="Q13" i="1"/>
  <c r="Q14" i="1"/>
  <c r="Q15" i="1"/>
  <c r="Q16" i="1"/>
  <c r="Q17" i="1"/>
  <c r="Q18" i="1"/>
  <c r="BD15" i="1" l="1"/>
  <c r="BD18" i="1"/>
  <c r="BD14" i="1"/>
  <c r="BD17" i="1"/>
  <c r="BD13" i="1"/>
  <c r="BD16" i="1"/>
  <c r="BD12" i="1"/>
  <c r="BD11" i="1"/>
</calcChain>
</file>

<file path=xl/sharedStrings.xml><?xml version="1.0" encoding="utf-8"?>
<sst xmlns="http://schemas.openxmlformats.org/spreadsheetml/2006/main" count="195" uniqueCount="132">
  <si>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</si>
  <si>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</si>
  <si>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</si>
  <si>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</si>
  <si>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</si>
  <si>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</si>
  <si>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</si>
  <si>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</si>
  <si>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</si>
  <si>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</si>
  <si>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</si>
  <si>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</si>
  <si>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</si>
  <si>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</si>
  <si>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</si>
  <si>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</si>
  <si>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</si>
  <si>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</si>
  <si>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</si>
  <si>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</si>
  <si>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</si>
  <si>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</si>
  <si>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</si>
  <si>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</si>
  <si>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</si>
  <si>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</si>
  <si>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</si>
  <si>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</si>
  <si>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</si>
  <si>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</si>
  <si>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</si>
  <si>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</si>
  <si>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</si>
  <si>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</si>
  <si>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</si>
  <si>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</si>
  <si>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</si>
  <si>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</si>
  <si>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</si>
  <si>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</si>
  <si>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</si>
  <si>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</si>
  <si>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</si>
  <si>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</si>
  <si>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</si>
  <si>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</si>
  <si>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</si>
  <si>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</si>
  <si>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</si>
  <si>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</si>
  <si>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</si>
  <si>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</si>
  <si>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</si>
  <si>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</si>
  <si>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</si>
  <si>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</si>
  <si>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</si>
  <si>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</si>
  <si>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</si>
  <si>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</si>
  <si>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</si>
  <si>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</si>
  <si>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</si>
  <si>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</si>
  <si>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</si>
  <si>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</si>
  <si>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</si>
  <si>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</si>
  <si>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</si>
  <si>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</si>
  <si>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</si>
  <si>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</si>
  <si>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</si>
  <si>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</si>
  <si>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protege</t>
  </si>
  <si>
    <t>Inclusión social y reconciliación</t>
  </si>
  <si>
    <t>4102</t>
  </si>
  <si>
    <t>Desarrollo integral de la primera infancia a la juventud, y fortalecimiento de las capacidades de las familias de niñas, niños y adolescentes (4102)</t>
  </si>
  <si>
    <t>4102043</t>
  </si>
  <si>
    <t>Atender 5000 familias con servicios de promoción en temas de dinámica relacional y desarrollo autónomo</t>
  </si>
  <si>
    <t>Número de familias atendidas (410204300)</t>
  </si>
  <si>
    <t>Número</t>
  </si>
  <si>
    <t>Territorio seguro que integra</t>
  </si>
  <si>
    <t>Deporte y recreación</t>
  </si>
  <si>
    <t>4301</t>
  </si>
  <si>
    <t>Fomento a la recreación, la actividad física y el deporte (4301).</t>
  </si>
  <si>
    <t>4301007</t>
  </si>
  <si>
    <t>Vincular a 15.000  niños, niñas, adolescentes y jóvenes en escuelas deportivas del municipio</t>
  </si>
  <si>
    <t>Niños, niñas, adolescentes y jóvenes inscritos en Escuelas Deportivas (430100700)</t>
  </si>
  <si>
    <t>4301037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</si>
  <si>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</si>
  <si>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Personas que acceden a servicios deportivos, recreativos y de actividad física (430103700)</t>
  </si>
  <si>
    <t>4301001</t>
  </si>
  <si>
    <t>Beneficiar a 20.000 personas  con servicio de apoyo a la actividad física, la recreación y el deporte en organismos de deporte asociado</t>
  </si>
  <si>
    <t>Personas beneficiadas (430100100)</t>
  </si>
  <si>
    <t>4301003</t>
  </si>
  <si>
    <t>Poner en operación 18 infraestructuras deportivas en el municipio</t>
  </si>
  <si>
    <t>Infraestructura deportiva en operación (430100300)</t>
  </si>
  <si>
    <t>4301004</t>
  </si>
  <si>
    <t>Mantener 80 infraestructuras deportivas en el municipio</t>
  </si>
  <si>
    <t>Infraestructura deportiva mantenida (430100400)</t>
  </si>
  <si>
    <t xml:space="preserve"> Desarrollo integral de la primera infancia a la juventud, y fortalecimiento de las capacidades de las familias de niñas, niños y adolescentes (4102)</t>
  </si>
  <si>
    <t>4102050</t>
  </si>
  <si>
    <t>Mejorar la dotacion de 9 casas de la juventud</t>
  </si>
  <si>
    <t>Edificaciones de atención a la adolescencia y juventud dotadas (410205000)</t>
  </si>
  <si>
    <t>4102042</t>
  </si>
  <si>
    <t>Ejecutar 9 acciones con las comunidades para el fortalecimiento del tejido social y construcción de escenarios protectores de derechos en el municipio</t>
  </si>
  <si>
    <t>Acciones ejecutadas con las comunidades-redes de apoyo social
 (410204200)</t>
  </si>
  <si>
    <t>Acumulativa</t>
  </si>
  <si>
    <t>No Acumulativa</t>
  </si>
  <si>
    <t>INDERBU</t>
  </si>
  <si>
    <t>3, 10</t>
  </si>
  <si>
    <t>WILLIAN RODLFO NIÑO MANCIPE</t>
  </si>
  <si>
    <t>2024680010177</t>
  </si>
  <si>
    <t>FORTALECIMIENTO DE ENTORNOS SOCIALES PROTECTORES PARA LOS JÓVENES DEL MUNICIPIO DE BUCARAMANGA</t>
  </si>
  <si>
    <t xml:space="preserve">TODAS LA COMUNAS </t>
  </si>
  <si>
    <t>Actividad 6: Disponer de la operatividad necesaria para el desarrollo de los procesos y estrategias del programa de juventud.</t>
  </si>
  <si>
    <t>Actividad 2: Fortalecer el tejido social y los escenarios protectores de los jóvenes de la ciudad.</t>
  </si>
  <si>
    <t xml:space="preserve"> Actividad 3:  Dotar las casas de la juventud para integrar el desarrollo de la oferta institucional y fortalecimiento del tejido social.</t>
  </si>
  <si>
    <t>APOYO A LOS ORGANISMOS DEL DEPORTE ASOCIADO DEL MUNICIPIO DE BUCARAMANGA</t>
  </si>
  <si>
    <t xml:space="preserve">TODA LA POBLACIÓN BUCARAMANGA </t>
  </si>
  <si>
    <t>Actividad 1: Brindar apoyo a las organismos deportivos asociadas en sus iniciativas y participación en eventos deportivos locales, regionales, nacionales e internacionales.
Actividad 2: Realizar acompañamiento para la orientación integral a los diferentes organismos deportivos</t>
  </si>
  <si>
    <t>ADMINISTRACIÓN DE LOS ESCENARIOS DEPORTIVOS Y RECREATIVOS EN EL MUNICIPIO DE BUCARAMANGA</t>
  </si>
  <si>
    <t>FORTALECIMIENTO DE LOS PROCESOS DE FORMACIÓN Y PRÁCTICA DE ACTIVIDADES FÍSICAS, DEPORTIVAS Y RECREATIVAS EN EL MUNICIPIO DE BUCARAMANGA</t>
  </si>
  <si>
    <t>Actividad 6:Prestar el servicios de personal profesional y especializado para apoyar los diversos procesos administrativos en la subdirección.</t>
  </si>
  <si>
    <t>Actividad 13: Prestar servicios de personal profesional y de apoyo en las diferentes áreas de mantenimiento para las adecuaciones menores de los escenarios deportivos.</t>
  </si>
  <si>
    <t>Actividad 1: Disponer de la operatividad necesaria para el desarrollo de los procesos Hábitos y estilos de vida saludable.
 Actividad 2: Disponer de la operatividad necesaria para el desarrollo de los procesos Vías activas saludables.</t>
  </si>
  <si>
    <t>Actividad 7: Contar con la operatividad requerida para el buen desarrollo de las escuelas de iniciación y formación deportiva.</t>
  </si>
  <si>
    <t>Todos los barrios y comunas de Bucaramanga</t>
  </si>
  <si>
    <t>Infancia (6 a 11 años)
Adolescencia (12 a 18 años)</t>
  </si>
  <si>
    <t>Toda la población de Bucaramanga</t>
  </si>
  <si>
    <t>Jóvenes (18 a 28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</si>
</sst>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44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44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9" fontId="9" fillId="0" borderId="2" xfId="1" applyFont="1" applyFill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4" fontId="9" fillId="0" borderId="1" xfId="0" applyNumberFormat="1" applyFont="1" applyBorder="1" applyAlignment="1" applyProtection="1">
      <alignment horizontal="center" vertical="center"/>
      <protection locked="0"/>
    </xf>
    <xf numFmtId="44" fontId="9" fillId="0" borderId="1" xfId="0" applyNumberFormat="1" applyFont="1" applyBorder="1" applyAlignment="1">
      <alignment horizontal="center" vertical="center"/>
    </xf>
    <xf numFmtId="44" fontId="13" fillId="0" borderId="1" xfId="3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9" fillId="0" borderId="1" xfId="2" applyNumberFormat="1" applyFont="1" applyBorder="1" applyAlignment="1" applyProtection="1">
      <alignment horizontal="center" vertical="center"/>
      <protection locked="0"/>
    </xf>
    <xf numFmtId="3" fontId="9" fillId="0" borderId="2" xfId="0" applyNumberFormat="1" applyFont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9" fontId="9" fillId="3" borderId="1" xfId="1" applyFont="1" applyFill="1" applyBorder="1" applyAlignment="1">
      <alignment horizontal="center" vertical="center"/>
    </xf>
    <xf numFmtId="9" fontId="14" fillId="0" borderId="1" xfId="1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9" fontId="14" fillId="0" borderId="2" xfId="1" applyFont="1" applyFill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Moneda 4" xfId="4" xr:uid="{9007FC10-E1F8-4C18-8178-515EA7A6A363}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s\Desktop\PA_INDERBU_MA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Accion"/>
      <sheetName val="Seguimiento mensual"/>
      <sheetName val="Deporte asociado"/>
      <sheetName val="PA_INDERBU_MAR 2025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8" totalsRowShown="0" headerRowDxfId="65" dataDxfId="63" headerRowBorderDxfId="64" tableBorderDxfId="62">
  <autoFilter ref="A10:BJ18" xr:uid="{1AC076FA-804F-46D0-9604-6C2F6A4CE31D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36"/>
    <tableColumn id="47" xr3:uid="{00000000-0010-0000-0000-00002F000000}" name="SGP Educación 2025" dataDxfId="35"/>
    <tableColumn id="48" xr3:uid="{00000000-0010-0000-0000-000030000000}" name="SGP Salud 2025" dataDxfId="34"/>
    <tableColumn id="36" xr3:uid="{9F9AF3B5-9302-4098-86C2-F3751C61856C}" name="SGP Deporte 2025" dataDxfId="33"/>
    <tableColumn id="35" xr3:uid="{C5C853CA-0E38-42F1-B617-F223698DFB1E}" name="SGP Cultura 2025" dataDxfId="32"/>
    <tableColumn id="13" xr3:uid="{D6B586E6-694C-47D3-A512-D9CFE88B0A7F}" name="SGP Libre inversión 2025" dataDxfId="31"/>
    <tableColumn id="12" xr3:uid="{C6702C45-B7D4-4947-B509-EA37B6998105}" name="SGP Libre destinación 2025" dataDxfId="30"/>
    <tableColumn id="11" xr3:uid="{6017F25B-848D-457C-9FE3-AA60351408C4}" name="SGP Alimentación escolar 2025" dataDxfId="29"/>
    <tableColumn id="10" xr3:uid="{2CC2E560-F685-4D13-A61E-33C712BF2BB1}" name="SGP Municipios río Magdalena 2025" dataDxfId="28"/>
    <tableColumn id="9" xr3:uid="{09919044-DCEC-4B52-92EE-B073D02DC126}" name="SGP APSB 2025" dataDxfId="27"/>
    <tableColumn id="8" xr3:uid="{DB23BA9E-ECC6-40CB-BD89-0D2B86F37CB6}" name="Crédito 2025" dataDxfId="26"/>
    <tableColumn id="7" xr3:uid="{D5A630DF-3B56-46D1-9753-5E0368C63EC6}" name="Transferencias de capital - cofinanciación departamento 2025" dataDxfId="25"/>
    <tableColumn id="6" xr3:uid="{412FCA12-6813-443B-B6C2-123BED9F85F9}" name="Transferencias de capital - cofinanciación nación 2025" dataDxfId="24"/>
    <tableColumn id="49" xr3:uid="{00000000-0010-0000-0000-000031000000}" name="Otros 2025" dataDxfId="23"/>
    <tableColumn id="50" xr3:uid="{00000000-0010-0000-0000-000032000000}" name="Total 2025" dataDxfId="22">
      <calculatedColumnFormula>SUM(Tabla1[[#This Row],[Recursos propios 2025]:[Otros 2025]])</calculatedColumnFormula>
    </tableColumn>
    <tableColumn id="51" xr3:uid="{00000000-0010-0000-0000-000033000000}" name="Recursos propios 20252" dataDxfId="21"/>
    <tableColumn id="52" xr3:uid="{00000000-0010-0000-0000-000034000000}" name="SGP Educación 20253" dataDxfId="20"/>
    <tableColumn id="53" xr3:uid="{00000000-0010-0000-0000-000035000000}" name="SGP Salud 20254" dataDxfId="19"/>
    <tableColumn id="62" xr3:uid="{7C7CEB6E-F374-4CFE-9734-C5F0F9CACDEF}" name="SGP Deporte 20255" dataDxfId="18"/>
    <tableColumn id="61" xr3:uid="{3FADCE38-626D-4D04-8E80-59C4EF4A26E2}" name="SGP Cultura 20256" dataDxfId="17"/>
    <tableColumn id="45" xr3:uid="{6E60DE39-5E5F-42D9-8EA9-092D48DC1C96}" name="SGP Libre inversión 20257" dataDxfId="16"/>
    <tableColumn id="43" xr3:uid="{2BAC0D89-AF4D-42C7-B398-E355E1723AC0}" name="SGP Libre destinación 20258" dataDxfId="15"/>
    <tableColumn id="42" xr3:uid="{26B92485-4124-4A13-AFC5-F2B525B9055F}" name="SGP Alimentación escolar 20259" dataDxfId="14"/>
    <tableColumn id="41" xr3:uid="{DE932401-FD8A-4377-94A4-629C2334F09E}" name="SGP Municipios río Magdalena 202510" dataDxfId="13"/>
    <tableColumn id="40" xr3:uid="{1BEDA122-5557-4D48-AF95-BCC1CDE51394}" name="SGP APSB 202511" dataDxfId="12"/>
    <tableColumn id="39" xr3:uid="{08579477-3F83-4D37-83BA-A19DF09AE01D}" name="Crédito 202512" dataDxfId="11"/>
    <tableColumn id="38" xr3:uid="{A6A070B1-2233-4449-B2F2-3342ACF65D94}" name="Transferencias de capital - cofinanciación departamento 202513" dataDxfId="10"/>
    <tableColumn id="37" xr3:uid="{81D561A4-3CB9-4C97-9B09-8163BD53EE55}" name="Transferencias de capital - cofinanciación nación 2025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>
      <calculatedColumnFormula>+Tabla1[[#This Row],[Total Comprometido 2025]]/Tabla1[[#This Row],[Total 2025]]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8"/>
  <sheetViews>
    <sheetView showGridLines="0" tabSelected="1" topLeftCell="BE15" zoomScale="43" zoomScaleNormal="43" workbookViewId="0">
      <selection activeCell="BL18" sqref="BL18"/>
    </sheetView>
  </sheetViews>
  <sheetFormatPr baseColWidth="10" defaultColWidth="11.21875" defaultRowHeight="14.4" x14ac:dyDescent="0.3"/>
  <cols>
    <col min="1" max="1" width="24" style="6" customWidth="1"/>
    <col min="2" max="2" width="36.109375" style="6" customWidth="1"/>
    <col min="3" max="3" width="20.21875" style="6" customWidth="1"/>
    <col min="4" max="4" width="19.109375" style="6" customWidth="1"/>
    <col min="5" max="5" width="25.77734375" style="6" customWidth="1"/>
    <col min="6" max="6" width="21.77734375" style="6" customWidth="1"/>
    <col min="7" max="7" width="42.21875" style="6" customWidth="1"/>
    <col min="8" max="8" width="31.77734375" style="6" customWidth="1"/>
    <col min="9" max="9" width="26.21875" style="6" customWidth="1"/>
    <col min="10" max="10" width="14.109375" style="6" customWidth="1"/>
    <col min="11" max="11" width="23.21875" style="6" customWidth="1"/>
    <col min="12" max="12" width="20" style="6" customWidth="1"/>
    <col min="13" max="13" width="33.88671875" style="6" customWidth="1"/>
    <col min="14" max="14" width="34.21875" style="6" customWidth="1"/>
    <col min="15" max="15" width="30.21875" style="6" customWidth="1"/>
    <col min="16" max="16" width="27.77734375" style="7" customWidth="1"/>
    <col min="17" max="17" width="33.77734375" style="8" customWidth="1"/>
    <col min="18" max="18" width="25.21875" style="6" bestFit="1" customWidth="1"/>
    <col min="19" max="19" width="25.109375" style="6" customWidth="1"/>
    <col min="20" max="20" width="30.33203125" style="6" customWidth="1"/>
    <col min="21" max="21" width="28.21875" style="6" customWidth="1"/>
    <col min="22" max="22" width="34.109375" style="6" customWidth="1"/>
    <col min="23" max="23" width="26.88671875" style="6" customWidth="1"/>
    <col min="24" max="24" width="28.88671875" style="6" customWidth="1"/>
    <col min="25" max="25" width="27.21875" style="6" customWidth="1"/>
    <col min="26" max="26" width="39.109375" style="6" customWidth="1"/>
    <col min="27" max="27" width="17.77734375" style="6" customWidth="1"/>
    <col min="28" max="28" width="18.21875" style="6" customWidth="1"/>
    <col min="29" max="29" width="28.21875" style="6" customWidth="1"/>
    <col min="30" max="38" width="18.21875" style="6" customWidth="1"/>
    <col min="39" max="39" width="25.77734375" style="6" customWidth="1"/>
    <col min="40" max="40" width="27.109375" style="6" customWidth="1"/>
    <col min="41" max="41" width="24.21875" style="6" customWidth="1"/>
    <col min="42" max="43" width="19" style="6" customWidth="1"/>
    <col min="44" max="44" width="25.21875" style="6" customWidth="1"/>
    <col min="45" max="51" width="19" style="6" customWidth="1"/>
    <col min="52" max="52" width="26.77734375" style="6" customWidth="1"/>
    <col min="53" max="53" width="25.21875" style="6" customWidth="1"/>
    <col min="54" max="54" width="19" style="6" customWidth="1"/>
    <col min="55" max="55" width="26.33203125" style="6" customWidth="1"/>
    <col min="56" max="58" width="27.21875" style="6" customWidth="1"/>
    <col min="59" max="59" width="25.88671875" style="6" customWidth="1"/>
    <col min="60" max="60" width="17.77734375" style="6" customWidth="1"/>
    <col min="61" max="61" width="19.77734375" style="6" customWidth="1"/>
    <col min="62" max="62" width="21.21875" style="6" customWidth="1"/>
    <col min="63" max="63" width="22.88671875" style="1" bestFit="1" customWidth="1"/>
    <col min="64" max="64" width="33" style="1" bestFit="1" customWidth="1"/>
    <col min="65" max="65" width="28.88671875" style="1" bestFit="1" customWidth="1"/>
    <col min="66" max="66" width="58.21875" style="1" bestFit="1" customWidth="1"/>
    <col min="67" max="67" width="26" style="1" bestFit="1" customWidth="1"/>
    <col min="68" max="68" width="24.21875" style="1" bestFit="1" customWidth="1"/>
    <col min="69" max="69" width="35.21875" style="1" bestFit="1" customWidth="1"/>
    <col min="70" max="70" width="30.21875" style="1" bestFit="1" customWidth="1"/>
    <col min="71" max="71" width="31.21875" style="1" bestFit="1" customWidth="1"/>
    <col min="72" max="72" width="38" style="1" bestFit="1" customWidth="1"/>
    <col min="73" max="73" width="40.109375" style="1" bestFit="1" customWidth="1"/>
    <col min="74" max="74" width="43.21875" style="1" bestFit="1" customWidth="1"/>
    <col min="75" max="75" width="48.88671875" style="1" bestFit="1" customWidth="1"/>
    <col min="76" max="76" width="39.21875" style="1" bestFit="1" customWidth="1"/>
    <col min="77" max="77" width="26.88671875" style="1" bestFit="1" customWidth="1"/>
    <col min="78" max="78" width="47" style="1" bestFit="1" customWidth="1"/>
    <col min="79" max="79" width="40" style="1" bestFit="1" customWidth="1"/>
    <col min="80" max="80" width="83.77734375" style="1" bestFit="1" customWidth="1"/>
    <col min="81" max="81" width="21.21875" style="1" bestFit="1" customWidth="1"/>
    <col min="82" max="82" width="31.21875" style="1" bestFit="1" customWidth="1"/>
    <col min="83" max="83" width="27.21875" style="1" bestFit="1" customWidth="1"/>
    <col min="84" max="84" width="56.88671875" style="1" bestFit="1" customWidth="1"/>
    <col min="85" max="85" width="24.21875" style="1" bestFit="1" customWidth="1"/>
    <col min="86" max="86" width="22.88671875" style="1" bestFit="1" customWidth="1"/>
    <col min="87" max="87" width="33.88671875" style="1" bestFit="1" customWidth="1"/>
    <col min="88" max="88" width="29" style="1" bestFit="1" customWidth="1"/>
    <col min="89" max="89" width="29.88671875" style="1" bestFit="1" customWidth="1"/>
    <col min="90" max="90" width="36.21875" style="1" bestFit="1" customWidth="1"/>
    <col min="91" max="91" width="38.77734375" style="1" bestFit="1" customWidth="1"/>
    <col min="92" max="92" width="42" style="1" bestFit="1" customWidth="1"/>
    <col min="93" max="93" width="47.21875" style="1" bestFit="1" customWidth="1"/>
    <col min="94" max="94" width="37.88671875" style="1" bestFit="1" customWidth="1"/>
    <col min="95" max="95" width="25.21875" style="1" bestFit="1" customWidth="1"/>
    <col min="96" max="96" width="45.21875" style="1" bestFit="1" customWidth="1"/>
    <col min="97" max="97" width="38.21875" style="1" bestFit="1" customWidth="1"/>
    <col min="98" max="98" width="82.109375" style="1" bestFit="1" customWidth="1"/>
    <col min="99" max="99" width="22" style="1" bestFit="1" customWidth="1"/>
    <col min="100" max="100" width="32.109375" style="1" bestFit="1" customWidth="1"/>
    <col min="101" max="101" width="28" style="1" bestFit="1" customWidth="1"/>
    <col min="102" max="102" width="57.21875" style="1" bestFit="1" customWidth="1"/>
    <col min="103" max="103" width="25.109375" style="1" bestFit="1" customWidth="1"/>
    <col min="104" max="104" width="23.21875" style="1" bestFit="1" customWidth="1"/>
    <col min="105" max="105" width="34.21875" style="1" bestFit="1" customWidth="1"/>
    <col min="106" max="106" width="29.21875" style="1" bestFit="1" customWidth="1"/>
    <col min="107" max="107" width="30.21875" style="1" bestFit="1" customWidth="1"/>
    <col min="108" max="108" width="37.109375" style="1" bestFit="1" customWidth="1"/>
    <col min="109" max="109" width="39.21875" style="1" bestFit="1" customWidth="1"/>
    <col min="110" max="110" width="42.21875" style="1" bestFit="1" customWidth="1"/>
    <col min="111" max="111" width="48" style="1" bestFit="1" customWidth="1"/>
    <col min="112" max="112" width="38.21875" style="1" bestFit="1" customWidth="1"/>
    <col min="113" max="113" width="25.88671875" style="1" bestFit="1" customWidth="1"/>
    <col min="114" max="114" width="46" style="1" bestFit="1" customWidth="1"/>
    <col min="115" max="115" width="39.109375" style="1" bestFit="1" customWidth="1"/>
    <col min="116" max="116" width="82.77734375" style="1" bestFit="1" customWidth="1"/>
    <col min="117" max="117" width="20" style="1" bestFit="1" customWidth="1"/>
    <col min="118" max="118" width="30.109375" style="1" bestFit="1" customWidth="1"/>
    <col min="119" max="119" width="26" style="1" bestFit="1" customWidth="1"/>
    <col min="120" max="120" width="55.21875" style="1" bestFit="1" customWidth="1"/>
    <col min="121" max="121" width="23.21875" style="1" bestFit="1" customWidth="1"/>
    <col min="122" max="122" width="21.21875" style="1" bestFit="1" customWidth="1"/>
    <col min="123" max="123" width="32.21875" style="1" bestFit="1" customWidth="1"/>
    <col min="124" max="124" width="27.77734375" style="1" bestFit="1" customWidth="1"/>
    <col min="125" max="125" width="28.21875" style="1" bestFit="1" customWidth="1"/>
    <col min="126" max="126" width="35.109375" style="1" bestFit="1" customWidth="1"/>
    <col min="127" max="127" width="37.21875" style="1" bestFit="1" customWidth="1"/>
    <col min="128" max="128" width="40.21875" style="1" bestFit="1" customWidth="1"/>
    <col min="129" max="129" width="46" style="1" bestFit="1" customWidth="1"/>
    <col min="130" max="130" width="36.21875" style="1" bestFit="1" customWidth="1"/>
    <col min="131" max="131" width="24" style="1" bestFit="1" customWidth="1"/>
    <col min="132" max="132" width="44.109375" style="1" bestFit="1" customWidth="1"/>
    <col min="133" max="133" width="37.21875" style="1" bestFit="1" customWidth="1"/>
    <col min="134" max="134" width="80.88671875" style="1" bestFit="1" customWidth="1"/>
    <col min="135" max="135" width="37.109375" style="1" bestFit="1" customWidth="1"/>
    <col min="136" max="136" width="22.88671875" style="1" bestFit="1" customWidth="1"/>
    <col min="137" max="137" width="33" style="1" bestFit="1" customWidth="1"/>
    <col min="138" max="138" width="28.88671875" style="1" bestFit="1" customWidth="1"/>
    <col min="139" max="139" width="58.21875" style="1" bestFit="1" customWidth="1"/>
    <col min="140" max="140" width="26" style="1" bestFit="1" customWidth="1"/>
    <col min="141" max="141" width="24.21875" style="1" bestFit="1" customWidth="1"/>
    <col min="142" max="142" width="35.21875" style="1" bestFit="1" customWidth="1"/>
    <col min="143" max="143" width="30.21875" style="1" bestFit="1" customWidth="1"/>
    <col min="144" max="144" width="31.21875" style="1" bestFit="1" customWidth="1"/>
    <col min="145" max="145" width="38" style="1" bestFit="1" customWidth="1"/>
    <col min="146" max="146" width="40.109375" style="1" bestFit="1" customWidth="1"/>
    <col min="147" max="147" width="43.21875" style="1" bestFit="1" customWidth="1"/>
    <col min="148" max="148" width="48.88671875" style="1" bestFit="1" customWidth="1"/>
    <col min="149" max="149" width="39.21875" style="1" bestFit="1" customWidth="1"/>
    <col min="150" max="150" width="26.88671875" style="1" bestFit="1" customWidth="1"/>
    <col min="151" max="151" width="47" style="1" bestFit="1" customWidth="1"/>
    <col min="152" max="152" width="40" style="1" bestFit="1" customWidth="1"/>
    <col min="153" max="153" width="83.77734375" style="1" bestFit="1" customWidth="1"/>
    <col min="154" max="154" width="21.21875" style="1" bestFit="1" customWidth="1"/>
    <col min="155" max="155" width="31.21875" style="1" bestFit="1" customWidth="1"/>
    <col min="156" max="156" width="27.21875" style="1" bestFit="1" customWidth="1"/>
    <col min="157" max="157" width="56.88671875" style="1" bestFit="1" customWidth="1"/>
    <col min="158" max="158" width="24.21875" style="1" bestFit="1" customWidth="1"/>
    <col min="159" max="159" width="22.88671875" style="1" bestFit="1" customWidth="1"/>
    <col min="160" max="160" width="33.88671875" style="1" bestFit="1" customWidth="1"/>
    <col min="161" max="161" width="29" style="1" bestFit="1" customWidth="1"/>
    <col min="162" max="162" width="29.88671875" style="1" bestFit="1" customWidth="1"/>
    <col min="163" max="163" width="36.21875" style="1" bestFit="1" customWidth="1"/>
    <col min="164" max="164" width="38.77734375" style="1" bestFit="1" customWidth="1"/>
    <col min="165" max="165" width="42" style="1" bestFit="1" customWidth="1"/>
    <col min="166" max="166" width="47.21875" style="1" bestFit="1" customWidth="1"/>
    <col min="167" max="167" width="37.88671875" style="1" bestFit="1" customWidth="1"/>
    <col min="168" max="168" width="25.21875" style="1" bestFit="1" customWidth="1"/>
    <col min="169" max="169" width="45.21875" style="1" bestFit="1" customWidth="1"/>
    <col min="170" max="170" width="38.21875" style="1" bestFit="1" customWidth="1"/>
    <col min="171" max="171" width="82.109375" style="1" bestFit="1" customWidth="1"/>
    <col min="172" max="172" width="22" style="1" bestFit="1" customWidth="1"/>
    <col min="173" max="173" width="32.109375" style="1" bestFit="1" customWidth="1"/>
    <col min="174" max="174" width="28" style="1" bestFit="1" customWidth="1"/>
    <col min="175" max="175" width="57.21875" style="1" bestFit="1" customWidth="1"/>
    <col min="176" max="176" width="25.109375" style="1" bestFit="1" customWidth="1"/>
    <col min="177" max="177" width="23.21875" style="1" bestFit="1" customWidth="1"/>
    <col min="178" max="178" width="34.21875" style="1" bestFit="1" customWidth="1"/>
    <col min="179" max="179" width="29.21875" style="1" bestFit="1" customWidth="1"/>
    <col min="180" max="180" width="30.21875" style="1" bestFit="1" customWidth="1"/>
    <col min="181" max="181" width="37.109375" style="1" bestFit="1" customWidth="1"/>
    <col min="182" max="182" width="39.21875" style="1" bestFit="1" customWidth="1"/>
    <col min="183" max="183" width="42.21875" style="1" bestFit="1" customWidth="1"/>
    <col min="184" max="184" width="48" style="1" bestFit="1" customWidth="1"/>
    <col min="185" max="185" width="38.21875" style="1" bestFit="1" customWidth="1"/>
    <col min="186" max="186" width="25.88671875" style="1" bestFit="1" customWidth="1"/>
    <col min="187" max="187" width="46" style="1" bestFit="1" customWidth="1"/>
    <col min="188" max="188" width="39.109375" style="1" bestFit="1" customWidth="1"/>
    <col min="189" max="189" width="82.77734375" style="1" bestFit="1" customWidth="1"/>
    <col min="190" max="190" width="20" style="1" bestFit="1" customWidth="1"/>
    <col min="191" max="191" width="30.109375" style="1" bestFit="1" customWidth="1"/>
    <col min="192" max="192" width="26" style="1" bestFit="1" customWidth="1"/>
    <col min="193" max="193" width="55.21875" style="1" bestFit="1" customWidth="1"/>
    <col min="194" max="194" width="23.21875" style="1" bestFit="1" customWidth="1"/>
    <col min="195" max="195" width="21.21875" style="1" bestFit="1" customWidth="1"/>
    <col min="196" max="196" width="32.21875" style="1" bestFit="1" customWidth="1"/>
    <col min="197" max="197" width="27.77734375" style="1" bestFit="1" customWidth="1"/>
    <col min="198" max="198" width="28.21875" style="1" bestFit="1" customWidth="1"/>
    <col min="199" max="199" width="35.109375" style="1" bestFit="1" customWidth="1"/>
    <col min="200" max="200" width="37.21875" style="1" bestFit="1" customWidth="1"/>
    <col min="201" max="201" width="40.21875" style="1" bestFit="1" customWidth="1"/>
    <col min="202" max="202" width="46" style="1" bestFit="1" customWidth="1"/>
    <col min="203" max="203" width="36.21875" style="1" bestFit="1" customWidth="1"/>
    <col min="204" max="204" width="24" style="1" bestFit="1" customWidth="1"/>
    <col min="205" max="205" width="44.109375" style="1" bestFit="1" customWidth="1"/>
    <col min="206" max="206" width="37.21875" style="1" bestFit="1" customWidth="1"/>
    <col min="207" max="207" width="80.88671875" style="1" bestFit="1" customWidth="1"/>
    <col min="208" max="208" width="37.109375" style="1" bestFit="1" customWidth="1"/>
    <col min="209" max="209" width="22.88671875" style="1" bestFit="1" customWidth="1"/>
    <col min="210" max="210" width="33" style="1" bestFit="1" customWidth="1"/>
    <col min="211" max="211" width="28.88671875" style="1" bestFit="1" customWidth="1"/>
    <col min="212" max="212" width="58.21875" style="1" bestFit="1" customWidth="1"/>
    <col min="213" max="213" width="26" style="1" bestFit="1" customWidth="1"/>
    <col min="214" max="214" width="24.21875" style="1" bestFit="1" customWidth="1"/>
    <col min="215" max="215" width="35.21875" style="1" bestFit="1" customWidth="1"/>
    <col min="216" max="216" width="30.21875" style="1" bestFit="1" customWidth="1"/>
    <col min="217" max="217" width="31.21875" style="1" bestFit="1" customWidth="1"/>
    <col min="218" max="218" width="38" style="1" bestFit="1" customWidth="1"/>
    <col min="219" max="219" width="40.109375" style="1" bestFit="1" customWidth="1"/>
    <col min="220" max="220" width="43.21875" style="1" bestFit="1" customWidth="1"/>
    <col min="221" max="221" width="48.88671875" style="1" bestFit="1" customWidth="1"/>
    <col min="222" max="222" width="39.21875" style="1" bestFit="1" customWidth="1"/>
    <col min="223" max="223" width="26.88671875" style="1" bestFit="1" customWidth="1"/>
    <col min="224" max="224" width="47" style="1" bestFit="1" customWidth="1"/>
    <col min="225" max="225" width="40" style="1" bestFit="1" customWidth="1"/>
    <col min="226" max="226" width="83.77734375" style="1" bestFit="1" customWidth="1"/>
    <col min="227" max="227" width="21.21875" style="1" bestFit="1" customWidth="1"/>
    <col min="228" max="228" width="31.21875" style="1" bestFit="1" customWidth="1"/>
    <col min="229" max="229" width="27.21875" style="1" bestFit="1" customWidth="1"/>
    <col min="230" max="230" width="56.88671875" style="1" bestFit="1" customWidth="1"/>
    <col min="231" max="231" width="24.21875" style="1" bestFit="1" customWidth="1"/>
    <col min="232" max="232" width="22.88671875" style="1" bestFit="1" customWidth="1"/>
    <col min="233" max="233" width="33.88671875" style="1" bestFit="1" customWidth="1"/>
    <col min="234" max="234" width="29" style="1" bestFit="1" customWidth="1"/>
    <col min="235" max="235" width="29.88671875" style="1" bestFit="1" customWidth="1"/>
    <col min="236" max="236" width="36.21875" style="1" bestFit="1" customWidth="1"/>
    <col min="237" max="237" width="38.77734375" style="1" bestFit="1" customWidth="1"/>
    <col min="238" max="238" width="42" style="1" bestFit="1" customWidth="1"/>
    <col min="239" max="239" width="47.21875" style="1" bestFit="1" customWidth="1"/>
    <col min="240" max="240" width="37.88671875" style="1" bestFit="1" customWidth="1"/>
    <col min="241" max="241" width="25.21875" style="1" bestFit="1" customWidth="1"/>
    <col min="242" max="242" width="45.21875" style="1" bestFit="1" customWidth="1"/>
    <col min="243" max="243" width="38.21875" style="1" bestFit="1" customWidth="1"/>
    <col min="244" max="244" width="82.109375" style="1" bestFit="1" customWidth="1"/>
    <col min="245" max="245" width="22" style="1" bestFit="1" customWidth="1"/>
    <col min="246" max="246" width="32.109375" style="1" bestFit="1" customWidth="1"/>
    <col min="247" max="247" width="28" style="1" bestFit="1" customWidth="1"/>
    <col min="248" max="248" width="57.21875" style="1" bestFit="1" customWidth="1"/>
    <col min="249" max="249" width="25.109375" style="1" bestFit="1" customWidth="1"/>
    <col min="250" max="250" width="23.21875" style="1" bestFit="1" customWidth="1"/>
    <col min="251" max="251" width="34.21875" style="1" bestFit="1" customWidth="1"/>
    <col min="252" max="252" width="29.21875" style="1" bestFit="1" customWidth="1"/>
    <col min="253" max="253" width="30.21875" style="1" bestFit="1" customWidth="1"/>
    <col min="254" max="254" width="37.109375" style="1" bestFit="1" customWidth="1"/>
    <col min="255" max="255" width="39.21875" style="1" bestFit="1" customWidth="1"/>
    <col min="256" max="256" width="42.21875" style="1" bestFit="1" customWidth="1"/>
    <col min="257" max="257" width="48" style="1" bestFit="1" customWidth="1"/>
    <col min="258" max="258" width="38.21875" style="1" bestFit="1" customWidth="1"/>
    <col min="259" max="259" width="25.88671875" style="1" bestFit="1" customWidth="1"/>
    <col min="260" max="260" width="46" style="1" bestFit="1" customWidth="1"/>
    <col min="261" max="261" width="39.109375" style="1" bestFit="1" customWidth="1"/>
    <col min="262" max="262" width="82.77734375" style="1" bestFit="1" customWidth="1"/>
    <col min="263" max="263" width="20" style="1" bestFit="1" customWidth="1"/>
    <col min="264" max="264" width="30.109375" style="1" bestFit="1" customWidth="1"/>
    <col min="265" max="265" width="26" style="1" bestFit="1" customWidth="1"/>
    <col min="266" max="266" width="55.21875" style="1" bestFit="1" customWidth="1"/>
    <col min="267" max="267" width="23.21875" style="1" bestFit="1" customWidth="1"/>
    <col min="268" max="268" width="21.21875" style="1" bestFit="1" customWidth="1"/>
    <col min="269" max="269" width="32.21875" style="1" bestFit="1" customWidth="1"/>
    <col min="270" max="270" width="27.77734375" style="1" bestFit="1" customWidth="1"/>
    <col min="271" max="271" width="28.21875" style="1" bestFit="1" customWidth="1"/>
    <col min="272" max="272" width="35.109375" style="1" bestFit="1" customWidth="1"/>
    <col min="273" max="273" width="37.21875" style="1" bestFit="1" customWidth="1"/>
    <col min="274" max="274" width="40.21875" style="1" bestFit="1" customWidth="1"/>
    <col min="275" max="275" width="46" style="1" bestFit="1" customWidth="1"/>
    <col min="276" max="276" width="36.21875" style="1" bestFit="1" customWidth="1"/>
    <col min="277" max="277" width="24" style="1" bestFit="1" customWidth="1"/>
    <col min="278" max="278" width="44.109375" style="1" bestFit="1" customWidth="1"/>
    <col min="279" max="279" width="37.21875" style="1" bestFit="1" customWidth="1"/>
    <col min="280" max="280" width="80.88671875" style="1" bestFit="1" customWidth="1"/>
    <col min="281" max="281" width="37.109375" style="1" bestFit="1" customWidth="1"/>
    <col min="282" max="282" width="22.88671875" style="1" bestFit="1" customWidth="1"/>
    <col min="283" max="283" width="33" style="1" bestFit="1" customWidth="1"/>
    <col min="284" max="284" width="28.88671875" style="1" bestFit="1" customWidth="1"/>
    <col min="285" max="285" width="58.21875" style="1" bestFit="1" customWidth="1"/>
    <col min="286" max="286" width="26" style="1" bestFit="1" customWidth="1"/>
    <col min="287" max="287" width="24.21875" style="1" bestFit="1" customWidth="1"/>
    <col min="288" max="288" width="35.21875" style="1" bestFit="1" customWidth="1"/>
    <col min="289" max="289" width="30.21875" style="1" bestFit="1" customWidth="1"/>
    <col min="290" max="290" width="31.21875" style="1" bestFit="1" customWidth="1"/>
    <col min="291" max="291" width="38" style="1" bestFit="1" customWidth="1"/>
    <col min="292" max="292" width="40.109375" style="1" bestFit="1" customWidth="1"/>
    <col min="293" max="293" width="43.21875" style="1" bestFit="1" customWidth="1"/>
    <col min="294" max="294" width="48.88671875" style="1" bestFit="1" customWidth="1"/>
    <col min="295" max="295" width="39.21875" style="1" bestFit="1" customWidth="1"/>
    <col min="296" max="296" width="26.88671875" style="1" bestFit="1" customWidth="1"/>
    <col min="297" max="297" width="47" style="1" bestFit="1" customWidth="1"/>
    <col min="298" max="298" width="40" style="1" bestFit="1" customWidth="1"/>
    <col min="299" max="299" width="83.77734375" style="1" bestFit="1" customWidth="1"/>
    <col min="300" max="300" width="21.21875" style="1" bestFit="1" customWidth="1"/>
    <col min="301" max="301" width="31.21875" style="1" bestFit="1" customWidth="1"/>
    <col min="302" max="302" width="27.21875" style="1" bestFit="1" customWidth="1"/>
    <col min="303" max="303" width="56.88671875" style="1" bestFit="1" customWidth="1"/>
    <col min="304" max="304" width="24.21875" style="1" bestFit="1" customWidth="1"/>
    <col min="305" max="305" width="22.88671875" style="1" bestFit="1" customWidth="1"/>
    <col min="306" max="306" width="33.88671875" style="1" bestFit="1" customWidth="1"/>
    <col min="307" max="307" width="29" style="1" bestFit="1" customWidth="1"/>
    <col min="308" max="308" width="29.88671875" style="1" bestFit="1" customWidth="1"/>
    <col min="309" max="309" width="36.21875" style="1" bestFit="1" customWidth="1"/>
    <col min="310" max="310" width="38.77734375" style="1" bestFit="1" customWidth="1"/>
    <col min="311" max="311" width="42" style="1" bestFit="1" customWidth="1"/>
    <col min="312" max="312" width="47.21875" style="1" bestFit="1" customWidth="1"/>
    <col min="313" max="313" width="37.88671875" style="1" bestFit="1" customWidth="1"/>
    <col min="314" max="314" width="25.21875" style="1" bestFit="1" customWidth="1"/>
    <col min="315" max="315" width="45.21875" style="1" bestFit="1" customWidth="1"/>
    <col min="316" max="316" width="38.21875" style="1" bestFit="1" customWidth="1"/>
    <col min="317" max="317" width="82.109375" style="1" bestFit="1" customWidth="1"/>
    <col min="318" max="318" width="22" style="1" bestFit="1" customWidth="1"/>
    <col min="319" max="319" width="32.109375" style="1" bestFit="1" customWidth="1"/>
    <col min="320" max="320" width="28" style="1" bestFit="1" customWidth="1"/>
    <col min="321" max="321" width="57.21875" style="1" bestFit="1" customWidth="1"/>
    <col min="322" max="322" width="25.109375" style="1" bestFit="1" customWidth="1"/>
    <col min="323" max="323" width="23.21875" style="1" bestFit="1" customWidth="1"/>
    <col min="324" max="324" width="34.21875" style="1" bestFit="1" customWidth="1"/>
    <col min="325" max="325" width="29.21875" style="1" bestFit="1" customWidth="1"/>
    <col min="326" max="326" width="30.21875" style="1" bestFit="1" customWidth="1"/>
    <col min="327" max="327" width="37.109375" style="1" bestFit="1" customWidth="1"/>
    <col min="328" max="328" width="39.21875" style="1" bestFit="1" customWidth="1"/>
    <col min="329" max="329" width="42.21875" style="1" bestFit="1" customWidth="1"/>
    <col min="330" max="330" width="48" style="1" bestFit="1" customWidth="1"/>
    <col min="331" max="331" width="38.21875" style="1" bestFit="1" customWidth="1"/>
    <col min="332" max="332" width="25.88671875" style="1" bestFit="1" customWidth="1"/>
    <col min="333" max="333" width="46" style="1" bestFit="1" customWidth="1"/>
    <col min="334" max="334" width="39.109375" style="1" bestFit="1" customWidth="1"/>
    <col min="335" max="335" width="82.77734375" style="1" bestFit="1" customWidth="1"/>
    <col min="336" max="336" width="20" style="1" bestFit="1" customWidth="1"/>
    <col min="337" max="337" width="30.109375" style="1" bestFit="1" customWidth="1"/>
    <col min="338" max="338" width="26" style="1" bestFit="1" customWidth="1"/>
    <col min="339" max="339" width="55.21875" style="1" bestFit="1" customWidth="1"/>
    <col min="340" max="340" width="23.21875" style="1" bestFit="1" customWidth="1"/>
    <col min="341" max="341" width="21.21875" style="1" bestFit="1" customWidth="1"/>
    <col min="342" max="342" width="32.21875" style="1" bestFit="1" customWidth="1"/>
    <col min="343" max="343" width="27.77734375" style="1" bestFit="1" customWidth="1"/>
    <col min="344" max="344" width="28.21875" style="1" bestFit="1" customWidth="1"/>
    <col min="345" max="345" width="35.109375" style="1" bestFit="1" customWidth="1"/>
    <col min="346" max="346" width="37.21875" style="1" bestFit="1" customWidth="1"/>
    <col min="347" max="347" width="40.21875" style="1" bestFit="1" customWidth="1"/>
    <col min="348" max="348" width="46" style="1" bestFit="1" customWidth="1"/>
    <col min="349" max="349" width="36.21875" style="1" bestFit="1" customWidth="1"/>
    <col min="350" max="350" width="24" style="1" bestFit="1" customWidth="1"/>
    <col min="351" max="351" width="44.109375" style="1" bestFit="1" customWidth="1"/>
    <col min="352" max="352" width="37.21875" style="1" bestFit="1" customWidth="1"/>
    <col min="353" max="353" width="80.88671875" style="1" bestFit="1" customWidth="1"/>
    <col min="354" max="354" width="37.109375" style="1" bestFit="1" customWidth="1"/>
    <col min="355" max="16384" width="11.21875" style="1"/>
  </cols>
  <sheetData>
    <row r="1" spans="1:62" ht="30" customHeight="1" x14ac:dyDescent="0.3">
      <c r="A1" s="53"/>
      <c r="B1" s="53"/>
      <c r="C1" s="54" t="s">
        <v>34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6"/>
      <c r="BH1" s="16" t="s">
        <v>35</v>
      </c>
      <c r="BI1" s="17"/>
      <c r="BJ1" s="18"/>
    </row>
    <row r="2" spans="1:62" ht="30" customHeight="1" x14ac:dyDescent="0.3">
      <c r="A2" s="53"/>
      <c r="B2" s="53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6"/>
      <c r="BH2" s="16" t="s">
        <v>41</v>
      </c>
      <c r="BI2" s="17"/>
      <c r="BJ2" s="18"/>
    </row>
    <row r="3" spans="1:62" ht="30" customHeight="1" x14ac:dyDescent="0.3">
      <c r="A3" s="53"/>
      <c r="B3" s="53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6"/>
      <c r="BH3" s="16" t="s">
        <v>42</v>
      </c>
      <c r="BI3" s="17"/>
      <c r="BJ3" s="18"/>
    </row>
    <row r="4" spans="1:62" ht="30" customHeight="1" x14ac:dyDescent="0.3">
      <c r="A4" s="53"/>
      <c r="B4" s="53"/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9"/>
      <c r="BH4" s="19" t="s">
        <v>43</v>
      </c>
      <c r="BI4" s="20"/>
      <c r="BJ4" s="21"/>
    </row>
    <row r="5" spans="1:62" ht="23.25" customHeight="1" x14ac:dyDescent="0.3">
      <c r="P5" s="6"/>
      <c r="Q5" s="6"/>
      <c r="BJ5" s="12"/>
    </row>
    <row r="6" spans="1:62" ht="28.5" customHeight="1" thickBot="1" x14ac:dyDescent="0.35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" customHeight="1" thickBot="1" x14ac:dyDescent="0.35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" customHeight="1" thickBot="1" x14ac:dyDescent="0.35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 x14ac:dyDescent="0.35">
      <c r="A9" s="65" t="s">
        <v>29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2" t="s">
        <v>28</v>
      </c>
      <c r="P9" s="63"/>
      <c r="Q9" s="64"/>
      <c r="R9" s="62" t="s">
        <v>27</v>
      </c>
      <c r="S9" s="63"/>
      <c r="T9" s="63"/>
      <c r="U9" s="63"/>
      <c r="V9" s="63"/>
      <c r="W9" s="63"/>
      <c r="X9" s="63"/>
      <c r="Y9" s="63"/>
      <c r="Z9" s="66" t="s">
        <v>26</v>
      </c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62" t="s">
        <v>25</v>
      </c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0" t="s">
        <v>22</v>
      </c>
      <c r="BI9" s="61"/>
      <c r="BJ9" s="15"/>
    </row>
    <row r="10" spans="1:62" s="2" customFormat="1" ht="57" customHeight="1" thickBot="1" x14ac:dyDescent="0.3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1" t="s">
        <v>38</v>
      </c>
      <c r="S10" s="41" t="s">
        <v>8</v>
      </c>
      <c r="T10" s="41" t="s">
        <v>7</v>
      </c>
      <c r="U10" s="41" t="s">
        <v>6</v>
      </c>
      <c r="V10" s="41" t="s">
        <v>5</v>
      </c>
      <c r="W10" s="41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28" customFormat="1" ht="133.5" customHeight="1" x14ac:dyDescent="0.3">
      <c r="A11" s="31">
        <v>17</v>
      </c>
      <c r="B11" s="31" t="s">
        <v>74</v>
      </c>
      <c r="C11" s="22" t="s">
        <v>75</v>
      </c>
      <c r="D11" s="31" t="s">
        <v>76</v>
      </c>
      <c r="E11" s="22" t="s">
        <v>77</v>
      </c>
      <c r="F11" s="31" t="s">
        <v>78</v>
      </c>
      <c r="G11" s="22" t="s">
        <v>79</v>
      </c>
      <c r="H11" s="31">
        <v>410204300</v>
      </c>
      <c r="I11" s="22" t="s">
        <v>80</v>
      </c>
      <c r="J11" s="32">
        <v>0</v>
      </c>
      <c r="K11" s="31" t="s">
        <v>81</v>
      </c>
      <c r="L11" s="31" t="s">
        <v>108</v>
      </c>
      <c r="M11" s="32">
        <v>5000</v>
      </c>
      <c r="N11" s="31">
        <v>1300</v>
      </c>
      <c r="O11" s="49">
        <v>0</v>
      </c>
      <c r="P11" s="50">
        <f>+Tabla1[[#This Row],[Meta Ejecutada Vigencia4]]/Tabla1[[#This Row],[Meta Programada Vigencia]]</f>
        <v>0</v>
      </c>
      <c r="Q11" s="34">
        <f>+Tabla1[[#This Row],[Meta Ejecutada Vigencia4]]/Tabla1[[#This Row],[Meta Programada Cuatrienio3]]</f>
        <v>0</v>
      </c>
      <c r="R11" s="25" t="s">
        <v>113</v>
      </c>
      <c r="S11" s="42" t="s">
        <v>114</v>
      </c>
      <c r="T11" s="38">
        <v>3099764162</v>
      </c>
      <c r="U11" s="38">
        <v>554890354</v>
      </c>
      <c r="V11" s="30"/>
      <c r="W11" s="30"/>
      <c r="X11" s="23"/>
      <c r="Y11" s="23" t="s">
        <v>116</v>
      </c>
      <c r="Z11" s="35">
        <v>221000000</v>
      </c>
      <c r="AA11" s="24"/>
      <c r="AB11" s="24"/>
      <c r="AC11" s="35">
        <v>0</v>
      </c>
      <c r="AD11" s="24"/>
      <c r="AE11" s="24"/>
      <c r="AF11" s="24"/>
      <c r="AG11" s="24"/>
      <c r="AH11" s="24"/>
      <c r="AI11" s="24"/>
      <c r="AJ11" s="24"/>
      <c r="AK11" s="24"/>
      <c r="AL11" s="24"/>
      <c r="AM11" s="35">
        <v>0</v>
      </c>
      <c r="AN11" s="27">
        <f>SUM(Tabla1[[#This Row],[Recursos propios 2025]:[Otros 2025]])</f>
        <v>221000000</v>
      </c>
      <c r="AO11" s="24">
        <v>172000000</v>
      </c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51">
        <f>SUM(Tabla1[[#This Row],[Recursos propios 20252]:[Otros 202515]])</f>
        <v>172000000</v>
      </c>
      <c r="BD11" s="50">
        <f>+Tabla1[[#This Row],[Total Comprometido 2025]]/Tabla1[[#This Row],[Total 2025]]</f>
        <v>0.77828054298642535</v>
      </c>
      <c r="BE11" s="52">
        <v>16300000</v>
      </c>
      <c r="BF11" s="52">
        <v>16300000</v>
      </c>
      <c r="BG11" s="24"/>
      <c r="BH11" s="31" t="s">
        <v>110</v>
      </c>
      <c r="BI11" s="36" t="s">
        <v>112</v>
      </c>
      <c r="BJ11" s="31" t="s">
        <v>111</v>
      </c>
    </row>
    <row r="12" spans="1:62" s="28" customFormat="1" ht="147.6" customHeight="1" x14ac:dyDescent="0.3">
      <c r="A12" s="31">
        <v>130</v>
      </c>
      <c r="B12" s="31" t="s">
        <v>82</v>
      </c>
      <c r="C12" s="22" t="s">
        <v>83</v>
      </c>
      <c r="D12" s="31" t="s">
        <v>84</v>
      </c>
      <c r="E12" s="22" t="s">
        <v>85</v>
      </c>
      <c r="F12" s="31" t="s">
        <v>86</v>
      </c>
      <c r="G12" s="22" t="s">
        <v>87</v>
      </c>
      <c r="H12" s="31">
        <v>430100700</v>
      </c>
      <c r="I12" s="22" t="s">
        <v>88</v>
      </c>
      <c r="J12" s="32">
        <v>4000</v>
      </c>
      <c r="K12" s="31" t="s">
        <v>81</v>
      </c>
      <c r="L12" s="31" t="s">
        <v>108</v>
      </c>
      <c r="M12" s="32">
        <v>15000</v>
      </c>
      <c r="N12" s="31">
        <v>3500</v>
      </c>
      <c r="O12" s="25">
        <v>1106</v>
      </c>
      <c r="P12" s="26">
        <f>+Tabla1[[#This Row],[Meta Ejecutada Vigencia4]]/Tabla1[[#This Row],[Meta Programada Vigencia]]</f>
        <v>0.316</v>
      </c>
      <c r="Q12" s="26">
        <f>+Tabla1[[#This Row],[Meta Ejecutada Vigencia4]]/Tabla1[[#This Row],[Meta Programada Cuatrienio3]]</f>
        <v>7.3733333333333331E-2</v>
      </c>
      <c r="R12" s="43">
        <v>2024680010188</v>
      </c>
      <c r="S12" s="42" t="s">
        <v>123</v>
      </c>
      <c r="T12" s="38">
        <v>28415693588.045601</v>
      </c>
      <c r="U12" s="38">
        <v>3580155267</v>
      </c>
      <c r="V12" s="25" t="s">
        <v>128</v>
      </c>
      <c r="W12" s="30" t="s">
        <v>129</v>
      </c>
      <c r="X12" s="25" t="e">
        <f>[1]!Tabla1[[#This Row],[Meta Ejecutada Vigencia4]]</f>
        <v>#REF!</v>
      </c>
      <c r="Y12" s="23" t="s">
        <v>127</v>
      </c>
      <c r="Z12" s="35">
        <v>28428000</v>
      </c>
      <c r="AA12" s="24"/>
      <c r="AB12" s="24"/>
      <c r="AC12" s="35">
        <v>748572000</v>
      </c>
      <c r="AD12" s="24"/>
      <c r="AE12" s="24"/>
      <c r="AF12" s="24"/>
      <c r="AG12" s="24"/>
      <c r="AH12" s="24"/>
      <c r="AI12" s="24"/>
      <c r="AJ12" s="24"/>
      <c r="AK12" s="24"/>
      <c r="AL12" s="24"/>
      <c r="AM12" s="35">
        <v>50000000</v>
      </c>
      <c r="AN12" s="27">
        <f>SUM(Tabla1[[#This Row],[Recursos propios 2025]:[Otros 2025]])</f>
        <v>827000000</v>
      </c>
      <c r="AO12" s="24">
        <v>20000000</v>
      </c>
      <c r="AP12" s="24"/>
      <c r="AQ12" s="24"/>
      <c r="AR12" s="24">
        <v>601600000</v>
      </c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7">
        <f>SUM(Tabla1[[#This Row],[Recursos propios 20252]:[Otros 202515]])</f>
        <v>621600000</v>
      </c>
      <c r="BD12" s="34">
        <f>+Tabla1[[#This Row],[Total Comprometido 2025]]/Tabla1[[#This Row],[Total 2025]]</f>
        <v>0.75163240628778716</v>
      </c>
      <c r="BE12" s="44">
        <v>28269999</v>
      </c>
      <c r="BF12" s="44">
        <v>28269999</v>
      </c>
      <c r="BG12" s="24"/>
      <c r="BH12" s="31" t="s">
        <v>110</v>
      </c>
      <c r="BI12" s="36" t="s">
        <v>112</v>
      </c>
      <c r="BJ12" s="31">
        <v>3</v>
      </c>
    </row>
    <row r="13" spans="1:62" s="28" customFormat="1" ht="191.25" customHeight="1" x14ac:dyDescent="0.3">
      <c r="A13" s="37">
        <v>131</v>
      </c>
      <c r="B13" s="37" t="s">
        <v>82</v>
      </c>
      <c r="C13" s="29" t="s">
        <v>83</v>
      </c>
      <c r="D13" s="37" t="s">
        <v>84</v>
      </c>
      <c r="E13" s="29" t="s">
        <v>85</v>
      </c>
      <c r="F13" s="37" t="s">
        <v>89</v>
      </c>
      <c r="G13" s="29" t="s">
        <v>90</v>
      </c>
      <c r="H13" s="37">
        <v>430103700</v>
      </c>
      <c r="I13" s="29" t="s">
        <v>91</v>
      </c>
      <c r="J13" s="37">
        <v>45300</v>
      </c>
      <c r="K13" s="37" t="s">
        <v>81</v>
      </c>
      <c r="L13" s="37" t="s">
        <v>108</v>
      </c>
      <c r="M13" s="37">
        <v>195000</v>
      </c>
      <c r="N13" s="37">
        <v>51500</v>
      </c>
      <c r="O13" s="33">
        <v>34384</v>
      </c>
      <c r="P13" s="26">
        <f>+Tabla1[[#This Row],[Meta Ejecutada Vigencia4]]/Tabla1[[#This Row],[Meta Programada Vigencia]]</f>
        <v>0.6676504854368932</v>
      </c>
      <c r="Q13" s="26">
        <f>+Tabla1[[#This Row],[Meta Ejecutada Vigencia4]]/Tabla1[[#This Row],[Meta Programada Cuatrienio3]]</f>
        <v>0.17632820512820513</v>
      </c>
      <c r="R13" s="43">
        <v>2024680010188</v>
      </c>
      <c r="S13" s="42" t="s">
        <v>123</v>
      </c>
      <c r="T13" s="38">
        <v>28415693588.045601</v>
      </c>
      <c r="U13" s="38">
        <v>3580155267</v>
      </c>
      <c r="V13" s="25" t="s">
        <v>128</v>
      </c>
      <c r="W13" s="25" t="s">
        <v>130</v>
      </c>
      <c r="X13" s="25" t="e">
        <f>[1]!Tabla1[[#This Row],[Meta Ejecutada Vigencia4]]</f>
        <v>#REF!</v>
      </c>
      <c r="Y13" s="23" t="s">
        <v>126</v>
      </c>
      <c r="Z13" s="35">
        <v>720429196</v>
      </c>
      <c r="AA13" s="24"/>
      <c r="AB13" s="24"/>
      <c r="AC13" s="35">
        <v>1770258446</v>
      </c>
      <c r="AD13" s="24"/>
      <c r="AE13" s="24"/>
      <c r="AF13" s="24"/>
      <c r="AG13" s="24"/>
      <c r="AH13" s="24"/>
      <c r="AI13" s="24"/>
      <c r="AJ13" s="24"/>
      <c r="AK13" s="24"/>
      <c r="AL13" s="24"/>
      <c r="AM13" s="35">
        <v>262467625</v>
      </c>
      <c r="AN13" s="27">
        <f>SUM(Tabla1[[#This Row],[Recursos propios 2025]:[Otros 2025]])</f>
        <v>2753155267</v>
      </c>
      <c r="AO13" s="24">
        <v>272553349</v>
      </c>
      <c r="AP13" s="24"/>
      <c r="AQ13" s="24"/>
      <c r="AR13" s="24">
        <v>1341300000</v>
      </c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7">
        <f>SUM(Tabla1[[#This Row],[Recursos propios 20252]:[Otros 202515]])</f>
        <v>1613853349</v>
      </c>
      <c r="BD13" s="34">
        <f>+Tabla1[[#This Row],[Total Comprometido 2025]]/Tabla1[[#This Row],[Total 2025]]</f>
        <v>0.58618319436758448</v>
      </c>
      <c r="BE13" s="44">
        <v>283653349</v>
      </c>
      <c r="BF13" s="44">
        <v>283653349</v>
      </c>
      <c r="BG13" s="24"/>
      <c r="BH13" s="37" t="s">
        <v>110</v>
      </c>
      <c r="BI13" s="36" t="s">
        <v>112</v>
      </c>
      <c r="BJ13" s="37">
        <v>3</v>
      </c>
    </row>
    <row r="14" spans="1:62" s="28" customFormat="1" ht="162.75" customHeight="1" x14ac:dyDescent="0.3">
      <c r="A14" s="31">
        <v>132</v>
      </c>
      <c r="B14" s="31" t="s">
        <v>82</v>
      </c>
      <c r="C14" s="22" t="s">
        <v>83</v>
      </c>
      <c r="D14" s="31" t="s">
        <v>84</v>
      </c>
      <c r="E14" s="22" t="s">
        <v>85</v>
      </c>
      <c r="F14" s="31" t="s">
        <v>92</v>
      </c>
      <c r="G14" s="22" t="s">
        <v>93</v>
      </c>
      <c r="H14" s="31">
        <v>430100100</v>
      </c>
      <c r="I14" s="22" t="s">
        <v>94</v>
      </c>
      <c r="J14" s="32">
        <v>15000</v>
      </c>
      <c r="K14" s="31" t="s">
        <v>81</v>
      </c>
      <c r="L14" s="31" t="s">
        <v>108</v>
      </c>
      <c r="M14" s="32">
        <v>20000</v>
      </c>
      <c r="N14" s="31">
        <v>5000</v>
      </c>
      <c r="O14" s="33">
        <v>331</v>
      </c>
      <c r="P14" s="26">
        <f>+Tabla1[[#This Row],[Meta Ejecutada Vigencia4]]/Tabla1[[#This Row],[Meta Programada Vigencia]]</f>
        <v>6.6199999999999995E-2</v>
      </c>
      <c r="Q14" s="26">
        <f>+Tabla1[[#This Row],[Meta Ejecutada Vigencia4]]/Tabla1[[#This Row],[Meta Programada Cuatrienio3]]</f>
        <v>1.6549999999999999E-2</v>
      </c>
      <c r="R14" s="43">
        <v>2024680010180</v>
      </c>
      <c r="S14" s="42" t="s">
        <v>119</v>
      </c>
      <c r="T14" s="38">
        <v>2673095647</v>
      </c>
      <c r="U14" s="40">
        <v>246617935.00000006</v>
      </c>
      <c r="V14" s="25" t="s">
        <v>128</v>
      </c>
      <c r="W14" s="25" t="s">
        <v>130</v>
      </c>
      <c r="X14" s="25" t="e">
        <f>[1]!Tabla1[[#This Row],[Meta Ejecutada Vigencia4]]</f>
        <v>#REF!</v>
      </c>
      <c r="Y14" s="23" t="s">
        <v>121</v>
      </c>
      <c r="Z14" s="35">
        <v>100000000</v>
      </c>
      <c r="AA14" s="24"/>
      <c r="AB14" s="24"/>
      <c r="AC14" s="35">
        <v>146617935</v>
      </c>
      <c r="AD14" s="24"/>
      <c r="AE14" s="24"/>
      <c r="AF14" s="24"/>
      <c r="AG14" s="24"/>
      <c r="AH14" s="24"/>
      <c r="AI14" s="24"/>
      <c r="AJ14" s="24"/>
      <c r="AK14" s="24"/>
      <c r="AL14" s="24"/>
      <c r="AM14" s="35">
        <v>0</v>
      </c>
      <c r="AN14" s="27">
        <f>SUM(Tabla1[[#This Row],[Recursos propios 2025]:[Otros 2025]])</f>
        <v>246617935</v>
      </c>
      <c r="AO14" s="24">
        <v>68800000</v>
      </c>
      <c r="AP14" s="24"/>
      <c r="AQ14" s="24"/>
      <c r="AR14" s="24">
        <v>92200000</v>
      </c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7">
        <f>SUM(Tabla1[[#This Row],[Recursos propios 20252]:[Otros 202515]])</f>
        <v>161000000</v>
      </c>
      <c r="BD14" s="34">
        <f>+Tabla1[[#This Row],[Total Comprometido 2025]]/Tabla1[[#This Row],[Total 2025]]</f>
        <v>0.6528316766580663</v>
      </c>
      <c r="BE14" s="44">
        <v>15500000</v>
      </c>
      <c r="BF14" s="44">
        <v>15500000</v>
      </c>
      <c r="BG14" s="24"/>
      <c r="BH14" s="31" t="s">
        <v>110</v>
      </c>
      <c r="BI14" s="36" t="s">
        <v>112</v>
      </c>
      <c r="BJ14" s="31">
        <v>3</v>
      </c>
    </row>
    <row r="15" spans="1:62" s="28" customFormat="1" ht="105" x14ac:dyDescent="0.3">
      <c r="A15" s="37">
        <v>133</v>
      </c>
      <c r="B15" s="37" t="s">
        <v>82</v>
      </c>
      <c r="C15" s="29" t="s">
        <v>83</v>
      </c>
      <c r="D15" s="37" t="s">
        <v>84</v>
      </c>
      <c r="E15" s="29" t="s">
        <v>85</v>
      </c>
      <c r="F15" s="37" t="s">
        <v>95</v>
      </c>
      <c r="G15" s="29" t="s">
        <v>96</v>
      </c>
      <c r="H15" s="37">
        <v>430100300</v>
      </c>
      <c r="I15" s="29" t="s">
        <v>97</v>
      </c>
      <c r="J15" s="37">
        <v>18</v>
      </c>
      <c r="K15" s="37" t="s">
        <v>81</v>
      </c>
      <c r="L15" s="37" t="s">
        <v>109</v>
      </c>
      <c r="M15" s="37">
        <v>18</v>
      </c>
      <c r="N15" s="37">
        <v>18</v>
      </c>
      <c r="O15" s="25">
        <v>18</v>
      </c>
      <c r="P15" s="48">
        <f>+Tabla1[[#This Row],[Meta Ejecutada Vigencia4]]/Tabla1[[#This Row],[Meta Programada Vigencia]]</f>
        <v>1</v>
      </c>
      <c r="Q15" s="48">
        <f>+Tabla1[[#This Row],[Meta Ejecutada Vigencia4]]/Tabla1[[#This Row],[Meta Programada Cuatrienio3]]</f>
        <v>1</v>
      </c>
      <c r="R15" s="43">
        <v>2024680010167</v>
      </c>
      <c r="S15" s="42" t="s">
        <v>122</v>
      </c>
      <c r="T15" s="38">
        <v>12373413078.165682</v>
      </c>
      <c r="U15" s="38">
        <v>2597103016.9956827</v>
      </c>
      <c r="V15" s="30" t="s">
        <v>115</v>
      </c>
      <c r="W15" s="30" t="s">
        <v>120</v>
      </c>
      <c r="X15" s="30">
        <v>619703</v>
      </c>
      <c r="Y15" s="23" t="s">
        <v>124</v>
      </c>
      <c r="Z15" s="35">
        <v>1288930450</v>
      </c>
      <c r="AA15" s="38"/>
      <c r="AB15" s="38"/>
      <c r="AC15" s="35">
        <v>0</v>
      </c>
      <c r="AD15" s="38"/>
      <c r="AE15" s="38"/>
      <c r="AF15" s="38"/>
      <c r="AG15" s="38"/>
      <c r="AH15" s="38"/>
      <c r="AI15" s="38"/>
      <c r="AJ15" s="38"/>
      <c r="AK15" s="38"/>
      <c r="AL15" s="38"/>
      <c r="AM15" s="35">
        <v>214987489</v>
      </c>
      <c r="AN15" s="39">
        <f>SUM(Tabla1[[#This Row],[Recursos propios 2025]:[Otros 2025]])</f>
        <v>1503917939</v>
      </c>
      <c r="AO15" s="38">
        <v>814150534</v>
      </c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9">
        <f>SUM(Tabla1[[#This Row],[Recursos propios 20252]:[Otros 202515]])</f>
        <v>814150534</v>
      </c>
      <c r="BD15" s="34">
        <f>+Tabla1[[#This Row],[Total Comprometido 2025]]/Tabla1[[#This Row],[Total 2025]]</f>
        <v>0.54135303056585193</v>
      </c>
      <c r="BE15" s="44">
        <v>260650534</v>
      </c>
      <c r="BF15" s="44">
        <v>260650534</v>
      </c>
      <c r="BG15" s="38"/>
      <c r="BH15" s="37" t="s">
        <v>110</v>
      </c>
      <c r="BI15" s="36" t="s">
        <v>112</v>
      </c>
      <c r="BJ15" s="37">
        <v>3</v>
      </c>
    </row>
    <row r="16" spans="1:62" s="28" customFormat="1" ht="105" x14ac:dyDescent="0.3">
      <c r="A16" s="31">
        <v>134</v>
      </c>
      <c r="B16" s="31" t="s">
        <v>82</v>
      </c>
      <c r="C16" s="22" t="s">
        <v>83</v>
      </c>
      <c r="D16" s="31" t="s">
        <v>84</v>
      </c>
      <c r="E16" s="22" t="s">
        <v>85</v>
      </c>
      <c r="F16" s="31" t="s">
        <v>98</v>
      </c>
      <c r="G16" s="22" t="s">
        <v>99</v>
      </c>
      <c r="H16" s="31">
        <v>430100400</v>
      </c>
      <c r="I16" s="22" t="s">
        <v>100</v>
      </c>
      <c r="J16" s="32">
        <v>80</v>
      </c>
      <c r="K16" s="31" t="s">
        <v>81</v>
      </c>
      <c r="L16" s="31" t="s">
        <v>108</v>
      </c>
      <c r="M16" s="32">
        <v>80</v>
      </c>
      <c r="N16" s="31">
        <v>20</v>
      </c>
      <c r="O16" s="25">
        <v>1</v>
      </c>
      <c r="P16" s="26">
        <f>+Tabla1[[#This Row],[Meta Ejecutada Vigencia4]]/Tabla1[[#This Row],[Meta Programada Vigencia]]</f>
        <v>0.05</v>
      </c>
      <c r="Q16" s="26">
        <f>+Tabla1[[#This Row],[Meta Ejecutada Vigencia4]]/Tabla1[[#This Row],[Meta Programada Cuatrienio3]]</f>
        <v>1.2500000000000001E-2</v>
      </c>
      <c r="R16" s="43">
        <v>2024680010167</v>
      </c>
      <c r="S16" s="42" t="s">
        <v>122</v>
      </c>
      <c r="T16" s="38">
        <v>12373413078.165682</v>
      </c>
      <c r="U16" s="38">
        <v>2597103016.9956827</v>
      </c>
      <c r="V16" s="30">
        <v>1</v>
      </c>
      <c r="W16" s="30" t="s">
        <v>120</v>
      </c>
      <c r="X16" s="30">
        <v>619703</v>
      </c>
      <c r="Y16" s="30" t="s">
        <v>125</v>
      </c>
      <c r="Z16" s="35">
        <v>807322000</v>
      </c>
      <c r="AA16" s="24"/>
      <c r="AB16" s="24"/>
      <c r="AC16" s="35">
        <v>0</v>
      </c>
      <c r="AD16" s="24"/>
      <c r="AE16" s="24"/>
      <c r="AF16" s="24"/>
      <c r="AG16" s="24"/>
      <c r="AH16" s="24"/>
      <c r="AI16" s="24"/>
      <c r="AJ16" s="24"/>
      <c r="AK16" s="24"/>
      <c r="AL16" s="24"/>
      <c r="AM16" s="35">
        <v>285863078</v>
      </c>
      <c r="AN16" s="27">
        <f>SUM(Tabla1[[#This Row],[Recursos propios 2025]:[Otros 2025]])</f>
        <v>1093185078</v>
      </c>
      <c r="AO16" s="24">
        <v>325200000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7">
        <f>SUM(Tabla1[[#This Row],[Recursos propios 20252]:[Otros 202515]])</f>
        <v>325200000</v>
      </c>
      <c r="BD16" s="34">
        <f>+Tabla1[[#This Row],[Total Comprometido 2025]]/Tabla1[[#This Row],[Total 2025]]</f>
        <v>0.29747936241039691</v>
      </c>
      <c r="BE16" s="44">
        <v>55900000</v>
      </c>
      <c r="BF16" s="44">
        <v>55900000</v>
      </c>
      <c r="BG16" s="24"/>
      <c r="BH16" s="31" t="s">
        <v>110</v>
      </c>
      <c r="BI16" s="36" t="s">
        <v>112</v>
      </c>
      <c r="BJ16" s="31">
        <v>3</v>
      </c>
    </row>
    <row r="17" spans="1:62" s="28" customFormat="1" ht="165" customHeight="1" x14ac:dyDescent="0.3">
      <c r="A17" s="37">
        <v>137</v>
      </c>
      <c r="B17" s="37" t="s">
        <v>82</v>
      </c>
      <c r="C17" s="29" t="s">
        <v>75</v>
      </c>
      <c r="D17" s="37" t="s">
        <v>76</v>
      </c>
      <c r="E17" s="29" t="s">
        <v>101</v>
      </c>
      <c r="F17" s="37" t="s">
        <v>102</v>
      </c>
      <c r="G17" s="29" t="s">
        <v>103</v>
      </c>
      <c r="H17" s="37">
        <v>410205000</v>
      </c>
      <c r="I17" s="29" t="s">
        <v>104</v>
      </c>
      <c r="J17" s="37">
        <v>6</v>
      </c>
      <c r="K17" s="37" t="s">
        <v>81</v>
      </c>
      <c r="L17" s="37" t="s">
        <v>108</v>
      </c>
      <c r="M17" s="37">
        <v>9</v>
      </c>
      <c r="N17" s="37">
        <v>2</v>
      </c>
      <c r="O17" s="25">
        <v>0</v>
      </c>
      <c r="P17" s="26">
        <f>+Tabla1[[#This Row],[Meta Ejecutada Vigencia4]]/Tabla1[[#This Row],[Meta Programada Vigencia]]</f>
        <v>0</v>
      </c>
      <c r="Q17" s="26">
        <f>+Tabla1[[#This Row],[Meta Ejecutada Vigencia4]]/Tabla1[[#This Row],[Meta Programada Cuatrienio3]]</f>
        <v>0</v>
      </c>
      <c r="R17" s="25" t="s">
        <v>113</v>
      </c>
      <c r="S17" s="42" t="s">
        <v>114</v>
      </c>
      <c r="T17" s="38">
        <v>3099764162</v>
      </c>
      <c r="U17" s="38">
        <v>554890354</v>
      </c>
      <c r="V17" s="30"/>
      <c r="W17" s="30"/>
      <c r="X17" s="30"/>
      <c r="Y17" s="30" t="s">
        <v>118</v>
      </c>
      <c r="Z17" s="35">
        <v>80000000</v>
      </c>
      <c r="AA17" s="38"/>
      <c r="AB17" s="38"/>
      <c r="AC17" s="35">
        <v>0</v>
      </c>
      <c r="AD17" s="38"/>
      <c r="AE17" s="38"/>
      <c r="AF17" s="38"/>
      <c r="AG17" s="38"/>
      <c r="AH17" s="38"/>
      <c r="AI17" s="38"/>
      <c r="AJ17" s="38"/>
      <c r="AK17" s="38"/>
      <c r="AL17" s="38"/>
      <c r="AM17" s="35">
        <v>0</v>
      </c>
      <c r="AN17" s="39">
        <f>SUM(Tabla1[[#This Row],[Recursos propios 2025]:[Otros 2025]])</f>
        <v>80000000</v>
      </c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9">
        <f>SUM(Tabla1[[#This Row],[Recursos propios 20252]:[Otros 202515]])</f>
        <v>0</v>
      </c>
      <c r="BD17" s="34">
        <f>+Tabla1[[#This Row],[Total Comprometido 2025]]/Tabla1[[#This Row],[Total 2025]]</f>
        <v>0</v>
      </c>
      <c r="BE17" s="45"/>
      <c r="BF17" s="45"/>
      <c r="BG17" s="38"/>
      <c r="BH17" s="37" t="s">
        <v>110</v>
      </c>
      <c r="BI17" s="36" t="s">
        <v>112</v>
      </c>
      <c r="BJ17" s="37" t="s">
        <v>111</v>
      </c>
    </row>
    <row r="18" spans="1:62" s="28" customFormat="1" ht="162" customHeight="1" x14ac:dyDescent="0.3">
      <c r="A18" s="31">
        <v>138</v>
      </c>
      <c r="B18" s="31" t="s">
        <v>82</v>
      </c>
      <c r="C18" s="22" t="s">
        <v>75</v>
      </c>
      <c r="D18" s="31" t="s">
        <v>76</v>
      </c>
      <c r="E18" s="22" t="s">
        <v>101</v>
      </c>
      <c r="F18" s="31" t="s">
        <v>105</v>
      </c>
      <c r="G18" s="22" t="s">
        <v>106</v>
      </c>
      <c r="H18" s="31">
        <v>410204200</v>
      </c>
      <c r="I18" s="22" t="s">
        <v>107</v>
      </c>
      <c r="J18" s="32">
        <v>0</v>
      </c>
      <c r="K18" s="31" t="s">
        <v>81</v>
      </c>
      <c r="L18" s="31" t="s">
        <v>108</v>
      </c>
      <c r="M18" s="32">
        <v>9</v>
      </c>
      <c r="N18" s="31">
        <v>2</v>
      </c>
      <c r="O18" s="46">
        <v>0.5</v>
      </c>
      <c r="P18" s="47">
        <f>+Tabla1[[#This Row],[Meta Ejecutada Vigencia4]]/Tabla1[[#This Row],[Meta Programada Vigencia]]</f>
        <v>0.25</v>
      </c>
      <c r="Q18" s="47">
        <f>+Tabla1[[#This Row],[Meta Ejecutada Vigencia4]]/Tabla1[[#This Row],[Meta Programada Cuatrienio3]]</f>
        <v>5.5555555555555552E-2</v>
      </c>
      <c r="R18" s="25" t="s">
        <v>113</v>
      </c>
      <c r="S18" s="42" t="s">
        <v>114</v>
      </c>
      <c r="T18" s="38">
        <v>3099764162</v>
      </c>
      <c r="U18" s="38">
        <v>554890354</v>
      </c>
      <c r="V18" s="25" t="s">
        <v>128</v>
      </c>
      <c r="W18" s="25" t="s">
        <v>131</v>
      </c>
      <c r="X18" s="25">
        <v>438</v>
      </c>
      <c r="Y18" s="30" t="s">
        <v>117</v>
      </c>
      <c r="Z18" s="35">
        <v>253890354</v>
      </c>
      <c r="AA18" s="24"/>
      <c r="AB18" s="24"/>
      <c r="AC18" s="35">
        <v>0</v>
      </c>
      <c r="AD18" s="24"/>
      <c r="AE18" s="24"/>
      <c r="AF18" s="24"/>
      <c r="AG18" s="24"/>
      <c r="AH18" s="24"/>
      <c r="AI18" s="24"/>
      <c r="AJ18" s="24"/>
      <c r="AK18" s="24"/>
      <c r="AL18" s="24"/>
      <c r="AM18" s="35">
        <v>0</v>
      </c>
      <c r="AN18" s="27">
        <f>SUM(Tabla1[[#This Row],[Recursos propios 2025]:[Otros 2025]])</f>
        <v>253890354</v>
      </c>
      <c r="AO18" s="24">
        <v>146400000</v>
      </c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7">
        <f>SUM(Tabla1[[#This Row],[Recursos propios 20252]:[Otros 202515]])</f>
        <v>146400000</v>
      </c>
      <c r="BD18" s="34">
        <f>+Tabla1[[#This Row],[Total Comprometido 2025]]/Tabla1[[#This Row],[Total 2025]]</f>
        <v>0.57662686940835883</v>
      </c>
      <c r="BE18" s="44">
        <v>4200000</v>
      </c>
      <c r="BF18" s="44">
        <v>4200000</v>
      </c>
      <c r="BG18" s="24"/>
      <c r="BH18" s="31" t="s">
        <v>110</v>
      </c>
      <c r="BI18" s="36" t="s">
        <v>112</v>
      </c>
      <c r="BJ18" s="31" t="s">
        <v>111</v>
      </c>
    </row>
  </sheetData>
  <sheetProtection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2025-05-07T22:06:27Z</dcterms:modified>
</cp:coreProperties>
</file>