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b1b9efc56eb2804f/Documentos/LILIANA RAMIREZ/ALCALDIA 2025/1.OBLIGACIÓN 1 HERRAMIENTAS/PLAN DESARROLLO/MARZO 2025/PLANES DEPENDNECIA/PLANES AJUSTADOS MESA CONTROL INTERNO/"/>
    </mc:Choice>
  </mc:AlternateContent>
  <xr:revisionPtr revIDLastSave="5" documentId="8_{F9A93091-1E34-4856-A4AD-8D6C81961C9A}" xr6:coauthVersionLast="47" xr6:coauthVersionMax="47" xr10:uidLastSave="{178E2240-E6A6-40ED-B285-8759B58C018C}"/>
  <bookViews>
    <workbookView xWindow="-108" yWindow="-108" windowWidth="23256" windowHeight="12456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12" i="1" l="1"/>
  <c r="BC13" i="1"/>
  <c r="BC14" i="1"/>
  <c r="BC15" i="1"/>
  <c r="BC16" i="1"/>
  <c r="BC17" i="1"/>
  <c r="BC11" i="1"/>
  <c r="Z15" i="1"/>
  <c r="AN15" i="1" s="1"/>
  <c r="Z14" i="1"/>
  <c r="AN14" i="1" s="1"/>
  <c r="Z13" i="1"/>
  <c r="AN13" i="1" s="1"/>
  <c r="Z12" i="1"/>
  <c r="AN12" i="1" s="1"/>
  <c r="Z11" i="1"/>
  <c r="AN11" i="1" s="1"/>
  <c r="P15" i="1"/>
  <c r="P13" i="1"/>
  <c r="P11" i="1"/>
  <c r="BD11" i="1" l="1"/>
  <c r="BD12" i="1"/>
  <c r="Z16" i="1"/>
  <c r="Z17" i="1"/>
  <c r="AN16" i="1" l="1"/>
  <c r="BD16" i="1" s="1"/>
  <c r="AN17" i="1"/>
  <c r="BD17" i="1" s="1"/>
  <c r="BD13" i="1"/>
  <c r="BD14" i="1"/>
  <c r="BD15" i="1"/>
  <c r="Q11" i="1"/>
  <c r="Q13" i="1"/>
  <c r="Q14" i="1"/>
  <c r="Q15" i="1"/>
</calcChain>
</file>

<file path=xl/sharedStrings.xml><?xml version="1.0" encoding="utf-8"?>
<sst xmlns="http://schemas.openxmlformats.org/spreadsheetml/2006/main" count="134" uniqueCount="105">
  <si>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</si>
  <si>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</si>
  <si>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</si>
  <si>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</si>
  <si>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</si>
  <si>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</si>
  <si>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</si>
  <si>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</si>
  <si>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</si>
  <si>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</si>
  <si>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</si>
  <si>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</si>
  <si>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</si>
  <si>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</si>
  <si>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</si>
  <si>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</si>
  <si>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</si>
  <si>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</si>
  <si>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</si>
  <si>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</si>
  <si>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</si>
  <si>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</si>
  <si>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</si>
  <si>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</si>
  <si>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</si>
  <si>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</si>
  <si>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</si>
  <si>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</si>
  <si>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</si>
  <si>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</si>
  <si>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</si>
  <si>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</si>
  <si>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</si>
  <si>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</si>
  <si>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</si>
  <si>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</si>
  <si>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</si>
  <si>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</si>
  <si>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</si>
  <si>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</si>
  <si>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</si>
  <si>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Versión: 2.0</t>
  </si>
  <si>
    <t>Fecha aprobación: Octubre-10-2024</t>
  </si>
  <si>
    <t>Página: 1 de 1</t>
  </si>
  <si>
    <t>Recursos propios 2025</t>
  </si>
  <si>
    <t>SGP Educación 2025</t>
  </si>
  <si>
    <t>SGP Salud 2025</t>
  </si>
  <si>
    <t>SGP Deporte 2025</t>
  </si>
  <si>
    <t>SGP Cultura 2025</t>
  </si>
  <si>
    <t>SGP Libre inversión 2025</t>
  </si>
  <si>
    <t>SGP Libre destinación 2025</t>
  </si>
  <si>
    <t>SGP Alimentación escolar 2025</t>
  </si>
  <si>
    <t>SGP Municipios río Magdalena 2025</t>
  </si>
  <si>
    <t>SGP APSB 2025</t>
  </si>
  <si>
    <t>Crédito 2025</t>
  </si>
  <si>
    <t>Transferencias de capital - cofinanciación departamento 2025</t>
  </si>
  <si>
    <t>Transferencias de capital - cofinanciación nación 2025</t>
  </si>
  <si>
    <t>Otros 2025</t>
  </si>
  <si>
    <t>Total 2025</t>
  </si>
  <si>
    <t>Recursos propios 20252</t>
  </si>
  <si>
    <t>SGP Educación 20253</t>
  </si>
  <si>
    <t>SGP Salud 20254</t>
  </si>
  <si>
    <t>SGP Deporte 20255</t>
  </si>
  <si>
    <t>SGP Cultura 20256</t>
  </si>
  <si>
    <t>SGP Libre inversión 20257</t>
  </si>
  <si>
    <t>SGP Libre destinación 20258</t>
  </si>
  <si>
    <t>SGP Alimentación escolar 20259</t>
  </si>
  <si>
    <t>SGP Municipios río Magdalena 202510</t>
  </si>
  <si>
    <t>SGP APSB 202511</t>
  </si>
  <si>
    <t>Crédito 202512</t>
  </si>
  <si>
    <t>Transferencias de capital - cofinanciación departamento 202513</t>
  </si>
  <si>
    <t>Transferencias de capital - cofinanciación nación 202514</t>
  </si>
  <si>
    <t>Otros 202515</t>
  </si>
  <si>
    <t>Total Comprometido 2025</t>
  </si>
  <si>
    <t>Territorio seguro y sostenible</t>
  </si>
  <si>
    <t>Gobierno territorial</t>
  </si>
  <si>
    <t>4503</t>
  </si>
  <si>
    <t>Gestión del riesgo de desastres y emergencias (4503).</t>
  </si>
  <si>
    <t>4503002</t>
  </si>
  <si>
    <t>Realizar 2 campañas de educación para la prevención y atención de desastres</t>
  </si>
  <si>
    <t>Número de campañas de educación para la prevención y atención de desastres desarrolladas (450300201)</t>
  </si>
  <si>
    <t>Número</t>
  </si>
  <si>
    <t>4503015</t>
  </si>
  <si>
    <t>Construir una (1) estación de Bomberos en el municipio.</t>
  </si>
  <si>
    <t>Estaciones de bomberos construidas (450301500)</t>
  </si>
  <si>
    <t>4503014</t>
  </si>
  <si>
    <t>Adecuar 3 estaciones de bomberos en el municipio.</t>
  </si>
  <si>
    <t>Estaciones de bomberos adecuadas (450301400)</t>
  </si>
  <si>
    <t>4503016</t>
  </si>
  <si>
    <t xml:space="preserve">Fortalecer un (1) cuerpo de bomberos en el municipio. </t>
  </si>
  <si>
    <t>Organismos de atención de emergencias fortalecidos (450301600)</t>
  </si>
  <si>
    <t>No Acumulativa</t>
  </si>
  <si>
    <t>Acumulativa</t>
  </si>
  <si>
    <t>Bomberos de Bucaramanga</t>
  </si>
  <si>
    <t>DIEGO ORLANDO RODRIGUEZ ORTIZ</t>
  </si>
  <si>
    <t>FORMACIÓN Y CONCIENTIZACIÓN EN PREVENCIÓN DEL RIESGO DIRIGIDO AL PROGRAMA BOMBERITOS Y BRIGADISTAS PARA LA CIUDAD DE BUCARAMANGA</t>
  </si>
  <si>
    <t>CONSTRUCCIÓN DE LA SUB ESTACIÓN EN LA ZONA NORTE DE BUCARAMANGA PARA EL CUERPO OFICIAL DE BOMBEROS DE BUCARAMANGA</t>
  </si>
  <si>
    <t>ADECUACIÓN DE LA PLANTA FÍSICA DE LA ESTACIÓN CENTRAL, EDIFICIO ADMINISTRATIVO Y SUB ESTACIONES DEL CUERPO OFICIAL DE BOMBEROS DE BUCARAMANGA</t>
  </si>
  <si>
    <t>FORTALECIMIENTO DEL COMPONENTE TECNOLÓGICO DEL CUERPO OFICIAL DE BOMBEROS DE BUCARAMANGA</t>
  </si>
  <si>
    <t>MODERNIZACIÓN INSTITUCIONAL DEL CUERPO OFICIAL DE BOMBEROS DE BUCARAMANGA</t>
  </si>
  <si>
    <t>MANTENIMIENTO Y ADQUISICIÓN DE EQUIPOS ESPECIALIZADOS, EQUIPOS, HERRAMIENTAS Y ACCESORIOS (HEAS) Y EQUIPOS DE  TELECOMUNICACIONES PARA EL CUERPO OFICIAL DE BOMBEROS DE BUCARAMANGA</t>
  </si>
  <si>
    <t xml:space="preserve">FORMACIÓN DEL PERSONAL ADMINISTRATIVO Y OPERATIVO EN CUMPLIMIENTO AL PLAN INSTITUCIONAL DE CAPACITACIÓN DEL CUERPO OFICIAL DE BOMBEROS DE BUCARAMANGA. </t>
  </si>
  <si>
    <t>Infancia y adolescencia</t>
  </si>
  <si>
    <t>Zona Urbana y rural</t>
  </si>
  <si>
    <t>Se dio inicio a las inscripciones de niños, niñas y adolescentes en las diferentes comunas de la ciudad.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</si>
</sst>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\ * #,##0.00_-;\-&quot;$&quot;\ * #,##0.00_-;_-&quot;$&quot;\ * &quot;-&quot;??_-;_-@_-"/>
    <numFmt numFmtId="164" formatCode="_(&quot;$&quot;* #,##0.00_);_(&quot;$&quot;* \(#,##0.00\);_(&quot;$&quot;* &quot;-&quot;??_);_(@_)"/>
  </numFmts>
  <fonts count="9" x14ac:knownFonts="1">
    <font>
      <sz val="11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60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9" fontId="4" fillId="0" borderId="2" xfId="1" applyFont="1" applyFill="1" applyBorder="1" applyAlignment="1">
      <alignment horizontal="center" vertical="center" wrapText="1"/>
    </xf>
    <xf numFmtId="44" fontId="4" fillId="0" borderId="2" xfId="0" applyNumberFormat="1" applyFont="1" applyBorder="1" applyAlignment="1" applyProtection="1">
      <alignment horizontal="center" vertical="center" wrapText="1"/>
      <protection locked="0"/>
    </xf>
    <xf numFmtId="44" fontId="4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9" fontId="4" fillId="0" borderId="1" xfId="1" applyFont="1" applyFill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4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2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164" fontId="7" fillId="0" borderId="1" xfId="2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0" fontId="4" fillId="0" borderId="2" xfId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</cellXfs>
  <cellStyles count="4">
    <cellStyle name="Moneda" xfId="2" builtinId="4"/>
    <cellStyle name="Moneda 2" xfId="3" xr:uid="{6A4EFBEC-4C8D-4409-95FB-9EC89BCA8D32}"/>
    <cellStyle name="Normal" xfId="0" builtinId="0"/>
    <cellStyle name="Porcentaje" xfId="1" builtinId="5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67"/>
    </tableStyle>
    <tableStyle name="Estilo de tabla 4" pivot="0" count="1" xr9:uid="{00000000-0011-0000-FFFF-FFFF03000000}"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17" totalsRowShown="0" headerRowDxfId="65" dataDxfId="63" headerRowBorderDxfId="64" tableBorderDxfId="62">
  <tableColumns count="62">
    <tableColumn id="1" xr3:uid="{00000000-0010-0000-0000-000001000000}" name=" Consecutivo PDM" dataDxfId="61"/>
    <tableColumn id="2" xr3:uid="{00000000-0010-0000-0000-000002000000}" name="Linea Estratégica" dataDxfId="60"/>
    <tableColumn id="5" xr3:uid="{00000000-0010-0000-0000-000005000000}" name="Sector" dataDxfId="59"/>
    <tableColumn id="14" xr3:uid="{00000000-0010-0000-0000-00000E000000}" name="Cod. Programa" dataDxfId="58"/>
    <tableColumn id="15" xr3:uid="{00000000-0010-0000-0000-00000F000000}" name="Programa" dataDxfId="57"/>
    <tableColumn id="16" xr3:uid="{00000000-0010-0000-0000-000010000000}" name="Cod. de Producto" dataDxfId="56"/>
    <tableColumn id="17" xr3:uid="{00000000-0010-0000-0000-000011000000}" name="Meta de Producto" dataDxfId="55"/>
    <tableColumn id="18" xr3:uid="{00000000-0010-0000-0000-000012000000}" name="Cod. Indicador de Producto" dataDxfId="54"/>
    <tableColumn id="19" xr3:uid="{00000000-0010-0000-0000-000013000000}" name="Indicador de Producto" dataDxfId="53"/>
    <tableColumn id="20" xr3:uid="{00000000-0010-0000-0000-000014000000}" name="LÍnea Base" dataDxfId="52"/>
    <tableColumn id="21" xr3:uid="{00000000-0010-0000-0000-000015000000}" name="Unidad de Medida2" dataDxfId="51"/>
    <tableColumn id="22" xr3:uid="{00000000-0010-0000-0000-000016000000}" name="Tipo de Meta" dataDxfId="50"/>
    <tableColumn id="23" xr3:uid="{00000000-0010-0000-0000-000017000000}" name="Meta Programada Cuatrienio3" dataDxfId="49"/>
    <tableColumn id="24" xr3:uid="{00000000-0010-0000-0000-000018000000}" name="Meta Programada Vigencia" dataDxfId="48"/>
    <tableColumn id="25" xr3:uid="{00000000-0010-0000-0000-000019000000}" name="Meta Ejecutada Vigencia4" dataDxfId="47"/>
    <tableColumn id="26" xr3:uid="{00000000-0010-0000-0000-00001A000000}" name="Porcentaje Avance Vigencia" dataDxfId="46">
      <calculatedColumnFormula>+Tabla1[[#This Row],[Meta Ejecutada Vigencia4]]/Tabla1[[#This Row],[Meta Programada Vigencia]]</calculatedColumnFormula>
    </tableColumn>
    <tableColumn id="27" xr3:uid="{00000000-0010-0000-0000-00001B000000}" name="Porcentaje Avance Cuatrienio" dataDxfId="45">
      <calculatedColumnFormula>+Tabla1[[#This Row],[Meta Ejecutada Vigencia4]]/Tabla1[[#This Row],[Meta Programada Cuatrienio3]]</calculatedColumnFormula>
    </tableColumn>
    <tableColumn id="28" xr3:uid="{00000000-0010-0000-0000-00001C000000}" name="Código BPIN" dataDxfId="44"/>
    <tableColumn id="29" xr3:uid="{00000000-0010-0000-0000-00001D000000}" name="Nombre del Proyecto" dataDxfId="43"/>
    <tableColumn id="30" xr3:uid="{00000000-0010-0000-0000-00001E000000}" name="Valor del Proyecto" dataDxfId="42">
      <calculatedColumnFormula>O11+K11+Q11+R11</calculatedColumnFormula>
    </tableColumn>
    <tableColumn id="31" xr3:uid="{00000000-0010-0000-0000-00001F000000}" name="Valor Vigencia Proyecto" dataDxfId="41"/>
    <tableColumn id="32" xr3:uid="{00000000-0010-0000-0000-000020000000}" name="Comuna o Barrio Beneficiado" dataDxfId="40"/>
    <tableColumn id="33" xr3:uid="{00000000-0010-0000-0000-000021000000}" name="Población Beneficiada" dataDxfId="39"/>
    <tableColumn id="34" xr3:uid="{00000000-0010-0000-0000-000022000000}" name="Número de Beneficiarios" dataDxfId="38"/>
    <tableColumn id="44" xr3:uid="{00000000-0010-0000-0000-00002C000000}" name="Actividades Realizadas" dataDxfId="37"/>
    <tableColumn id="46" xr3:uid="{00000000-0010-0000-0000-00002E000000}" name="Recursos propios 2025" dataDxfId="36">
      <calculatedColumnFormula>Tabla1[[#This Row],[Valor Vigencia Proyecto]]</calculatedColumnFormula>
    </tableColumn>
    <tableColumn id="47" xr3:uid="{00000000-0010-0000-0000-00002F000000}" name="SGP Educación 2025" dataDxfId="35"/>
    <tableColumn id="48" xr3:uid="{00000000-0010-0000-0000-000030000000}" name="SGP Salud 2025" dataDxfId="34"/>
    <tableColumn id="36" xr3:uid="{9F9AF3B5-9302-4098-86C2-F3751C61856C}" name="SGP Deporte 2025" dataDxfId="33"/>
    <tableColumn id="35" xr3:uid="{C5C853CA-0E38-42F1-B617-F223698DFB1E}" name="SGP Cultura 2025" dataDxfId="32"/>
    <tableColumn id="13" xr3:uid="{D6B586E6-694C-47D3-A512-D9CFE88B0A7F}" name="SGP Libre inversión 2025" dataDxfId="31"/>
    <tableColumn id="12" xr3:uid="{C6702C45-B7D4-4947-B509-EA37B6998105}" name="SGP Libre destinación 2025" dataDxfId="30"/>
    <tableColumn id="11" xr3:uid="{6017F25B-848D-457C-9FE3-AA60351408C4}" name="SGP Alimentación escolar 2025" dataDxfId="29"/>
    <tableColumn id="10" xr3:uid="{2CC2E560-F685-4D13-A61E-33C712BF2BB1}" name="SGP Municipios río Magdalena 2025" dataDxfId="28"/>
    <tableColumn id="9" xr3:uid="{09919044-DCEC-4B52-92EE-B073D02DC126}" name="SGP APSB 2025" dataDxfId="27"/>
    <tableColumn id="8" xr3:uid="{DB23BA9E-ECC6-40CB-BD89-0D2B86F37CB6}" name="Crédito 2025" dataDxfId="26"/>
    <tableColumn id="7" xr3:uid="{D5A630DF-3B56-46D1-9753-5E0368C63EC6}" name="Transferencias de capital - cofinanciación departamento 2025" dataDxfId="25"/>
    <tableColumn id="6" xr3:uid="{412FCA12-6813-443B-B6C2-123BED9F85F9}" name="Transferencias de capital - cofinanciación nación 2025" dataDxfId="24"/>
    <tableColumn id="49" xr3:uid="{00000000-0010-0000-0000-000031000000}" name="Otros 2025" dataDxfId="23"/>
    <tableColumn id="50" xr3:uid="{00000000-0010-0000-0000-000032000000}" name="Total 2025" dataDxfId="22">
      <calculatedColumnFormula>Tabla1[[#This Row],[Recursos propios 2025]]</calculatedColumnFormula>
    </tableColumn>
    <tableColumn id="51" xr3:uid="{00000000-0010-0000-0000-000033000000}" name="Recursos propios 20252" dataDxfId="21">
      <calculatedColumnFormula>Tabla1[[#This Row],[Total 2025]]</calculatedColumnFormula>
    </tableColumn>
    <tableColumn id="52" xr3:uid="{00000000-0010-0000-0000-000034000000}" name="SGP Educación 20253" dataDxfId="20"/>
    <tableColumn id="53" xr3:uid="{00000000-0010-0000-0000-000035000000}" name="SGP Salud 20254" dataDxfId="19"/>
    <tableColumn id="62" xr3:uid="{7C7CEB6E-F374-4CFE-9734-C5F0F9CACDEF}" name="SGP Deporte 20255" dataDxfId="18"/>
    <tableColumn id="61" xr3:uid="{3FADCE38-626D-4D04-8E80-59C4EF4A26E2}" name="SGP Cultura 20256" dataDxfId="17"/>
    <tableColumn id="45" xr3:uid="{6E60DE39-5E5F-42D9-8EA9-092D48DC1C96}" name="SGP Libre inversión 20257" dataDxfId="16"/>
    <tableColumn id="43" xr3:uid="{2BAC0D89-AF4D-42C7-B398-E355E1723AC0}" name="SGP Libre destinación 20258" dataDxfId="15"/>
    <tableColumn id="42" xr3:uid="{26B92485-4124-4A13-AFC5-F2B525B9055F}" name="SGP Alimentación escolar 20259" dataDxfId="14"/>
    <tableColumn id="41" xr3:uid="{DE932401-FD8A-4377-94A4-629C2334F09E}" name="SGP Municipios río Magdalena 202510" dataDxfId="13"/>
    <tableColumn id="40" xr3:uid="{1BEDA122-5557-4D48-AF95-BCC1CDE51394}" name="SGP APSB 202511" dataDxfId="12"/>
    <tableColumn id="39" xr3:uid="{08579477-3F83-4D37-83BA-A19DF09AE01D}" name="Crédito 202512" dataDxfId="11"/>
    <tableColumn id="38" xr3:uid="{A6A070B1-2233-4449-B2F2-3342ACF65D94}" name="Transferencias de capital - cofinanciación departamento 202513" dataDxfId="10"/>
    <tableColumn id="37" xr3:uid="{81D561A4-3CB9-4C97-9B09-8163BD53EE55}" name="Transferencias de capital - cofinanciación nación 202514" dataDxfId="9"/>
    <tableColumn id="54" xr3:uid="{00000000-0010-0000-0000-000036000000}" name="Otros 202515" dataDxfId="8"/>
    <tableColumn id="55" xr3:uid="{00000000-0010-0000-0000-000037000000}" name="Total Comprometido 2025" dataDxfId="7">
      <calculatedColumnFormula>SUM(Tabla1[[#This Row],[Recursos propios 20252]:[Otros 202515]])</calculatedColumnFormula>
    </tableColumn>
    <tableColumn id="56" xr3:uid="{00000000-0010-0000-0000-000038000000}" name="Ejecución Presupuestal" dataDxfId="6">
      <calculatedColumnFormula>+Tabla1[[#This Row],[Total Comprometido 2025]]/Tabla1[[#This Row],[Total 2025]]</calculatedColumnFormula>
    </tableColumn>
    <tableColumn id="3" xr3:uid="{97D6E022-C782-4FF3-9460-66988DC9E046}" name="Total Recursos Obligados" dataDxfId="5"/>
    <tableColumn id="4" xr3:uid="{FACF9905-9C80-4C0B-AA93-96434C5C0E89}" name="Total Recursos Pagados" dataDxfId="4"/>
    <tableColumn id="57" xr3:uid="{00000000-0010-0000-0000-000039000000}" name="Recursos Gestionados" dataDxfId="3"/>
    <tableColumn id="58" xr3:uid="{00000000-0010-0000-0000-00003A000000}" name="Dependencia" dataDxfId="2"/>
    <tableColumn id="59" xr3:uid="{00000000-0010-0000-0000-00003B000000}" name="Responsable" dataDxfId="1"/>
    <tableColumn id="60" xr3:uid="{00000000-0010-0000-0000-00003C000000}" name="ODS" dataDxfId="0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17"/>
  <sheetViews>
    <sheetView showGridLines="0" tabSelected="1" zoomScale="45" zoomScaleNormal="45" workbookViewId="0">
      <pane xSplit="1" topLeftCell="B1" activePane="topRight" state="frozen"/>
      <selection activeCell="A10" sqref="A10"/>
      <selection pane="topRight" activeCell="G30" sqref="G30"/>
    </sheetView>
  </sheetViews>
  <sheetFormatPr baseColWidth="10" defaultColWidth="11.44140625" defaultRowHeight="15.6" x14ac:dyDescent="0.3"/>
  <cols>
    <col min="1" max="1" width="24" style="27" customWidth="1"/>
    <col min="2" max="2" width="36.109375" style="27" customWidth="1"/>
    <col min="3" max="3" width="20.44140625" style="27" customWidth="1"/>
    <col min="4" max="4" width="19.109375" style="27" customWidth="1"/>
    <col min="5" max="5" width="25.44140625" style="27" customWidth="1"/>
    <col min="6" max="6" width="21.44140625" style="27" customWidth="1"/>
    <col min="7" max="7" width="22.44140625" style="27" customWidth="1"/>
    <col min="8" max="8" width="31.44140625" style="27" customWidth="1"/>
    <col min="9" max="9" width="26.44140625" style="27" customWidth="1"/>
    <col min="10" max="10" width="14.109375" style="27" customWidth="1"/>
    <col min="11" max="11" width="23.44140625" style="27" customWidth="1"/>
    <col min="12" max="12" width="16.44140625" style="27" customWidth="1"/>
    <col min="13" max="15" width="19.44140625" style="27" customWidth="1"/>
    <col min="16" max="16" width="19.44140625" style="38" customWidth="1"/>
    <col min="17" max="17" width="19.44140625" style="39" customWidth="1"/>
    <col min="18" max="18" width="23.44140625" style="27" bestFit="1" customWidth="1"/>
    <col min="19" max="19" width="55.88671875" style="27" customWidth="1"/>
    <col min="20" max="20" width="26.109375" style="27" bestFit="1" customWidth="1"/>
    <col min="21" max="21" width="28.44140625" style="27" customWidth="1"/>
    <col min="22" max="25" width="29.44140625" style="27" customWidth="1"/>
    <col min="26" max="26" width="27.109375" style="27" bestFit="1" customWidth="1"/>
    <col min="27" max="39" width="15.44140625" style="27" customWidth="1"/>
    <col min="40" max="40" width="25.88671875" style="27" customWidth="1"/>
    <col min="41" max="41" width="24.44140625" style="27" customWidth="1"/>
    <col min="42" max="54" width="18.44140625" style="27" customWidth="1"/>
    <col min="55" max="56" width="22.88671875" style="27" customWidth="1"/>
    <col min="57" max="58" width="27.44140625" style="27" customWidth="1"/>
    <col min="59" max="59" width="25.88671875" style="27" customWidth="1"/>
    <col min="60" max="60" width="17.44140625" style="27" customWidth="1"/>
    <col min="61" max="61" width="19.44140625" style="27" customWidth="1"/>
    <col min="62" max="62" width="21.44140625" style="27" customWidth="1"/>
    <col min="63" max="63" width="22.88671875" style="27" bestFit="1" customWidth="1"/>
    <col min="64" max="64" width="33" style="27" bestFit="1" customWidth="1"/>
    <col min="65" max="65" width="28.88671875" style="27" bestFit="1" customWidth="1"/>
    <col min="66" max="66" width="58.44140625" style="27" bestFit="1" customWidth="1"/>
    <col min="67" max="67" width="26" style="27" bestFit="1" customWidth="1"/>
    <col min="68" max="68" width="24.44140625" style="27" bestFit="1" customWidth="1"/>
    <col min="69" max="69" width="35.44140625" style="27" bestFit="1" customWidth="1"/>
    <col min="70" max="70" width="30.44140625" style="27" bestFit="1" customWidth="1"/>
    <col min="71" max="71" width="31.44140625" style="27" bestFit="1" customWidth="1"/>
    <col min="72" max="72" width="38" style="27" bestFit="1" customWidth="1"/>
    <col min="73" max="73" width="40.109375" style="27" bestFit="1" customWidth="1"/>
    <col min="74" max="74" width="43.44140625" style="27" bestFit="1" customWidth="1"/>
    <col min="75" max="75" width="48.88671875" style="27" bestFit="1" customWidth="1"/>
    <col min="76" max="76" width="39.44140625" style="27" bestFit="1" customWidth="1"/>
    <col min="77" max="77" width="26.88671875" style="27" bestFit="1" customWidth="1"/>
    <col min="78" max="78" width="47" style="27" bestFit="1" customWidth="1"/>
    <col min="79" max="79" width="40" style="27" bestFit="1" customWidth="1"/>
    <col min="80" max="80" width="83.44140625" style="27" bestFit="1" customWidth="1"/>
    <col min="81" max="81" width="21.44140625" style="27" bestFit="1" customWidth="1"/>
    <col min="82" max="82" width="31.44140625" style="27" bestFit="1" customWidth="1"/>
    <col min="83" max="83" width="27.44140625" style="27" bestFit="1" customWidth="1"/>
    <col min="84" max="84" width="56.88671875" style="27" bestFit="1" customWidth="1"/>
    <col min="85" max="85" width="24.44140625" style="27" bestFit="1" customWidth="1"/>
    <col min="86" max="86" width="22.88671875" style="27" bestFit="1" customWidth="1"/>
    <col min="87" max="87" width="33.88671875" style="27" bestFit="1" customWidth="1"/>
    <col min="88" max="88" width="29" style="27" bestFit="1" customWidth="1"/>
    <col min="89" max="89" width="29.88671875" style="27" bestFit="1" customWidth="1"/>
    <col min="90" max="90" width="36.44140625" style="27" bestFit="1" customWidth="1"/>
    <col min="91" max="91" width="38.44140625" style="27" bestFit="1" customWidth="1"/>
    <col min="92" max="92" width="42" style="27" bestFit="1" customWidth="1"/>
    <col min="93" max="93" width="47.44140625" style="27" bestFit="1" customWidth="1"/>
    <col min="94" max="94" width="37.88671875" style="27" bestFit="1" customWidth="1"/>
    <col min="95" max="95" width="25.44140625" style="27" bestFit="1" customWidth="1"/>
    <col min="96" max="96" width="45.44140625" style="27" bestFit="1" customWidth="1"/>
    <col min="97" max="97" width="38.44140625" style="27" bestFit="1" customWidth="1"/>
    <col min="98" max="98" width="82.109375" style="27" bestFit="1" customWidth="1"/>
    <col min="99" max="99" width="22" style="27" bestFit="1" customWidth="1"/>
    <col min="100" max="100" width="32.109375" style="27" bestFit="1" customWidth="1"/>
    <col min="101" max="101" width="28" style="27" bestFit="1" customWidth="1"/>
    <col min="102" max="102" width="57.44140625" style="27" bestFit="1" customWidth="1"/>
    <col min="103" max="103" width="25.109375" style="27" bestFit="1" customWidth="1"/>
    <col min="104" max="104" width="23.44140625" style="27" bestFit="1" customWidth="1"/>
    <col min="105" max="105" width="34.44140625" style="27" bestFit="1" customWidth="1"/>
    <col min="106" max="106" width="29.44140625" style="27" bestFit="1" customWidth="1"/>
    <col min="107" max="107" width="30.44140625" style="27" bestFit="1" customWidth="1"/>
    <col min="108" max="108" width="37.109375" style="27" bestFit="1" customWidth="1"/>
    <col min="109" max="109" width="39.44140625" style="27" bestFit="1" customWidth="1"/>
    <col min="110" max="110" width="42.44140625" style="27" bestFit="1" customWidth="1"/>
    <col min="111" max="111" width="48" style="27" bestFit="1" customWidth="1"/>
    <col min="112" max="112" width="38.44140625" style="27" bestFit="1" customWidth="1"/>
    <col min="113" max="113" width="25.88671875" style="27" bestFit="1" customWidth="1"/>
    <col min="114" max="114" width="46" style="27" bestFit="1" customWidth="1"/>
    <col min="115" max="115" width="39.109375" style="27" bestFit="1" customWidth="1"/>
    <col min="116" max="116" width="82.44140625" style="27" bestFit="1" customWidth="1"/>
    <col min="117" max="117" width="20" style="27" bestFit="1" customWidth="1"/>
    <col min="118" max="118" width="30.109375" style="27" bestFit="1" customWidth="1"/>
    <col min="119" max="119" width="26" style="27" bestFit="1" customWidth="1"/>
    <col min="120" max="120" width="55.44140625" style="27" bestFit="1" customWidth="1"/>
    <col min="121" max="121" width="23.44140625" style="27" bestFit="1" customWidth="1"/>
    <col min="122" max="122" width="21.44140625" style="27" bestFit="1" customWidth="1"/>
    <col min="123" max="123" width="32.44140625" style="27" bestFit="1" customWidth="1"/>
    <col min="124" max="124" width="27.44140625" style="27" bestFit="1" customWidth="1"/>
    <col min="125" max="125" width="28.44140625" style="27" bestFit="1" customWidth="1"/>
    <col min="126" max="126" width="35.109375" style="27" bestFit="1" customWidth="1"/>
    <col min="127" max="127" width="37.44140625" style="27" bestFit="1" customWidth="1"/>
    <col min="128" max="128" width="40.44140625" style="27" bestFit="1" customWidth="1"/>
    <col min="129" max="129" width="46" style="27" bestFit="1" customWidth="1"/>
    <col min="130" max="130" width="36.44140625" style="27" bestFit="1" customWidth="1"/>
    <col min="131" max="131" width="24" style="27" bestFit="1" customWidth="1"/>
    <col min="132" max="132" width="44.109375" style="27" bestFit="1" customWidth="1"/>
    <col min="133" max="133" width="37.44140625" style="27" bestFit="1" customWidth="1"/>
    <col min="134" max="134" width="80.88671875" style="27" bestFit="1" customWidth="1"/>
    <col min="135" max="135" width="37.109375" style="27" bestFit="1" customWidth="1"/>
    <col min="136" max="136" width="22.88671875" style="27" bestFit="1" customWidth="1"/>
    <col min="137" max="137" width="33" style="27" bestFit="1" customWidth="1"/>
    <col min="138" max="138" width="28.88671875" style="27" bestFit="1" customWidth="1"/>
    <col min="139" max="139" width="58.44140625" style="27" bestFit="1" customWidth="1"/>
    <col min="140" max="140" width="26" style="27" bestFit="1" customWidth="1"/>
    <col min="141" max="141" width="24.44140625" style="27" bestFit="1" customWidth="1"/>
    <col min="142" max="142" width="35.44140625" style="27" bestFit="1" customWidth="1"/>
    <col min="143" max="143" width="30.44140625" style="27" bestFit="1" customWidth="1"/>
    <col min="144" max="144" width="31.44140625" style="27" bestFit="1" customWidth="1"/>
    <col min="145" max="145" width="38" style="27" bestFit="1" customWidth="1"/>
    <col min="146" max="146" width="40.109375" style="27" bestFit="1" customWidth="1"/>
    <col min="147" max="147" width="43.44140625" style="27" bestFit="1" customWidth="1"/>
    <col min="148" max="148" width="48.88671875" style="27" bestFit="1" customWidth="1"/>
    <col min="149" max="149" width="39.44140625" style="27" bestFit="1" customWidth="1"/>
    <col min="150" max="150" width="26.88671875" style="27" bestFit="1" customWidth="1"/>
    <col min="151" max="151" width="47" style="27" bestFit="1" customWidth="1"/>
    <col min="152" max="152" width="40" style="27" bestFit="1" customWidth="1"/>
    <col min="153" max="153" width="83.44140625" style="27" bestFit="1" customWidth="1"/>
    <col min="154" max="154" width="21.44140625" style="27" bestFit="1" customWidth="1"/>
    <col min="155" max="155" width="31.44140625" style="27" bestFit="1" customWidth="1"/>
    <col min="156" max="156" width="27.44140625" style="27" bestFit="1" customWidth="1"/>
    <col min="157" max="157" width="56.88671875" style="27" bestFit="1" customWidth="1"/>
    <col min="158" max="158" width="24.44140625" style="27" bestFit="1" customWidth="1"/>
    <col min="159" max="159" width="22.88671875" style="27" bestFit="1" customWidth="1"/>
    <col min="160" max="160" width="33.88671875" style="27" bestFit="1" customWidth="1"/>
    <col min="161" max="161" width="29" style="27" bestFit="1" customWidth="1"/>
    <col min="162" max="162" width="29.88671875" style="27" bestFit="1" customWidth="1"/>
    <col min="163" max="163" width="36.44140625" style="27" bestFit="1" customWidth="1"/>
    <col min="164" max="164" width="38.44140625" style="27" bestFit="1" customWidth="1"/>
    <col min="165" max="165" width="42" style="27" bestFit="1" customWidth="1"/>
    <col min="166" max="166" width="47.44140625" style="27" bestFit="1" customWidth="1"/>
    <col min="167" max="167" width="37.88671875" style="27" bestFit="1" customWidth="1"/>
    <col min="168" max="168" width="25.44140625" style="27" bestFit="1" customWidth="1"/>
    <col min="169" max="169" width="45.44140625" style="27" bestFit="1" customWidth="1"/>
    <col min="170" max="170" width="38.44140625" style="27" bestFit="1" customWidth="1"/>
    <col min="171" max="171" width="82.109375" style="27" bestFit="1" customWidth="1"/>
    <col min="172" max="172" width="22" style="27" bestFit="1" customWidth="1"/>
    <col min="173" max="173" width="32.109375" style="27" bestFit="1" customWidth="1"/>
    <col min="174" max="174" width="28" style="27" bestFit="1" customWidth="1"/>
    <col min="175" max="175" width="57.44140625" style="27" bestFit="1" customWidth="1"/>
    <col min="176" max="176" width="25.109375" style="27" bestFit="1" customWidth="1"/>
    <col min="177" max="177" width="23.44140625" style="27" bestFit="1" customWidth="1"/>
    <col min="178" max="178" width="34.44140625" style="27" bestFit="1" customWidth="1"/>
    <col min="179" max="179" width="29.44140625" style="27" bestFit="1" customWidth="1"/>
    <col min="180" max="180" width="30.44140625" style="27" bestFit="1" customWidth="1"/>
    <col min="181" max="181" width="37.109375" style="27" bestFit="1" customWidth="1"/>
    <col min="182" max="182" width="39.44140625" style="27" bestFit="1" customWidth="1"/>
    <col min="183" max="183" width="42.44140625" style="27" bestFit="1" customWidth="1"/>
    <col min="184" max="184" width="48" style="27" bestFit="1" customWidth="1"/>
    <col min="185" max="185" width="38.44140625" style="27" bestFit="1" customWidth="1"/>
    <col min="186" max="186" width="25.88671875" style="27" bestFit="1" customWidth="1"/>
    <col min="187" max="187" width="46" style="27" bestFit="1" customWidth="1"/>
    <col min="188" max="188" width="39.109375" style="27" bestFit="1" customWidth="1"/>
    <col min="189" max="189" width="82.44140625" style="27" bestFit="1" customWidth="1"/>
    <col min="190" max="190" width="20" style="27" bestFit="1" customWidth="1"/>
    <col min="191" max="191" width="30.109375" style="27" bestFit="1" customWidth="1"/>
    <col min="192" max="192" width="26" style="27" bestFit="1" customWidth="1"/>
    <col min="193" max="193" width="55.44140625" style="27" bestFit="1" customWidth="1"/>
    <col min="194" max="194" width="23.44140625" style="27" bestFit="1" customWidth="1"/>
    <col min="195" max="195" width="21.44140625" style="27" bestFit="1" customWidth="1"/>
    <col min="196" max="196" width="32.44140625" style="27" bestFit="1" customWidth="1"/>
    <col min="197" max="197" width="27.44140625" style="27" bestFit="1" customWidth="1"/>
    <col min="198" max="198" width="28.44140625" style="27" bestFit="1" customWidth="1"/>
    <col min="199" max="199" width="35.109375" style="27" bestFit="1" customWidth="1"/>
    <col min="200" max="200" width="37.44140625" style="27" bestFit="1" customWidth="1"/>
    <col min="201" max="201" width="40.44140625" style="27" bestFit="1" customWidth="1"/>
    <col min="202" max="202" width="46" style="27" bestFit="1" customWidth="1"/>
    <col min="203" max="203" width="36.44140625" style="27" bestFit="1" customWidth="1"/>
    <col min="204" max="204" width="24" style="27" bestFit="1" customWidth="1"/>
    <col min="205" max="205" width="44.109375" style="27" bestFit="1" customWidth="1"/>
    <col min="206" max="206" width="37.44140625" style="27" bestFit="1" customWidth="1"/>
    <col min="207" max="207" width="80.88671875" style="27" bestFit="1" customWidth="1"/>
    <col min="208" max="208" width="37.109375" style="27" bestFit="1" customWidth="1"/>
    <col min="209" max="209" width="22.88671875" style="27" bestFit="1" customWidth="1"/>
    <col min="210" max="210" width="33" style="27" bestFit="1" customWidth="1"/>
    <col min="211" max="211" width="28.88671875" style="27" bestFit="1" customWidth="1"/>
    <col min="212" max="212" width="58.44140625" style="27" bestFit="1" customWidth="1"/>
    <col min="213" max="213" width="26" style="27" bestFit="1" customWidth="1"/>
    <col min="214" max="214" width="24.44140625" style="27" bestFit="1" customWidth="1"/>
    <col min="215" max="215" width="35.44140625" style="27" bestFit="1" customWidth="1"/>
    <col min="216" max="216" width="30.44140625" style="27" bestFit="1" customWidth="1"/>
    <col min="217" max="217" width="31.44140625" style="27" bestFit="1" customWidth="1"/>
    <col min="218" max="218" width="38" style="27" bestFit="1" customWidth="1"/>
    <col min="219" max="219" width="40.109375" style="27" bestFit="1" customWidth="1"/>
    <col min="220" max="220" width="43.44140625" style="27" bestFit="1" customWidth="1"/>
    <col min="221" max="221" width="48.88671875" style="27" bestFit="1" customWidth="1"/>
    <col min="222" max="222" width="39.44140625" style="27" bestFit="1" customWidth="1"/>
    <col min="223" max="223" width="26.88671875" style="27" bestFit="1" customWidth="1"/>
    <col min="224" max="224" width="47" style="27" bestFit="1" customWidth="1"/>
    <col min="225" max="225" width="40" style="27" bestFit="1" customWidth="1"/>
    <col min="226" max="226" width="83.44140625" style="27" bestFit="1" customWidth="1"/>
    <col min="227" max="227" width="21.44140625" style="27" bestFit="1" customWidth="1"/>
    <col min="228" max="228" width="31.44140625" style="27" bestFit="1" customWidth="1"/>
    <col min="229" max="229" width="27.44140625" style="27" bestFit="1" customWidth="1"/>
    <col min="230" max="230" width="56.88671875" style="27" bestFit="1" customWidth="1"/>
    <col min="231" max="231" width="24.44140625" style="27" bestFit="1" customWidth="1"/>
    <col min="232" max="232" width="22.88671875" style="27" bestFit="1" customWidth="1"/>
    <col min="233" max="233" width="33.88671875" style="27" bestFit="1" customWidth="1"/>
    <col min="234" max="234" width="29" style="27" bestFit="1" customWidth="1"/>
    <col min="235" max="235" width="29.88671875" style="27" bestFit="1" customWidth="1"/>
    <col min="236" max="236" width="36.44140625" style="27" bestFit="1" customWidth="1"/>
    <col min="237" max="237" width="38.44140625" style="27" bestFit="1" customWidth="1"/>
    <col min="238" max="238" width="42" style="27" bestFit="1" customWidth="1"/>
    <col min="239" max="239" width="47.44140625" style="27" bestFit="1" customWidth="1"/>
    <col min="240" max="240" width="37.88671875" style="27" bestFit="1" customWidth="1"/>
    <col min="241" max="241" width="25.44140625" style="27" bestFit="1" customWidth="1"/>
    <col min="242" max="242" width="45.44140625" style="27" bestFit="1" customWidth="1"/>
    <col min="243" max="243" width="38.44140625" style="27" bestFit="1" customWidth="1"/>
    <col min="244" max="244" width="82.109375" style="27" bestFit="1" customWidth="1"/>
    <col min="245" max="245" width="22" style="27" bestFit="1" customWidth="1"/>
    <col min="246" max="246" width="32.109375" style="27" bestFit="1" customWidth="1"/>
    <col min="247" max="247" width="28" style="27" bestFit="1" customWidth="1"/>
    <col min="248" max="248" width="57.44140625" style="27" bestFit="1" customWidth="1"/>
    <col min="249" max="249" width="25.109375" style="27" bestFit="1" customWidth="1"/>
    <col min="250" max="250" width="23.44140625" style="27" bestFit="1" customWidth="1"/>
    <col min="251" max="251" width="34.44140625" style="27" bestFit="1" customWidth="1"/>
    <col min="252" max="252" width="29.44140625" style="27" bestFit="1" customWidth="1"/>
    <col min="253" max="253" width="30.44140625" style="27" bestFit="1" customWidth="1"/>
    <col min="254" max="254" width="37.109375" style="27" bestFit="1" customWidth="1"/>
    <col min="255" max="255" width="39.44140625" style="27" bestFit="1" customWidth="1"/>
    <col min="256" max="256" width="42.44140625" style="27" bestFit="1" customWidth="1"/>
    <col min="257" max="257" width="48" style="27" bestFit="1" customWidth="1"/>
    <col min="258" max="258" width="38.44140625" style="27" bestFit="1" customWidth="1"/>
    <col min="259" max="259" width="25.88671875" style="27" bestFit="1" customWidth="1"/>
    <col min="260" max="260" width="46" style="27" bestFit="1" customWidth="1"/>
    <col min="261" max="261" width="39.109375" style="27" bestFit="1" customWidth="1"/>
    <col min="262" max="262" width="82.44140625" style="27" bestFit="1" customWidth="1"/>
    <col min="263" max="263" width="20" style="27" bestFit="1" customWidth="1"/>
    <col min="264" max="264" width="30.109375" style="27" bestFit="1" customWidth="1"/>
    <col min="265" max="265" width="26" style="27" bestFit="1" customWidth="1"/>
    <col min="266" max="266" width="55.44140625" style="27" bestFit="1" customWidth="1"/>
    <col min="267" max="267" width="23.44140625" style="27" bestFit="1" customWidth="1"/>
    <col min="268" max="268" width="21.44140625" style="27" bestFit="1" customWidth="1"/>
    <col min="269" max="269" width="32.44140625" style="27" bestFit="1" customWidth="1"/>
    <col min="270" max="270" width="27.44140625" style="27" bestFit="1" customWidth="1"/>
    <col min="271" max="271" width="28.44140625" style="27" bestFit="1" customWidth="1"/>
    <col min="272" max="272" width="35.109375" style="27" bestFit="1" customWidth="1"/>
    <col min="273" max="273" width="37.44140625" style="27" bestFit="1" customWidth="1"/>
    <col min="274" max="274" width="40.44140625" style="27" bestFit="1" customWidth="1"/>
    <col min="275" max="275" width="46" style="27" bestFit="1" customWidth="1"/>
    <col min="276" max="276" width="36.44140625" style="27" bestFit="1" customWidth="1"/>
    <col min="277" max="277" width="24" style="27" bestFit="1" customWidth="1"/>
    <col min="278" max="278" width="44.109375" style="27" bestFit="1" customWidth="1"/>
    <col min="279" max="279" width="37.44140625" style="27" bestFit="1" customWidth="1"/>
    <col min="280" max="280" width="80.88671875" style="27" bestFit="1" customWidth="1"/>
    <col min="281" max="281" width="37.109375" style="27" bestFit="1" customWidth="1"/>
    <col min="282" max="282" width="22.88671875" style="27" bestFit="1" customWidth="1"/>
    <col min="283" max="283" width="33" style="27" bestFit="1" customWidth="1"/>
    <col min="284" max="284" width="28.88671875" style="27" bestFit="1" customWidth="1"/>
    <col min="285" max="285" width="58.44140625" style="27" bestFit="1" customWidth="1"/>
    <col min="286" max="286" width="26" style="27" bestFit="1" customWidth="1"/>
    <col min="287" max="287" width="24.44140625" style="27" bestFit="1" customWidth="1"/>
    <col min="288" max="288" width="35.44140625" style="27" bestFit="1" customWidth="1"/>
    <col min="289" max="289" width="30.44140625" style="27" bestFit="1" customWidth="1"/>
    <col min="290" max="290" width="31.44140625" style="27" bestFit="1" customWidth="1"/>
    <col min="291" max="291" width="38" style="27" bestFit="1" customWidth="1"/>
    <col min="292" max="292" width="40.109375" style="27" bestFit="1" customWidth="1"/>
    <col min="293" max="293" width="43.44140625" style="27" bestFit="1" customWidth="1"/>
    <col min="294" max="294" width="48.88671875" style="27" bestFit="1" customWidth="1"/>
    <col min="295" max="295" width="39.44140625" style="27" bestFit="1" customWidth="1"/>
    <col min="296" max="296" width="26.88671875" style="27" bestFit="1" customWidth="1"/>
    <col min="297" max="297" width="47" style="27" bestFit="1" customWidth="1"/>
    <col min="298" max="298" width="40" style="27" bestFit="1" customWidth="1"/>
    <col min="299" max="299" width="83.44140625" style="27" bestFit="1" customWidth="1"/>
    <col min="300" max="300" width="21.44140625" style="27" bestFit="1" customWidth="1"/>
    <col min="301" max="301" width="31.44140625" style="27" bestFit="1" customWidth="1"/>
    <col min="302" max="302" width="27.44140625" style="27" bestFit="1" customWidth="1"/>
    <col min="303" max="303" width="56.88671875" style="27" bestFit="1" customWidth="1"/>
    <col min="304" max="304" width="24.44140625" style="27" bestFit="1" customWidth="1"/>
    <col min="305" max="305" width="22.88671875" style="27" bestFit="1" customWidth="1"/>
    <col min="306" max="306" width="33.88671875" style="27" bestFit="1" customWidth="1"/>
    <col min="307" max="307" width="29" style="27" bestFit="1" customWidth="1"/>
    <col min="308" max="308" width="29.88671875" style="27" bestFit="1" customWidth="1"/>
    <col min="309" max="309" width="36.44140625" style="27" bestFit="1" customWidth="1"/>
    <col min="310" max="310" width="38.44140625" style="27" bestFit="1" customWidth="1"/>
    <col min="311" max="311" width="42" style="27" bestFit="1" customWidth="1"/>
    <col min="312" max="312" width="47.44140625" style="27" bestFit="1" customWidth="1"/>
    <col min="313" max="313" width="37.88671875" style="27" bestFit="1" customWidth="1"/>
    <col min="314" max="314" width="25.44140625" style="27" bestFit="1" customWidth="1"/>
    <col min="315" max="315" width="45.44140625" style="27" bestFit="1" customWidth="1"/>
    <col min="316" max="316" width="38.44140625" style="27" bestFit="1" customWidth="1"/>
    <col min="317" max="317" width="82.109375" style="27" bestFit="1" customWidth="1"/>
    <col min="318" max="318" width="22" style="27" bestFit="1" customWidth="1"/>
    <col min="319" max="319" width="32.109375" style="27" bestFit="1" customWidth="1"/>
    <col min="320" max="320" width="28" style="27" bestFit="1" customWidth="1"/>
    <col min="321" max="321" width="57.44140625" style="27" bestFit="1" customWidth="1"/>
    <col min="322" max="322" width="25.109375" style="27" bestFit="1" customWidth="1"/>
    <col min="323" max="323" width="23.44140625" style="27" bestFit="1" customWidth="1"/>
    <col min="324" max="324" width="34.44140625" style="27" bestFit="1" customWidth="1"/>
    <col min="325" max="325" width="29.44140625" style="27" bestFit="1" customWidth="1"/>
    <col min="326" max="326" width="30.44140625" style="27" bestFit="1" customWidth="1"/>
    <col min="327" max="327" width="37.109375" style="27" bestFit="1" customWidth="1"/>
    <col min="328" max="328" width="39.44140625" style="27" bestFit="1" customWidth="1"/>
    <col min="329" max="329" width="42.44140625" style="27" bestFit="1" customWidth="1"/>
    <col min="330" max="330" width="48" style="27" bestFit="1" customWidth="1"/>
    <col min="331" max="331" width="38.44140625" style="27" bestFit="1" customWidth="1"/>
    <col min="332" max="332" width="25.88671875" style="27" bestFit="1" customWidth="1"/>
    <col min="333" max="333" width="46" style="27" bestFit="1" customWidth="1"/>
    <col min="334" max="334" width="39.109375" style="27" bestFit="1" customWidth="1"/>
    <col min="335" max="335" width="82.44140625" style="27" bestFit="1" customWidth="1"/>
    <col min="336" max="336" width="20" style="27" bestFit="1" customWidth="1"/>
    <col min="337" max="337" width="30.109375" style="27" bestFit="1" customWidth="1"/>
    <col min="338" max="338" width="26" style="27" bestFit="1" customWidth="1"/>
    <col min="339" max="339" width="55.44140625" style="27" bestFit="1" customWidth="1"/>
    <col min="340" max="340" width="23.44140625" style="27" bestFit="1" customWidth="1"/>
    <col min="341" max="341" width="21.44140625" style="27" bestFit="1" customWidth="1"/>
    <col min="342" max="342" width="32.44140625" style="27" bestFit="1" customWidth="1"/>
    <col min="343" max="343" width="27.44140625" style="27" bestFit="1" customWidth="1"/>
    <col min="344" max="344" width="28.44140625" style="27" bestFit="1" customWidth="1"/>
    <col min="345" max="345" width="35.109375" style="27" bestFit="1" customWidth="1"/>
    <col min="346" max="346" width="37.44140625" style="27" bestFit="1" customWidth="1"/>
    <col min="347" max="347" width="40.44140625" style="27" bestFit="1" customWidth="1"/>
    <col min="348" max="348" width="46" style="27" bestFit="1" customWidth="1"/>
    <col min="349" max="349" width="36.44140625" style="27" bestFit="1" customWidth="1"/>
    <col min="350" max="350" width="24" style="27" bestFit="1" customWidth="1"/>
    <col min="351" max="351" width="44.109375" style="27" bestFit="1" customWidth="1"/>
    <col min="352" max="352" width="37.44140625" style="27" bestFit="1" customWidth="1"/>
    <col min="353" max="353" width="80.88671875" style="27" bestFit="1" customWidth="1"/>
    <col min="354" max="354" width="37.109375" style="27" bestFit="1" customWidth="1"/>
    <col min="355" max="16384" width="11.44140625" style="27"/>
  </cols>
  <sheetData>
    <row r="1" spans="1:62" ht="30" customHeight="1" x14ac:dyDescent="0.3">
      <c r="A1" s="44"/>
      <c r="B1" s="44"/>
      <c r="C1" s="45" t="s">
        <v>34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7"/>
      <c r="BH1" s="5" t="s">
        <v>35</v>
      </c>
      <c r="BI1" s="6"/>
      <c r="BJ1" s="7"/>
    </row>
    <row r="2" spans="1:62" ht="30" customHeight="1" x14ac:dyDescent="0.3">
      <c r="A2" s="44"/>
      <c r="B2" s="44"/>
      <c r="C2" s="45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7"/>
      <c r="BH2" s="5" t="s">
        <v>41</v>
      </c>
      <c r="BI2" s="6"/>
      <c r="BJ2" s="7"/>
    </row>
    <row r="3" spans="1:62" ht="30" customHeight="1" x14ac:dyDescent="0.3">
      <c r="A3" s="44"/>
      <c r="B3" s="44"/>
      <c r="C3" s="45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7"/>
      <c r="BH3" s="5" t="s">
        <v>42</v>
      </c>
      <c r="BI3" s="6"/>
      <c r="BJ3" s="7"/>
    </row>
    <row r="4" spans="1:62" ht="30" customHeight="1" x14ac:dyDescent="0.3">
      <c r="A4" s="44"/>
      <c r="B4" s="44"/>
      <c r="C4" s="48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50"/>
      <c r="BH4" s="8" t="s">
        <v>43</v>
      </c>
      <c r="BI4" s="9"/>
      <c r="BJ4" s="10"/>
    </row>
    <row r="5" spans="1:62" ht="23.25" customHeight="1" x14ac:dyDescent="0.3">
      <c r="P5" s="27"/>
      <c r="Q5" s="27"/>
      <c r="BJ5" s="28"/>
    </row>
    <row r="6" spans="1:62" ht="28.5" customHeight="1" thickBot="1" x14ac:dyDescent="0.35">
      <c r="B6" s="3" t="s">
        <v>30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30"/>
      <c r="BI6" s="30"/>
      <c r="BJ6" s="31"/>
    </row>
    <row r="7" spans="1:62" ht="36.9" customHeight="1" thickBot="1" x14ac:dyDescent="0.35">
      <c r="B7" s="4">
        <v>2025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30"/>
      <c r="BI7" s="30"/>
      <c r="BJ7" s="31"/>
    </row>
    <row r="8" spans="1:62" ht="8.4" customHeight="1" thickBot="1" x14ac:dyDescent="0.35">
      <c r="C8" s="30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30"/>
      <c r="BI8" s="30"/>
      <c r="BJ8" s="31"/>
    </row>
    <row r="9" spans="1:62" s="26" customFormat="1" ht="38.1" customHeight="1" thickBot="1" x14ac:dyDescent="0.35">
      <c r="A9" s="56" t="s">
        <v>29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3" t="s">
        <v>28</v>
      </c>
      <c r="P9" s="54"/>
      <c r="Q9" s="55"/>
      <c r="R9" s="53" t="s">
        <v>27</v>
      </c>
      <c r="S9" s="54"/>
      <c r="T9" s="54"/>
      <c r="U9" s="54"/>
      <c r="V9" s="54"/>
      <c r="W9" s="54"/>
      <c r="X9" s="54"/>
      <c r="Y9" s="54"/>
      <c r="Z9" s="57" t="s">
        <v>26</v>
      </c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9"/>
      <c r="AO9" s="53" t="s">
        <v>25</v>
      </c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5"/>
      <c r="BH9" s="51" t="s">
        <v>22</v>
      </c>
      <c r="BI9" s="52"/>
      <c r="BJ9" s="32"/>
    </row>
    <row r="10" spans="1:62" s="26" customFormat="1" ht="57" customHeight="1" thickBot="1" x14ac:dyDescent="0.35">
      <c r="A10" s="2" t="s">
        <v>20</v>
      </c>
      <c r="B10" s="2" t="s">
        <v>19</v>
      </c>
      <c r="C10" s="2" t="s">
        <v>18</v>
      </c>
      <c r="D10" s="2" t="s">
        <v>17</v>
      </c>
      <c r="E10" s="2" t="s">
        <v>16</v>
      </c>
      <c r="F10" s="2" t="s">
        <v>15</v>
      </c>
      <c r="G10" s="2" t="s">
        <v>14</v>
      </c>
      <c r="H10" s="2" t="s">
        <v>13</v>
      </c>
      <c r="I10" s="2" t="s">
        <v>12</v>
      </c>
      <c r="J10" s="2" t="s">
        <v>33</v>
      </c>
      <c r="K10" s="2" t="s">
        <v>31</v>
      </c>
      <c r="L10" s="2" t="s">
        <v>11</v>
      </c>
      <c r="M10" s="2" t="s">
        <v>36</v>
      </c>
      <c r="N10" s="2" t="s">
        <v>10</v>
      </c>
      <c r="O10" s="2" t="s">
        <v>32</v>
      </c>
      <c r="P10" s="2" t="s">
        <v>9</v>
      </c>
      <c r="Q10" s="2" t="s">
        <v>37</v>
      </c>
      <c r="R10" s="2" t="s">
        <v>38</v>
      </c>
      <c r="S10" s="2" t="s">
        <v>8</v>
      </c>
      <c r="T10" s="2" t="s">
        <v>7</v>
      </c>
      <c r="U10" s="2" t="s">
        <v>6</v>
      </c>
      <c r="V10" s="2" t="s">
        <v>5</v>
      </c>
      <c r="W10" s="2" t="s">
        <v>4</v>
      </c>
      <c r="X10" s="2" t="s">
        <v>3</v>
      </c>
      <c r="Y10" s="2" t="s">
        <v>2</v>
      </c>
      <c r="Z10" s="2" t="s">
        <v>44</v>
      </c>
      <c r="AA10" s="2" t="s">
        <v>45</v>
      </c>
      <c r="AB10" s="2" t="s">
        <v>46</v>
      </c>
      <c r="AC10" s="2" t="s">
        <v>47</v>
      </c>
      <c r="AD10" s="2" t="s">
        <v>48</v>
      </c>
      <c r="AE10" s="2" t="s">
        <v>49</v>
      </c>
      <c r="AF10" s="2" t="s">
        <v>50</v>
      </c>
      <c r="AG10" s="2" t="s">
        <v>51</v>
      </c>
      <c r="AH10" s="2" t="s">
        <v>52</v>
      </c>
      <c r="AI10" s="2" t="s">
        <v>53</v>
      </c>
      <c r="AJ10" s="2" t="s">
        <v>54</v>
      </c>
      <c r="AK10" s="2" t="s">
        <v>55</v>
      </c>
      <c r="AL10" s="2" t="s">
        <v>56</v>
      </c>
      <c r="AM10" s="2" t="s">
        <v>57</v>
      </c>
      <c r="AN10" s="2" t="s">
        <v>58</v>
      </c>
      <c r="AO10" s="2" t="s">
        <v>59</v>
      </c>
      <c r="AP10" s="2" t="s">
        <v>60</v>
      </c>
      <c r="AQ10" s="2" t="s">
        <v>61</v>
      </c>
      <c r="AR10" s="2" t="s">
        <v>62</v>
      </c>
      <c r="AS10" s="2" t="s">
        <v>63</v>
      </c>
      <c r="AT10" s="2" t="s">
        <v>64</v>
      </c>
      <c r="AU10" s="2" t="s">
        <v>65</v>
      </c>
      <c r="AV10" s="2" t="s">
        <v>66</v>
      </c>
      <c r="AW10" s="2" t="s">
        <v>67</v>
      </c>
      <c r="AX10" s="2" t="s">
        <v>68</v>
      </c>
      <c r="AY10" s="2" t="s">
        <v>69</v>
      </c>
      <c r="AZ10" s="2" t="s">
        <v>70</v>
      </c>
      <c r="BA10" s="2" t="s">
        <v>71</v>
      </c>
      <c r="BB10" s="2" t="s">
        <v>72</v>
      </c>
      <c r="BC10" s="2" t="s">
        <v>73</v>
      </c>
      <c r="BD10" s="2" t="s">
        <v>24</v>
      </c>
      <c r="BE10" s="2" t="s">
        <v>39</v>
      </c>
      <c r="BF10" s="2" t="s">
        <v>40</v>
      </c>
      <c r="BG10" s="2" t="s">
        <v>23</v>
      </c>
      <c r="BH10" s="2" t="s">
        <v>1</v>
      </c>
      <c r="BI10" s="1" t="s">
        <v>0</v>
      </c>
      <c r="BJ10" s="3" t="s">
        <v>21</v>
      </c>
    </row>
    <row r="11" spans="1:62" s="17" customFormat="1" ht="31.95" customHeight="1" x14ac:dyDescent="0.3">
      <c r="A11" s="33">
        <v>32</v>
      </c>
      <c r="B11" s="33" t="s">
        <v>74</v>
      </c>
      <c r="C11" s="33" t="s">
        <v>75</v>
      </c>
      <c r="D11" s="33" t="s">
        <v>76</v>
      </c>
      <c r="E11" s="33" t="s">
        <v>77</v>
      </c>
      <c r="F11" s="33" t="s">
        <v>78</v>
      </c>
      <c r="G11" s="33" t="s">
        <v>79</v>
      </c>
      <c r="H11" s="33">
        <v>450300201</v>
      </c>
      <c r="I11" s="33" t="s">
        <v>80</v>
      </c>
      <c r="J11" s="33">
        <v>2</v>
      </c>
      <c r="K11" s="33" t="s">
        <v>81</v>
      </c>
      <c r="L11" s="33" t="s">
        <v>91</v>
      </c>
      <c r="M11" s="33">
        <v>2</v>
      </c>
      <c r="N11" s="33">
        <v>2</v>
      </c>
      <c r="O11" s="43">
        <v>0.25</v>
      </c>
      <c r="P11" s="12">
        <f>+Tabla1[[#This Row],[Meta Ejecutada Vigencia4]]/Tabla1[[#This Row],[Meta Programada Vigencia]]</f>
        <v>0.125</v>
      </c>
      <c r="Q11" s="12">
        <f>+Tabla1[[#This Row],[Meta Ejecutada Vigencia4]]/Tabla1[[#This Row],[Meta Programada Cuatrienio3]]</f>
        <v>0.125</v>
      </c>
      <c r="R11" s="41">
        <v>2024680010057</v>
      </c>
      <c r="S11" s="25" t="s">
        <v>101</v>
      </c>
      <c r="T11" s="13">
        <v>2950000000</v>
      </c>
      <c r="U11" s="13">
        <v>700000000</v>
      </c>
      <c r="V11" s="11"/>
      <c r="W11" s="11"/>
      <c r="X11" s="11"/>
      <c r="Y11" s="11"/>
      <c r="Z11" s="34">
        <f>Tabla1[[#This Row],[Valor Vigencia Proyecto]]</f>
        <v>700000000</v>
      </c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4">
        <f>Tabla1[[#This Row],[Recursos propios 2025]]</f>
        <v>700000000</v>
      </c>
      <c r="AO11" s="15">
        <v>0</v>
      </c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4">
        <f>SUM(Tabla1[[#This Row],[Recursos propios 20252]:[Otros 202515]])</f>
        <v>0</v>
      </c>
      <c r="BD11" s="42">
        <f>+Tabla1[[#This Row],[Total Comprometido 2025]]/Tabla1[[#This Row],[Total 2025]]</f>
        <v>0</v>
      </c>
      <c r="BE11" s="15">
        <v>0</v>
      </c>
      <c r="BF11" s="15">
        <v>0</v>
      </c>
      <c r="BG11" s="13">
        <v>0</v>
      </c>
      <c r="BH11" s="33" t="s">
        <v>93</v>
      </c>
      <c r="BI11" s="16" t="s">
        <v>94</v>
      </c>
      <c r="BJ11" s="33">
        <v>11</v>
      </c>
    </row>
    <row r="12" spans="1:62" s="17" customFormat="1" ht="31.95" customHeight="1" x14ac:dyDescent="0.3">
      <c r="A12" s="22">
        <v>32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18"/>
      <c r="P12" s="19"/>
      <c r="Q12" s="19"/>
      <c r="R12" s="40">
        <v>2024680010117</v>
      </c>
      <c r="S12" s="25" t="s">
        <v>95</v>
      </c>
      <c r="T12" s="13">
        <v>2281249104.9300003</v>
      </c>
      <c r="U12" s="23">
        <v>500000000</v>
      </c>
      <c r="V12" s="18" t="s">
        <v>103</v>
      </c>
      <c r="W12" s="18" t="s">
        <v>102</v>
      </c>
      <c r="X12" s="18">
        <v>1000</v>
      </c>
      <c r="Y12" s="18" t="s">
        <v>104</v>
      </c>
      <c r="Z12" s="34">
        <f>Tabla1[[#This Row],[Valor Vigencia Proyecto]]</f>
        <v>500000000</v>
      </c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4">
        <f>Tabla1[[#This Row],[Recursos propios 2025]]</f>
        <v>500000000</v>
      </c>
      <c r="AO12" s="23">
        <v>22200000</v>
      </c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14">
        <f>SUM(Tabla1[[#This Row],[Recursos propios 20252]:[Otros 202515]])</f>
        <v>22200000</v>
      </c>
      <c r="BD12" s="42">
        <f>+Tabla1[[#This Row],[Total Comprometido 2025]]/Tabla1[[#This Row],[Total 2025]]</f>
        <v>4.4400000000000002E-2</v>
      </c>
      <c r="BE12" s="15">
        <v>1356667</v>
      </c>
      <c r="BF12" s="15">
        <v>1356667</v>
      </c>
      <c r="BG12" s="13">
        <v>0</v>
      </c>
      <c r="BH12" s="33" t="s">
        <v>93</v>
      </c>
      <c r="BI12" s="16" t="s">
        <v>94</v>
      </c>
      <c r="BJ12" s="33">
        <v>11</v>
      </c>
    </row>
    <row r="13" spans="1:62" s="21" customFormat="1" ht="31.95" customHeight="1" x14ac:dyDescent="0.3">
      <c r="A13" s="33">
        <v>287</v>
      </c>
      <c r="B13" s="33" t="s">
        <v>74</v>
      </c>
      <c r="C13" s="33" t="s">
        <v>75</v>
      </c>
      <c r="D13" s="33" t="s">
        <v>76</v>
      </c>
      <c r="E13" s="33" t="s">
        <v>77</v>
      </c>
      <c r="F13" s="33" t="s">
        <v>82</v>
      </c>
      <c r="G13" s="33" t="s">
        <v>83</v>
      </c>
      <c r="H13" s="33">
        <v>450301500</v>
      </c>
      <c r="I13" s="33" t="s">
        <v>84</v>
      </c>
      <c r="J13" s="33">
        <v>4</v>
      </c>
      <c r="K13" s="33" t="s">
        <v>81</v>
      </c>
      <c r="L13" s="33" t="s">
        <v>92</v>
      </c>
      <c r="M13" s="33">
        <v>1</v>
      </c>
      <c r="N13" s="33">
        <v>0.2</v>
      </c>
      <c r="O13" s="18">
        <v>0</v>
      </c>
      <c r="P13" s="19">
        <f>+Tabla1[[#This Row],[Meta Ejecutada Vigencia4]]/Tabla1[[#This Row],[Meta Programada Vigencia]]</f>
        <v>0</v>
      </c>
      <c r="Q13" s="19">
        <f>+Tabla1[[#This Row],[Meta Ejecutada Vigencia4]]/Tabla1[[#This Row],[Meta Programada Cuatrienio3]]</f>
        <v>0</v>
      </c>
      <c r="R13" s="40">
        <v>2024680010060</v>
      </c>
      <c r="S13" s="25" t="s">
        <v>96</v>
      </c>
      <c r="T13" s="35">
        <v>1700000000</v>
      </c>
      <c r="U13" s="23">
        <v>1000000000</v>
      </c>
      <c r="V13" s="18"/>
      <c r="W13" s="18"/>
      <c r="X13" s="18"/>
      <c r="Y13" s="11"/>
      <c r="Z13" s="34">
        <f>Tabla1[[#This Row],[Valor Vigencia Proyecto]]</f>
        <v>1000000000</v>
      </c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20">
        <f>Tabla1[[#This Row],[Recursos propios 2025]]</f>
        <v>1000000000</v>
      </c>
      <c r="AO13" s="15">
        <v>0</v>
      </c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4">
        <f>SUM(Tabla1[[#This Row],[Recursos propios 20252]:[Otros 202515]])</f>
        <v>0</v>
      </c>
      <c r="BD13" s="42">
        <f>+Tabla1[[#This Row],[Total Comprometido 2025]]/Tabla1[[#This Row],[Total 2025]]</f>
        <v>0</v>
      </c>
      <c r="BE13" s="15">
        <v>0</v>
      </c>
      <c r="BF13" s="15">
        <v>0</v>
      </c>
      <c r="BG13" s="13">
        <v>0</v>
      </c>
      <c r="BH13" s="33" t="s">
        <v>93</v>
      </c>
      <c r="BI13" s="16" t="s">
        <v>94</v>
      </c>
      <c r="BJ13" s="33">
        <v>11</v>
      </c>
    </row>
    <row r="14" spans="1:62" s="21" customFormat="1" ht="31.95" customHeight="1" x14ac:dyDescent="0.3">
      <c r="A14" s="36">
        <v>288</v>
      </c>
      <c r="B14" s="36" t="s">
        <v>74</v>
      </c>
      <c r="C14" s="36" t="s">
        <v>75</v>
      </c>
      <c r="D14" s="36" t="s">
        <v>76</v>
      </c>
      <c r="E14" s="36" t="s">
        <v>77</v>
      </c>
      <c r="F14" s="36" t="s">
        <v>85</v>
      </c>
      <c r="G14" s="36" t="s">
        <v>86</v>
      </c>
      <c r="H14" s="36">
        <v>450301400</v>
      </c>
      <c r="I14" s="36" t="s">
        <v>87</v>
      </c>
      <c r="J14" s="37">
        <v>3</v>
      </c>
      <c r="K14" s="36" t="s">
        <v>81</v>
      </c>
      <c r="L14" s="36" t="s">
        <v>92</v>
      </c>
      <c r="M14" s="37">
        <v>3</v>
      </c>
      <c r="N14" s="36">
        <v>1</v>
      </c>
      <c r="O14" s="11">
        <v>0</v>
      </c>
      <c r="P14" s="19">
        <v>0</v>
      </c>
      <c r="Q14" s="19">
        <f>+Tabla1[[#This Row],[Meta Ejecutada Vigencia4]]/Tabla1[[#This Row],[Meta Programada Cuatrienio3]]</f>
        <v>0</v>
      </c>
      <c r="R14" s="40">
        <v>2024680010233</v>
      </c>
      <c r="S14" s="25" t="s">
        <v>97</v>
      </c>
      <c r="T14" s="35">
        <v>1678309698.98</v>
      </c>
      <c r="U14" s="23">
        <v>261162760</v>
      </c>
      <c r="V14" s="18"/>
      <c r="W14" s="18"/>
      <c r="X14" s="18"/>
      <c r="Y14" s="11"/>
      <c r="Z14" s="34">
        <f>Tabla1[[#This Row],[Valor Vigencia Proyecto]]</f>
        <v>261162760</v>
      </c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20">
        <f>Tabla1[[#This Row],[Recursos propios 2025]]</f>
        <v>261162760</v>
      </c>
      <c r="AO14" s="15">
        <v>0</v>
      </c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4">
        <f>SUM(Tabla1[[#This Row],[Recursos propios 20252]:[Otros 202515]])</f>
        <v>0</v>
      </c>
      <c r="BD14" s="42">
        <f>+Tabla1[[#This Row],[Total Comprometido 2025]]/Tabla1[[#This Row],[Total 2025]]</f>
        <v>0</v>
      </c>
      <c r="BE14" s="15">
        <v>0</v>
      </c>
      <c r="BF14" s="15">
        <v>0</v>
      </c>
      <c r="BG14" s="13">
        <v>0</v>
      </c>
      <c r="BH14" s="36" t="s">
        <v>93</v>
      </c>
      <c r="BI14" s="16" t="s">
        <v>94</v>
      </c>
      <c r="BJ14" s="33">
        <v>11</v>
      </c>
    </row>
    <row r="15" spans="1:62" s="21" customFormat="1" ht="31.95" customHeight="1" x14ac:dyDescent="0.3">
      <c r="A15" s="33">
        <v>289</v>
      </c>
      <c r="B15" s="33" t="s">
        <v>74</v>
      </c>
      <c r="C15" s="33" t="s">
        <v>75</v>
      </c>
      <c r="D15" s="33" t="s">
        <v>76</v>
      </c>
      <c r="E15" s="33" t="s">
        <v>77</v>
      </c>
      <c r="F15" s="33" t="s">
        <v>88</v>
      </c>
      <c r="G15" s="33" t="s">
        <v>89</v>
      </c>
      <c r="H15" s="33">
        <v>450301600</v>
      </c>
      <c r="I15" s="33" t="s">
        <v>90</v>
      </c>
      <c r="J15" s="33">
        <v>1</v>
      </c>
      <c r="K15" s="33" t="s">
        <v>81</v>
      </c>
      <c r="L15" s="33" t="s">
        <v>91</v>
      </c>
      <c r="M15" s="33">
        <v>1</v>
      </c>
      <c r="N15" s="33">
        <v>1</v>
      </c>
      <c r="O15" s="11">
        <v>0</v>
      </c>
      <c r="P15" s="19">
        <f>+Tabla1[[#This Row],[Meta Ejecutada Vigencia4]]/Tabla1[[#This Row],[Meta Programada Vigencia]]</f>
        <v>0</v>
      </c>
      <c r="Q15" s="19">
        <f>+Tabla1[[#This Row],[Meta Ejecutada Vigencia4]]/Tabla1[[#This Row],[Meta Programada Cuatrienio3]]</f>
        <v>0</v>
      </c>
      <c r="R15" s="40">
        <v>2024680010055</v>
      </c>
      <c r="S15" s="25" t="s">
        <v>98</v>
      </c>
      <c r="T15" s="35">
        <v>899900786.67000008</v>
      </c>
      <c r="U15" s="23">
        <v>200000000</v>
      </c>
      <c r="V15" s="18"/>
      <c r="W15" s="18"/>
      <c r="X15" s="18"/>
      <c r="Y15" s="11"/>
      <c r="Z15" s="34">
        <f>Tabla1[[#This Row],[Valor Vigencia Proyecto]]</f>
        <v>200000000</v>
      </c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20">
        <f>Tabla1[[#This Row],[Recursos propios 2025]]</f>
        <v>200000000</v>
      </c>
      <c r="AO15" s="15">
        <v>0</v>
      </c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4">
        <f>SUM(Tabla1[[#This Row],[Recursos propios 20252]:[Otros 202515]])</f>
        <v>0</v>
      </c>
      <c r="BD15" s="42">
        <f>+Tabla1[[#This Row],[Total Comprometido 2025]]/Tabla1[[#This Row],[Total 2025]]</f>
        <v>0</v>
      </c>
      <c r="BE15" s="15">
        <v>0</v>
      </c>
      <c r="BF15" s="15">
        <v>0</v>
      </c>
      <c r="BG15" s="13">
        <v>0</v>
      </c>
      <c r="BH15" s="33" t="s">
        <v>93</v>
      </c>
      <c r="BI15" s="16" t="s">
        <v>94</v>
      </c>
      <c r="BJ15" s="33">
        <v>11</v>
      </c>
    </row>
    <row r="16" spans="1:62" s="17" customFormat="1" ht="31.95" customHeight="1" x14ac:dyDescent="0.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18"/>
      <c r="P16" s="19"/>
      <c r="Q16" s="19"/>
      <c r="R16" s="40">
        <v>2024680010056</v>
      </c>
      <c r="S16" s="25" t="s">
        <v>99</v>
      </c>
      <c r="T16" s="35">
        <v>300000000</v>
      </c>
      <c r="U16" s="23">
        <v>100000000</v>
      </c>
      <c r="V16" s="18"/>
      <c r="W16" s="18"/>
      <c r="X16" s="18"/>
      <c r="Y16" s="18"/>
      <c r="Z16" s="23">
        <f>Tabla1[[#This Row],[Valor Vigencia Proyecto]]</f>
        <v>100000000</v>
      </c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4">
        <f>Tabla1[[#This Row],[Recursos propios 2025]]</f>
        <v>100000000</v>
      </c>
      <c r="AO16" s="23">
        <v>0</v>
      </c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4">
        <f>SUM(Tabla1[[#This Row],[Recursos propios 20252]:[Otros 202515]])</f>
        <v>0</v>
      </c>
      <c r="BD16" s="42">
        <f>+Tabla1[[#This Row],[Total Comprometido 2025]]/Tabla1[[#This Row],[Total 2025]]</f>
        <v>0</v>
      </c>
      <c r="BE16" s="15">
        <v>0</v>
      </c>
      <c r="BF16" s="15">
        <v>0</v>
      </c>
      <c r="BG16" s="13">
        <v>0</v>
      </c>
      <c r="BH16" s="33" t="s">
        <v>93</v>
      </c>
      <c r="BI16" s="16" t="s">
        <v>94</v>
      </c>
      <c r="BJ16" s="33">
        <v>11</v>
      </c>
    </row>
    <row r="17" spans="1:62" s="17" customFormat="1" ht="31.95" customHeight="1" x14ac:dyDescent="0.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18"/>
      <c r="P17" s="19"/>
      <c r="Q17" s="19"/>
      <c r="R17" s="40">
        <v>2024680010059</v>
      </c>
      <c r="S17" s="25" t="s">
        <v>100</v>
      </c>
      <c r="T17" s="35">
        <v>6921158492</v>
      </c>
      <c r="U17" s="23">
        <v>1100000000</v>
      </c>
      <c r="V17" s="18"/>
      <c r="W17" s="18"/>
      <c r="X17" s="18"/>
      <c r="Y17" s="18"/>
      <c r="Z17" s="23">
        <f>Tabla1[[#This Row],[Valor Vigencia Proyecto]]</f>
        <v>1100000000</v>
      </c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4">
        <f>Tabla1[[#This Row],[Recursos propios 2025]]</f>
        <v>1100000000</v>
      </c>
      <c r="AO17" s="23">
        <v>0</v>
      </c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4">
        <f>SUM(Tabla1[[#This Row],[Recursos propios 20252]:[Otros 202515]])</f>
        <v>0</v>
      </c>
      <c r="BD17" s="42">
        <f>+Tabla1[[#This Row],[Total Comprometido 2025]]/Tabla1[[#This Row],[Total 2025]]</f>
        <v>0</v>
      </c>
      <c r="BE17" s="15">
        <v>0</v>
      </c>
      <c r="BF17" s="15">
        <v>0</v>
      </c>
      <c r="BG17" s="13">
        <v>0</v>
      </c>
      <c r="BH17" s="33" t="s">
        <v>93</v>
      </c>
      <c r="BI17" s="16" t="s">
        <v>94</v>
      </c>
      <c r="BJ17" s="33">
        <v>11</v>
      </c>
    </row>
  </sheetData>
  <sheetProtection insertRows="0" deleteRows="0" autoFilter="0"/>
  <mergeCells count="8">
    <mergeCell ref="A1:B4"/>
    <mergeCell ref="C1:BG4"/>
    <mergeCell ref="BH9:BI9"/>
    <mergeCell ref="AO9:BG9"/>
    <mergeCell ref="A9:N9"/>
    <mergeCell ref="O9:Q9"/>
    <mergeCell ref="Z9:AN9"/>
    <mergeCell ref="R9:Y9"/>
  </mergeCells>
  <phoneticPr fontId="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yesid Leonardo Florez Ososrio</cp:lastModifiedBy>
  <dcterms:created xsi:type="dcterms:W3CDTF">2024-06-03T22:05:35Z</dcterms:created>
  <dcterms:modified xsi:type="dcterms:W3CDTF">2025-05-12T16:39:17Z</dcterms:modified>
</cp:coreProperties>
</file>