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mc:AlternateContent xmlns:mc="http://schemas.openxmlformats.org/markup-compatibility/2006">
    <mc:Choice Requires="x15">
      <x15ac:absPath xmlns:x15ac="http://schemas.microsoft.com/office/spreadsheetml/2010/11/ac" url="d:\Desktop\Alcaldía Bga 2025\Planes de Acción Diciembre 2024\"/>
    </mc:Choice>
  </mc:AlternateContent>
  <xr:revisionPtr revIDLastSave="0" documentId="13_ncr:1_{07112349-F3C7-42A9-8AE6-AE8D281554A4}" xr6:coauthVersionLast="45" xr6:coauthVersionMax="47" xr10:uidLastSave="{00000000-0000-0000-0000-000000000000}"/>
  <bookViews>
    <workbookView xWindow="-120" yWindow="-120" windowWidth="20730" windowHeight="11160" xr2:uid="{00000000-000D-0000-FFFF-FFFF00000000}"/>
  </bookViews>
  <sheets>
    <sheet name="Plan de Accion" sheetId="1" r:id="rId1"/>
  </sheets>
  <definedNames>
    <definedName name="_xlnm._FilterDatabase" localSheetId="0" hidden="1">'Plan de Accion'!$A$10:$BJ$10</definedName>
    <definedName name="PA">'Plan de Accion'!$A$9:$BJ$26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C12" i="1" l="1"/>
  <c r="P25" i="1"/>
  <c r="P20" i="1"/>
  <c r="Q20" i="1"/>
  <c r="AN20" i="1"/>
  <c r="BC20" i="1"/>
  <c r="P18" i="1"/>
  <c r="Q18" i="1"/>
  <c r="AN18" i="1"/>
  <c r="BC18" i="1"/>
  <c r="AN14" i="1"/>
  <c r="AN15" i="1"/>
  <c r="AN16" i="1"/>
  <c r="BC14" i="1"/>
  <c r="BC15" i="1"/>
  <c r="BC16" i="1"/>
  <c r="BD20" i="1" l="1"/>
  <c r="BD18" i="1"/>
  <c r="BD15" i="1"/>
  <c r="BD14" i="1"/>
  <c r="BD16" i="1"/>
  <c r="P12" i="1" l="1"/>
  <c r="P13" i="1"/>
  <c r="P17" i="1"/>
  <c r="P19" i="1"/>
  <c r="P21" i="1"/>
  <c r="P22" i="1"/>
  <c r="P23" i="1"/>
  <c r="P24" i="1"/>
  <c r="P26" i="1"/>
  <c r="P11" i="1"/>
  <c r="BC11" i="1"/>
  <c r="BC13" i="1"/>
  <c r="BC17" i="1"/>
  <c r="BC19" i="1"/>
  <c r="BC21" i="1"/>
  <c r="BC22" i="1"/>
  <c r="BC23" i="1"/>
  <c r="BC24" i="1"/>
  <c r="BC25" i="1"/>
  <c r="BC26" i="1"/>
  <c r="AN11" i="1"/>
  <c r="AN12" i="1"/>
  <c r="AN13" i="1"/>
  <c r="AN17" i="1"/>
  <c r="AN19" i="1"/>
  <c r="AN21" i="1"/>
  <c r="AN22" i="1"/>
  <c r="AN23" i="1"/>
  <c r="AN24" i="1"/>
  <c r="AN25" i="1"/>
  <c r="AN26" i="1"/>
  <c r="Q11" i="1"/>
  <c r="Q12" i="1"/>
  <c r="Q13" i="1"/>
  <c r="Q17" i="1"/>
  <c r="Q19" i="1"/>
  <c r="Q21" i="1"/>
  <c r="Q22" i="1"/>
  <c r="Q23" i="1"/>
  <c r="Q24" i="1"/>
  <c r="Q25" i="1"/>
  <c r="Q26" i="1"/>
  <c r="BD19" i="1" l="1"/>
  <c r="BD24" i="1"/>
  <c r="BD23" i="1"/>
  <c r="BD17" i="1"/>
  <c r="BD26" i="1"/>
  <c r="BD22" i="1"/>
  <c r="BD13" i="1"/>
  <c r="BD25" i="1"/>
  <c r="BD21" i="1"/>
  <c r="BD12" i="1"/>
  <c r="BD11" i="1"/>
</calcChain>
</file>

<file path=xl/sharedStrings.xml><?xml version="1.0" encoding="utf-8"?>
<sst xmlns="http://schemas.openxmlformats.org/spreadsheetml/2006/main" count="291" uniqueCount="178">
  <si>
    <t>Responsable</t>
  </si>
  <si>
    <t>Dependencia</t>
  </si>
  <si>
    <t>Actividades Realizadas</t>
  </si>
  <si>
    <t>Número de Beneficiarios</t>
  </si>
  <si>
    <t>Población Beneficiada</t>
  </si>
  <si>
    <t>Comuna o Barrio Beneficiado</t>
  </si>
  <si>
    <t>Valor Vigencia Proyecto</t>
  </si>
  <si>
    <t>Valor del Proyecto</t>
  </si>
  <si>
    <t>Nombre del Proyecto</t>
  </si>
  <si>
    <t>Porcentaje Avance Vigencia</t>
  </si>
  <si>
    <t>Meta Programada Vigencia</t>
  </si>
  <si>
    <t>Tipo de Meta</t>
  </si>
  <si>
    <t>Indicador de Producto</t>
  </si>
  <si>
    <t>Cod. Indicador de Producto</t>
  </si>
  <si>
    <t>Meta de Producto</t>
  </si>
  <si>
    <t>Cod. de Producto</t>
  </si>
  <si>
    <t>Programa</t>
  </si>
  <si>
    <t>Cod. Programa</t>
  </si>
  <si>
    <t>Sector</t>
  </si>
  <si>
    <t>Linea Estratégica</t>
  </si>
  <si>
    <t xml:space="preserve"> Consecutivo PDM</t>
  </si>
  <si>
    <t>ODS</t>
  </si>
  <si>
    <t>RESPONSABLES</t>
  </si>
  <si>
    <t>Recursos Gestionados</t>
  </si>
  <si>
    <t>Ejecución Presupuestal</t>
  </si>
  <si>
    <t>RECURSOS EJECUTADOS</t>
  </si>
  <si>
    <t>RECURSOS PROGRAMADOS</t>
  </si>
  <si>
    <t>PROYECTOS DE INVERSION</t>
  </si>
  <si>
    <t>CUMPLIMIENTO DE LA META</t>
  </si>
  <si>
    <t>PDM 2024-2027</t>
  </si>
  <si>
    <t>VIGENCIA</t>
  </si>
  <si>
    <r>
      <t>Unidad de Medida</t>
    </r>
    <r>
      <rPr>
        <b/>
        <sz val="12"/>
        <color rgb="FF002060"/>
        <rFont val="Arial"/>
        <family val="2"/>
      </rPr>
      <t>2</t>
    </r>
  </si>
  <si>
    <r>
      <t>Meta Ejecutada Vigencia</t>
    </r>
    <r>
      <rPr>
        <b/>
        <sz val="12"/>
        <color rgb="FF002060"/>
        <rFont val="Arial"/>
        <family val="2"/>
      </rPr>
      <t>4</t>
    </r>
  </si>
  <si>
    <t>LÍnea Base</t>
  </si>
  <si>
    <t>PLAN DE ACCION</t>
  </si>
  <si>
    <t>Código:  F-DPM-10100-238,37-060</t>
  </si>
  <si>
    <r>
      <t>Meta Programada Cuatrienio</t>
    </r>
    <r>
      <rPr>
        <b/>
        <sz val="12"/>
        <color rgb="FF002060"/>
        <rFont val="Arial"/>
        <family val="2"/>
      </rPr>
      <t>3</t>
    </r>
  </si>
  <si>
    <t>Porcentaje Avance Cuatrienio</t>
  </si>
  <si>
    <t>Código BPIN</t>
  </si>
  <si>
    <t>Total Recursos Obligados</t>
  </si>
  <si>
    <t>Total Recursos Pagados</t>
  </si>
  <si>
    <t>Recursos propios 2024</t>
  </si>
  <si>
    <t>SGP Educación 2024</t>
  </si>
  <si>
    <t>SGP Salud 2024</t>
  </si>
  <si>
    <t>SGP Deporte 2024</t>
  </si>
  <si>
    <t>SGP Cultura 2024</t>
  </si>
  <si>
    <t>SGP Libre inversión 2024</t>
  </si>
  <si>
    <t>SGP Libre destinación 2024</t>
  </si>
  <si>
    <t>SGP Alimentación escolar 2024</t>
  </si>
  <si>
    <t>SGP Municipios río Magdalena 2024</t>
  </si>
  <si>
    <t>SGP APSB 2024</t>
  </si>
  <si>
    <t>Crédito 2024</t>
  </si>
  <si>
    <t>Transferencias de capital - cofinanciación departamento 2024</t>
  </si>
  <si>
    <t>Transferencias de capital - cofinanciación nación 2024</t>
  </si>
  <si>
    <t>Otros 2024</t>
  </si>
  <si>
    <t>Total 2024</t>
  </si>
  <si>
    <t>Total Comprometido 2024</t>
  </si>
  <si>
    <r>
      <t>Recursos propios 2024</t>
    </r>
    <r>
      <rPr>
        <b/>
        <sz val="12"/>
        <color rgb="FF002060"/>
        <rFont val="Arial"/>
        <family val="2"/>
      </rPr>
      <t>2</t>
    </r>
  </si>
  <si>
    <r>
      <t>SGP Educación 2024</t>
    </r>
    <r>
      <rPr>
        <b/>
        <sz val="12"/>
        <color rgb="FF002060"/>
        <rFont val="Arial"/>
        <family val="2"/>
      </rPr>
      <t>3</t>
    </r>
  </si>
  <si>
    <r>
      <t>SGP Salud 2024</t>
    </r>
    <r>
      <rPr>
        <b/>
        <sz val="12"/>
        <color rgb="FF002060"/>
        <rFont val="Arial"/>
        <family val="2"/>
      </rPr>
      <t>4</t>
    </r>
  </si>
  <si>
    <r>
      <t>SGP Deporte 2024</t>
    </r>
    <r>
      <rPr>
        <b/>
        <sz val="12"/>
        <color rgb="FF002060"/>
        <rFont val="Arial"/>
        <family val="2"/>
      </rPr>
      <t>5</t>
    </r>
  </si>
  <si>
    <r>
      <t>SGP Cultura 2024</t>
    </r>
    <r>
      <rPr>
        <b/>
        <sz val="12"/>
        <color rgb="FF002060"/>
        <rFont val="Arial"/>
        <family val="2"/>
      </rPr>
      <t>6</t>
    </r>
  </si>
  <si>
    <r>
      <t>SGP Libre inversión 2024</t>
    </r>
    <r>
      <rPr>
        <b/>
        <sz val="12"/>
        <color rgb="FF002060"/>
        <rFont val="Arial"/>
        <family val="2"/>
      </rPr>
      <t>7</t>
    </r>
  </si>
  <si>
    <r>
      <t>SGP Libre destinación 2024</t>
    </r>
    <r>
      <rPr>
        <b/>
        <sz val="12"/>
        <color rgb="FF002060"/>
        <rFont val="Arial"/>
        <family val="2"/>
      </rPr>
      <t>8</t>
    </r>
  </si>
  <si>
    <r>
      <t>SGP Alimentación escolar 2024</t>
    </r>
    <r>
      <rPr>
        <b/>
        <sz val="12"/>
        <color rgb="FF002060"/>
        <rFont val="Arial"/>
        <family val="2"/>
      </rPr>
      <t>9</t>
    </r>
  </si>
  <si>
    <r>
      <t>SGP Municipios río Magdalena 2024</t>
    </r>
    <r>
      <rPr>
        <b/>
        <sz val="12"/>
        <color rgb="FF002060"/>
        <rFont val="Arial"/>
        <family val="2"/>
      </rPr>
      <t>10</t>
    </r>
  </si>
  <si>
    <r>
      <t>SGP APSB 2024</t>
    </r>
    <r>
      <rPr>
        <b/>
        <sz val="12"/>
        <color rgb="FF002060"/>
        <rFont val="Arial"/>
        <family val="2"/>
      </rPr>
      <t>11</t>
    </r>
  </si>
  <si>
    <r>
      <t>Crédito 2024</t>
    </r>
    <r>
      <rPr>
        <b/>
        <sz val="12"/>
        <color rgb="FF002060"/>
        <rFont val="Arial"/>
        <family val="2"/>
      </rPr>
      <t>12</t>
    </r>
  </si>
  <si>
    <r>
      <t>Transferencias de capital - cofinanciación departamento 2024</t>
    </r>
    <r>
      <rPr>
        <b/>
        <sz val="12"/>
        <color rgb="FF002060"/>
        <rFont val="Arial"/>
        <family val="2"/>
      </rPr>
      <t>13</t>
    </r>
  </si>
  <si>
    <r>
      <t>Transferencias de capital - cofinanciación nación 2024</t>
    </r>
    <r>
      <rPr>
        <b/>
        <sz val="12"/>
        <color rgb="FF002060"/>
        <rFont val="Arial"/>
        <family val="2"/>
      </rPr>
      <t>14</t>
    </r>
  </si>
  <si>
    <r>
      <t>Otros 2024</t>
    </r>
    <r>
      <rPr>
        <b/>
        <sz val="12"/>
        <color rgb="FF002060"/>
        <rFont val="Arial"/>
        <family val="2"/>
      </rPr>
      <t>15</t>
    </r>
  </si>
  <si>
    <t>Versión: 2.0</t>
  </si>
  <si>
    <t>Fecha aprobación: Octubre-10-2024</t>
  </si>
  <si>
    <t>Página: 1 de 1</t>
  </si>
  <si>
    <t>Territorio seguro que progresa</t>
  </si>
  <si>
    <t>Trabajo</t>
  </si>
  <si>
    <t>Comercio, industria y turismo</t>
  </si>
  <si>
    <t>3602</t>
  </si>
  <si>
    <t>Generación y formalización del empleo (3602).</t>
  </si>
  <si>
    <t>3602027</t>
  </si>
  <si>
    <t>Realizar 3 estrategias de vinculación laboral compartida; de incentivos para la invesion nacional y extranjera en el sector productivo; y de beneficios para la formalización laboral</t>
  </si>
  <si>
    <t>Estrategias realizadas (360202700)</t>
  </si>
  <si>
    <t>Número</t>
  </si>
  <si>
    <t>3603</t>
  </si>
  <si>
    <t>Formacion para el trabajo (3603)</t>
  </si>
  <si>
    <t>3603019</t>
  </si>
  <si>
    <t>Realizar 15 Programas de formación para el trabajo</t>
  </si>
  <si>
    <t>Programas realizados (360301900)</t>
  </si>
  <si>
    <t>3502</t>
  </si>
  <si>
    <t>Productividad y competitividad de las empresas colombianas (3502)</t>
  </si>
  <si>
    <t>3502003</t>
  </si>
  <si>
    <t>Ejecutar un (1) Programa de gestión empresarial en unidades productivas y/o personas, mediante un ecosistema para el empleo y fortalecimiento empresarial.</t>
  </si>
  <si>
    <t>Programas de gestión empresarial ejecutados en unidades productivas (350200300)</t>
  </si>
  <si>
    <t>3502004</t>
  </si>
  <si>
    <t>Beneficiar a 8.000 Empresas con líneas especiales de crédito</t>
  </si>
  <si>
    <t>Empresas beneficiadas (350200400)</t>
  </si>
  <si>
    <t>3605</t>
  </si>
  <si>
    <t>Fomento de la investigacion, desarrollo tecnologico e innovacion del sector trabajo (3605)</t>
  </si>
  <si>
    <t>3605017</t>
  </si>
  <si>
    <t>Fortalecer técnicamente un (1) prestador del Servicio Público de Empleo y fomento empresarial</t>
  </si>
  <si>
    <t>Prestadores del Servicio Público de Empleo fortalecidos técnicamente (360501700)</t>
  </si>
  <si>
    <t>3605007</t>
  </si>
  <si>
    <t>Cofinanciar 2 proyectos de innovación y desarrollo tecnológico mediante alianzas</t>
  </si>
  <si>
    <t>Proyectos de innovación y desarrollo tecnológico cofinanciados (360500700)</t>
  </si>
  <si>
    <t>3502010</t>
  </si>
  <si>
    <t>Cofinanciar 8 proyectos para agregar valor a los productos y/o mejorar los canales de comercialización, asi como para el Desarrollo de cadenas productivas</t>
  </si>
  <si>
    <t>Proyectos cofinanciados para agregar valor a los productos y/o mejorar los canales de comercialización (350201000)</t>
  </si>
  <si>
    <t>3502008</t>
  </si>
  <si>
    <t>Asistir 2 proyectos de alto impacto para el fortalecimiento y desarrollo de cadenas productiva</t>
  </si>
  <si>
    <t>Proyectos de alto impacto asistidos para el fortalecimiento de cadenas productivas (350200800)</t>
  </si>
  <si>
    <t>3502116</t>
  </si>
  <si>
    <t>Realizar 20 asistencias técnicas para el fortalecimiento de las unidades productivas de Economia Popular.</t>
  </si>
  <si>
    <t>Asistencias técnicas realizadas (350211600)</t>
  </si>
  <si>
    <t>Productividad y competitividad de las empresas colombianas (3502).</t>
  </si>
  <si>
    <t>3502014</t>
  </si>
  <si>
    <t>Implementar una (1) Ventanilla Única Empresarial "Centro Integrado de Servicios al Empresario</t>
  </si>
  <si>
    <t>Implementación de la Ventanilla Única Empresarial (350201400)</t>
  </si>
  <si>
    <t>Porcentaje</t>
  </si>
  <si>
    <t>3502012</t>
  </si>
  <si>
    <t>Implementar un proyecto para la modernización y fomento de la innovación empresarial, la inclusión financiera y la participación ciudadana en la economía popular a través de una herramienta digital, dirigido a la situación de informalidad económica o laboral y sin historial financiero</t>
  </si>
  <si>
    <t>Proyectos de innovación cofinanciados (350201200).</t>
  </si>
  <si>
    <t>Acumulativa</t>
  </si>
  <si>
    <t>No Acumulativa</t>
  </si>
  <si>
    <t>8, 9</t>
  </si>
  <si>
    <t>8, 11</t>
  </si>
  <si>
    <t>IMEBU</t>
  </si>
  <si>
    <t>JUAN CAMILO BELTRÁN DOMINGUEZ</t>
  </si>
  <si>
    <t>APOYO PARA LA FORMALIZACIÓN LABORAL EN EL MUNICIPIO DE   BUCARAMANGA.</t>
  </si>
  <si>
    <t>FORTALECIMIENTO DE COMPETENCIAS Y HABILIDADES PARA EL TRABAJO EN EL MUNICIPIO DE BUCARAMANGA.</t>
  </si>
  <si>
    <t>FORTALECIMIENTO DEL CENTRO DE DESARROLLO EMPRESARIAL Y DE EMPLEABILIDAD EN EL MUNICIPIO DE BUCARAMANGA</t>
  </si>
  <si>
    <t>2024680010181</t>
  </si>
  <si>
    <t>2024680010182</t>
  </si>
  <si>
    <t>2020680010074</t>
  </si>
  <si>
    <t>CONSOLIDACIÓN DEL COWORKING COMO ESTRATEGIA DE DINAMIZACIÓN EMPRESARIAL Y DE EMPLEABILIDAD EN EL MUNICIPIO DE BUCARAMANGA.</t>
  </si>
  <si>
    <t>FORTALECIMIENTO DE LOS PROGRAMAS Y PROCESOS TRANSVERSALES DEL INSTITUTO MUNICIPAL DE EMPLEO Y FOMENTO EMPRESARIAL EN EL MUNICIPIO DE BUCARAMANGA.</t>
  </si>
  <si>
    <t>2024680010185</t>
  </si>
  <si>
    <t>MEJORAMIENTO DE PRODUCTIVIDAD Y COMPETITIVIDAD DE UNIDADES PRODUCTIVAS DEL MUNICIPIO DE BUCARAMANGA.</t>
  </si>
  <si>
    <t>2023680010031</t>
  </si>
  <si>
    <t>2023680010076</t>
  </si>
  <si>
    <t>APOYO A LAS LÍNEAS DE CRÉDITO CONDONABLE Y NO CONDONABLE DEL FONDO DE FOMENTO Y CRÉDITO DEL IMEBU, PROGRAMA BANCA CIUDADANA EN EL MUNICIPIO DE BUCARAMANGA.</t>
  </si>
  <si>
    <t>2022680010037</t>
  </si>
  <si>
    <t>FORTALECIMIENTO A LA OPERATIVIDAD DE LA OFICINA DE FOMENTO A LA EMPLEABILIDAD, EL EMPLEO Y EL TRABAJO DECENTE EN EL MUNICIPIO DE BUCARAMANGA.</t>
  </si>
  <si>
    <t>2024680010186</t>
  </si>
  <si>
    <t>FORTALECIMIENTO A LA INVESTIGACIÓN,  INNOVACIÓN Y EL DESARROLLO TECNOLÓGICO EN EL SECTOR TRABAJO EN BUCARAMANGA.</t>
  </si>
  <si>
    <t>Toda la ciudadania en general</t>
  </si>
  <si>
    <t>Atencion a la ciudadanía en
CDE Café madrid
CDE Chapinero:
CDE IMEBU
Con 3 constratistas por cada punto
Participacipación en eventos Nos vemos en el Barrio.
Feria San Pio 30 de agosto</t>
  </si>
  <si>
    <t>Atencion a la ciudadanía en:
CDE Café madrid:
CDE Chapinero:
CDE IMEBU:</t>
  </si>
  <si>
    <t xml:space="preserve">Comuna 16, 7 , 12, 8, 6, 11,17, 4, 9, 5, 15, 13, 10, 2, 14, 3, y 1
Corregimiento 1, 2 y 3
</t>
  </si>
  <si>
    <t>Visita a los barrios
Visita alas plazas
Particiapcion en conexiones BGA</t>
  </si>
  <si>
    <t>2023680010075</t>
  </si>
  <si>
    <t>Atención a la ciudadanía en:
las Oficinas de Agencia publica de empleo IMEBU.
Participacioón en feria rendición de cuentas.
Participacion en evento Conexiones.
Participación en Nos Vemos en  El Barrio, manzanares, Colorados.
Feria de inclusion socioeconomica con integrate - parque san pio.
Evento enlace diverso Neomundo
Ruta empleabilidad discapacitados
Segunda feria inclusion socioeconomica con integrate.</t>
  </si>
  <si>
    <t>Cadena de valor del  sector Hoteler, restaurantes y catering de la ciudad de Bucaramanga.</t>
  </si>
  <si>
    <t>7.095 empresarios de la cadena de valor del sector HORECA (Hoteles, restaurantes y catering)</t>
  </si>
  <si>
    <t>Emprendedores.</t>
  </si>
  <si>
    <t xml:space="preserve">Ciudadania general.
</t>
  </si>
  <si>
    <r>
      <t xml:space="preserve">714 microempresarios fortalecidos 
 Sectores de: 
Servicio 28%
Alojamiento servicios de comida: 25%
Comercio 19%
Industria manufacturera 27%
Agro 1%
</t>
    </r>
    <r>
      <rPr>
        <sz val="12"/>
        <rFont val="Arial"/>
        <family val="2"/>
      </rPr>
      <t>Mujeres cabeza de hogar: 18
Joven (hasta 30 años): 47
Adulto mayor: 6
Victimas:10
Migrantes: 135
LGTBI: 2
Discapacidad: 3
Retornado: 1</t>
    </r>
  </si>
  <si>
    <r>
      <t xml:space="preserve">714 microempresarios fortalecidos 
 Sectores de: 
Servicio 28%
Alojamiento servicios de comida: 25%
Comercio 19%
Industria manufacturera 27%
Agro 1%
</t>
    </r>
    <r>
      <rPr>
        <sz val="12"/>
        <rFont val="Arial"/>
        <family val="2"/>
      </rPr>
      <t xml:space="preserve">Mujeres cabeza de hogar: 
Joven (hasta 30 años): 
Adulto mayor: 
Victimas:
Migrantes: 
LGTBI: 
Discapacidad: 
Retornado: </t>
    </r>
  </si>
  <si>
    <t xml:space="preserve">Empresas fortalecidas:714
Emprendedores atendidos:1.694
Emprendedores Capacitados:180
</t>
  </si>
  <si>
    <t>Hojas de vida registradas: 5.038
Puestos de trabajo registrados: 6.500
Empresas registradas: 182
Participantes de talleres de orientacion laboral: 4.664
Empleos Colocados: 2.261</t>
  </si>
  <si>
    <t>714 microempresarios fortalecidos 
 Sectores de: 
Servicio 28%
Alojamiento servicios de comida: 25%
Comercio 19%
Industria manufacturera 27%
Agro 1%</t>
  </si>
  <si>
    <t>714 microempresarios fortalecidos. 
 Sectores de: 
Servicio 28%
Alojamiento servicios de comida: 25%
Comercio 19%
Industria manufacturera 27%
Agro 1%</t>
  </si>
  <si>
    <t>Compra de Hosting para plataforma Market Place IMEBU</t>
  </si>
  <si>
    <t>1.357 Emprendedores Registrados en la plataforma Market Place</t>
  </si>
  <si>
    <t>Toda la comunidad emprendedora interesada en comercializar sus productos mediante la plataforma Market Place.</t>
  </si>
  <si>
    <t>Emprendedores de los secrores 
Artesanos
Tenderos  
Proovedores de tiendas.
Gastronomía</t>
  </si>
  <si>
    <t>674 emprendedores</t>
  </si>
  <si>
    <t>Atencion a la ciudadanía en
CDE Café madrid
CDE Chapinero:
CDE IMEBU
Con 3 constratistas por cada punto
Participacipación en eventos Nos vemos en el Barrio.
Feria San Pio 30 de agosto.</t>
  </si>
  <si>
    <t xml:space="preserve">Convenico Firmado con la Uiversidad Chicamocha, para "AUNAR ESFUERZOS ADMINISTRATIVOS, TECNICOS Y FINANCIEROS PARA EL DESARROLLO DE FORMACIONES NO FORMALES PARA FORTALECER LAS COMPETENCIAS Y HABILIDADES TÉCNICAS LABORALES PARA LA EMPLEABILIDAD EN DIFERENTES SECTORES DE LA ECONOMÍA LOCAL Y REGIONAL" Mediante el diseño de 7 programas virtuales de formación para el trabajo .y plataforma virtual, se logro la ejecucion de los mismo y la entrega de los reconocimientos a los ciudadanos participantes.
Se suscribió Contrato con CDA Practicar con vigencias futuras aprobadas por el concejo, para la realización de cursos de conducción con categoría C1 donde se beneficiarán 1.069 personas en el marco de los presupuestos participativos. Se proyecta dar inicio durante el mes de enero de 2025.
Se suscribió Convenio con Cajasan con vigencias futuras aprobadas por el concejo, para la realización de cursos de formación en belleza, mecánica diesel, técnicas de estampado, confecciones y patronaje básico y culinaria con un total de 579 personas a impactar en el marco de los presupuestos participativos. Se proyecta dar inicio durante el mes de enero de 2025.
</t>
  </si>
  <si>
    <t>Colocación de créditos por género: mujeres (975) y hombres (581). Por zona geográfica: urbano (1.401) y rural (155). Desembolsos por sector: comercio (48,8%), servicios (23,6%), producción (19,5%), agro (8,2%). Tipo de crédito: fortalecimiento - 1.518 (97,6%) y emprendimiento – 38 (2,4%).</t>
  </si>
  <si>
    <t>Reunión de Kickoff del convenio. 23/10/2024
Realización del evento Cazatalentos en el mes de Noviembre de 2024.
Entrega de estrategia integral para la atracción de inversión orientada a a fortalecer la economía del municipio.
- Propuesta de plan de incentivos tributarios y no tributarios para la atracción de inversión y hoja de ruta  para el eventual proceso de aprobación y adopción.
- Metodología de identificación de leads y oportunidades de inversión  para Bucaramanga.
- Propuesta de plan de promoción de Bucaramanga como destino de inversión con base en su vocación y sus incentivos.</t>
  </si>
  <si>
    <t>Atención a la ciudadanía en:
las Oficinas de Agencia publica de empleo IMEBU.
Participacioón en feria rendición de cuentas.
Participacion en evento Conexiones.
Participación en Nos Vemos en  El Barrio, manzanares, Colorados.
Feria de inclusion socioeconomica con integrate - parque san pio.
Evento enlace diverso Neomundo
Ruta empleabilidad discapacitados
Segunda feria inclusion socioeconomica con integrate.
Durante el año, a través de la Agencia Pública de Empleo del IMEBU, se orientaron a 4.664 personas, 14.326 hojas de vida remitidas a empresas, relacionamiento con 182 empresas y un total de 2.261 personas que consiguieron empleo (colocación laboral).</t>
  </si>
  <si>
    <t>Convenio con Colombia College, para capacitación población del sector alimentos.
Participacion en: Feria de emprendimeinto UCC.
Feria internacional, “YO EMPRENDO” UDES. 
Feria “ TUTAINA” tu navidad. 
Feria de emprendimiento IMEBU.</t>
  </si>
  <si>
    <t>Migrantes, Mujeres cabeza de familia, Victimas, Rural, Adulto mayor y Jóvenes.
Poblacion en general interesada en capacitarse para el empleo. Ciudadanos pertenecientes a los barrios beneficiarios de los presupuestos participativos.</t>
  </si>
  <si>
    <t>Empresarios, emprendedores y población en busca de empleo.</t>
  </si>
  <si>
    <t>Migrantes, Mujeres cabeza de familia, Victimas, Rural, adultos mayores y Jóvenes.</t>
  </si>
  <si>
    <t>Víctimas
Adulto Mayor
Jóvenes
Población Rural</t>
  </si>
  <si>
    <t>En el marco de la estrategia market place (plataforma), se atendieron y capacitaron a 472 emprendedores, se cargaron 803 productos en plataforma (durante la vigencia 2024) y 2641 productos desde el año 2022, con un total incluido en plataforma de 1357 emprendedores. Gracias a la optimización de la plataforma se está trabajando en el fortalecimiento de la nueva categoría del sector moda.</t>
  </si>
  <si>
    <t>Diseño de encuestas para turistas por parte de UNAB.
Aplicación de encuestas en diferentes escentarios por parte de la UNAB.
Diagnóstico parcial de sector HORECA (Hoteles, restaurantes y catering)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</si>
</sst>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 #,##0.00;\-&quot;$&quot;\ #,##0.00"/>
    <numFmt numFmtId="165" formatCode="_-&quot;$&quot;\ * #,##0.00_-;\-&quot;$&quot;\ * #,##0.00_-;_-&quot;$&quot;\ * &quot;-&quot;??_-;_-@_-"/>
    <numFmt numFmtId="166" formatCode="&quot;$&quot;\ #,##0.00"/>
  </numFmts>
  <fonts count="14">
    <font>
      <sz val="11"/>
      <color theme="1"/>
      <name val="Aptos Narrow"/>
      <family val="2"/>
      <scheme val="minor"/>
    </font>
    <font>
      <b/>
      <sz val="11"/>
      <color theme="1"/>
      <name val="Aptos Narrow"/>
      <family val="2"/>
      <scheme val="minor"/>
    </font>
    <font>
      <b/>
      <sz val="11"/>
      <color theme="1"/>
      <name val="Arial"/>
      <family val="2"/>
    </font>
    <font>
      <sz val="11"/>
      <color theme="1"/>
      <name val="Arial"/>
      <family val="2"/>
    </font>
    <font>
      <b/>
      <sz val="22"/>
      <color theme="1"/>
      <name val="Aptos Narrow"/>
      <family val="2"/>
      <scheme val="minor"/>
    </font>
    <font>
      <b/>
      <sz val="12"/>
      <color theme="0"/>
      <name val="Arial"/>
      <family val="2"/>
    </font>
    <font>
      <b/>
      <sz val="12"/>
      <color theme="1"/>
      <name val="Arial"/>
      <family val="2"/>
    </font>
    <font>
      <b/>
      <sz val="12"/>
      <color rgb="FF002060"/>
      <name val="Arial"/>
      <family val="2"/>
    </font>
    <font>
      <b/>
      <sz val="72"/>
      <color theme="1"/>
      <name val="Arial"/>
      <family val="2"/>
    </font>
    <font>
      <sz val="12"/>
      <color theme="1"/>
      <name val="Arial"/>
      <family val="2"/>
    </font>
    <font>
      <sz val="8"/>
      <name val="Aptos Narrow"/>
      <family val="2"/>
      <scheme val="minor"/>
    </font>
    <font>
      <sz val="11"/>
      <color theme="1"/>
      <name val="Aptos Narrow"/>
      <family val="2"/>
      <scheme val="minor"/>
    </font>
    <font>
      <sz val="14"/>
      <name val="Arial"/>
      <family val="2"/>
    </font>
    <font>
      <sz val="12"/>
      <name val="Arial"/>
      <family val="2"/>
    </font>
  </fonts>
  <fills count="3">
    <fill>
      <patternFill patternType="none"/>
    </fill>
    <fill>
      <patternFill patternType="gray125"/>
    </fill>
    <fill>
      <patternFill patternType="solid">
        <fgColor rgb="FF00206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s>
  <cellStyleXfs count="2">
    <xf numFmtId="0" fontId="0" fillId="0" borderId="0"/>
    <xf numFmtId="9" fontId="11" fillId="0" borderId="0" applyFont="0" applyFill="0" applyBorder="0" applyAlignment="0" applyProtection="0"/>
  </cellStyleXfs>
  <cellXfs count="76">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0" borderId="0" xfId="0" applyFont="1" applyAlignment="1">
      <alignment horizontal="center" vertical="center"/>
    </xf>
    <xf numFmtId="10" fontId="3" fillId="0" borderId="0" xfId="0" applyNumberFormat="1" applyFont="1" applyAlignment="1">
      <alignment horizontal="center" vertical="center"/>
    </xf>
    <xf numFmtId="10" fontId="2"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6" fillId="0" borderId="3" xfId="0" applyFont="1" applyBorder="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1" fillId="2" borderId="22" xfId="0" applyFont="1" applyFill="1" applyBorder="1" applyAlignment="1">
      <alignment horizontal="center" vertical="center" wrapText="1"/>
    </xf>
    <xf numFmtId="0" fontId="9" fillId="0" borderId="9"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9" fillId="0" borderId="9"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9" fontId="9" fillId="0" borderId="2" xfId="1" applyFont="1" applyFill="1" applyBorder="1" applyAlignment="1">
      <alignment horizontal="center" vertical="center" wrapText="1"/>
    </xf>
    <xf numFmtId="9" fontId="9" fillId="0" borderId="1" xfId="1" applyFont="1" applyFill="1" applyBorder="1" applyAlignment="1">
      <alignment horizontal="center" vertical="center"/>
    </xf>
    <xf numFmtId="9" fontId="9" fillId="0" borderId="1" xfId="1" applyFont="1" applyFill="1" applyBorder="1" applyAlignment="1">
      <alignment horizontal="center" vertical="center" wrapText="1"/>
    </xf>
    <xf numFmtId="10" fontId="9" fillId="0" borderId="2" xfId="1" applyNumberFormat="1" applyFont="1" applyFill="1" applyBorder="1" applyAlignment="1">
      <alignment horizontal="center" vertical="center" wrapText="1"/>
    </xf>
    <xf numFmtId="10" fontId="9" fillId="0" borderId="1" xfId="1" applyNumberFormat="1" applyFont="1" applyFill="1" applyBorder="1" applyAlignment="1">
      <alignment horizontal="center" vertical="center"/>
    </xf>
    <xf numFmtId="0" fontId="12" fillId="0" borderId="2" xfId="0" applyFont="1" applyFill="1" applyBorder="1" applyAlignment="1">
      <alignment horizontal="center" vertical="center" wrapText="1"/>
    </xf>
    <xf numFmtId="3" fontId="12" fillId="0" borderId="2" xfId="0" applyNumberFormat="1" applyFont="1" applyFill="1" applyBorder="1" applyAlignment="1">
      <alignment horizontal="center" vertical="center" wrapText="1"/>
    </xf>
    <xf numFmtId="0" fontId="9" fillId="0" borderId="2" xfId="0" applyFont="1" applyFill="1" applyBorder="1" applyAlignment="1" applyProtection="1">
      <alignment horizontal="center" vertical="center" wrapText="1"/>
      <protection locked="0"/>
    </xf>
    <xf numFmtId="49" fontId="9" fillId="0" borderId="2" xfId="0" applyNumberFormat="1" applyFont="1" applyFill="1" applyBorder="1" applyAlignment="1" applyProtection="1">
      <alignment horizontal="center" vertical="center" wrapText="1"/>
      <protection locked="0"/>
    </xf>
    <xf numFmtId="0" fontId="9" fillId="0" borderId="2" xfId="0" applyFont="1" applyFill="1" applyBorder="1" applyAlignment="1" applyProtection="1">
      <alignment horizontal="justify" vertical="center" wrapText="1"/>
      <protection locked="0"/>
    </xf>
    <xf numFmtId="166" fontId="9" fillId="0" borderId="2"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164" fontId="9" fillId="0" borderId="2" xfId="0" applyNumberFormat="1" applyFont="1" applyFill="1" applyBorder="1" applyAlignment="1" applyProtection="1">
      <alignment horizontal="center" vertical="center" wrapText="1"/>
      <protection locked="0"/>
    </xf>
    <xf numFmtId="165" fontId="9" fillId="0" borderId="2" xfId="0" applyNumberFormat="1" applyFont="1" applyFill="1" applyBorder="1" applyAlignment="1" applyProtection="1">
      <alignment horizontal="center" vertical="center" wrapText="1"/>
      <protection locked="0"/>
    </xf>
    <xf numFmtId="164" fontId="9" fillId="0" borderId="2" xfId="0" applyNumberFormat="1" applyFont="1" applyFill="1" applyBorder="1" applyAlignment="1">
      <alignment horizontal="center" vertical="center" wrapText="1"/>
    </xf>
    <xf numFmtId="164" fontId="9" fillId="0" borderId="2" xfId="0" applyNumberFormat="1" applyFont="1" applyFill="1" applyBorder="1" applyAlignment="1" applyProtection="1">
      <alignment horizontal="center" vertical="center"/>
      <protection locked="0"/>
    </xf>
    <xf numFmtId="0" fontId="9" fillId="0" borderId="2" xfId="0" applyFont="1" applyFill="1" applyBorder="1" applyAlignment="1">
      <alignment horizontal="center" vertical="center" wrapText="1"/>
    </xf>
    <xf numFmtId="0" fontId="9" fillId="0" borderId="0" xfId="0" applyFont="1" applyFill="1" applyAlignment="1">
      <alignment horizontal="center" vertical="center" wrapText="1"/>
    </xf>
    <xf numFmtId="0" fontId="12" fillId="0" borderId="1" xfId="0" applyFont="1" applyFill="1" applyBorder="1" applyAlignment="1">
      <alignment horizontal="center" vertical="center" wrapText="1"/>
    </xf>
    <xf numFmtId="0" fontId="9" fillId="0" borderId="1" xfId="0" applyFont="1" applyFill="1" applyBorder="1" applyAlignment="1" applyProtection="1">
      <alignment horizontal="center" vertical="center"/>
      <protection locked="0"/>
    </xf>
    <xf numFmtId="49"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horizontal="justify" vertical="center" wrapText="1"/>
      <protection locked="0"/>
    </xf>
    <xf numFmtId="166" fontId="9" fillId="0" borderId="1" xfId="0" applyNumberFormat="1" applyFont="1" applyFill="1" applyBorder="1" applyAlignment="1" applyProtection="1">
      <alignment horizontal="center" vertical="center"/>
      <protection locked="0"/>
    </xf>
    <xf numFmtId="49" fontId="9" fillId="0" borderId="1" xfId="0" applyNumberFormat="1" applyFont="1" applyFill="1" applyBorder="1" applyAlignment="1" applyProtection="1">
      <alignment horizontal="center" vertical="center" wrapText="1"/>
      <protection locked="0"/>
    </xf>
    <xf numFmtId="164" fontId="9" fillId="0" borderId="1" xfId="0" applyNumberFormat="1" applyFont="1" applyFill="1" applyBorder="1" applyAlignment="1" applyProtection="1">
      <alignment horizontal="center" vertical="center"/>
      <protection locked="0"/>
    </xf>
    <xf numFmtId="165" fontId="9" fillId="0" borderId="2" xfId="0" applyNumberFormat="1" applyFont="1" applyFill="1" applyBorder="1" applyAlignment="1" applyProtection="1">
      <alignment horizontal="center" vertical="center"/>
      <protection locked="0"/>
    </xf>
    <xf numFmtId="164" fontId="9" fillId="0" borderId="2" xfId="0" applyNumberFormat="1" applyFont="1" applyFill="1" applyBorder="1" applyAlignment="1">
      <alignment horizontal="center" vertical="center"/>
    </xf>
    <xf numFmtId="166" fontId="9" fillId="0" borderId="2" xfId="0" applyNumberFormat="1" applyFont="1" applyFill="1" applyBorder="1" applyAlignment="1" applyProtection="1">
      <alignment horizontal="center" vertical="center"/>
      <protection locked="0"/>
    </xf>
    <xf numFmtId="0" fontId="9" fillId="0" borderId="0" xfId="0" applyFont="1" applyFill="1" applyAlignment="1">
      <alignment horizontal="center" vertical="center"/>
    </xf>
    <xf numFmtId="0" fontId="9" fillId="0" borderId="1" xfId="0" applyFont="1" applyFill="1" applyBorder="1" applyAlignment="1">
      <alignment horizontal="center" vertical="center"/>
    </xf>
    <xf numFmtId="3" fontId="9" fillId="0" borderId="1" xfId="0" applyNumberFormat="1" applyFont="1" applyFill="1" applyBorder="1" applyAlignment="1">
      <alignment horizontal="center" vertical="center"/>
    </xf>
    <xf numFmtId="165" fontId="9" fillId="0" borderId="1" xfId="0" applyNumberFormat="1" applyFont="1" applyFill="1" applyBorder="1" applyAlignment="1" applyProtection="1">
      <alignment horizontal="center" vertical="center"/>
      <protection locked="0"/>
    </xf>
    <xf numFmtId="164" fontId="9" fillId="0" borderId="1" xfId="0" applyNumberFormat="1" applyFont="1" applyFill="1" applyBorder="1" applyAlignment="1">
      <alignment horizontal="center" vertical="center"/>
    </xf>
    <xf numFmtId="3" fontId="9" fillId="0" borderId="1" xfId="0" applyNumberFormat="1" applyFont="1" applyFill="1" applyBorder="1" applyAlignment="1" applyProtection="1">
      <alignment horizontal="center" vertical="center" wrapText="1"/>
      <protection locked="0"/>
    </xf>
    <xf numFmtId="166" fontId="9" fillId="0" borderId="1" xfId="0" applyNumberFormat="1" applyFont="1" applyFill="1" applyBorder="1" applyAlignment="1" applyProtection="1">
      <alignment horizontal="center" vertical="center" wrapText="1"/>
      <protection locked="0"/>
    </xf>
    <xf numFmtId="164" fontId="9" fillId="0" borderId="1" xfId="0" applyNumberFormat="1" applyFont="1" applyFill="1" applyBorder="1" applyAlignment="1" applyProtection="1">
      <alignment horizontal="center" vertical="center" wrapText="1"/>
      <protection locked="0"/>
    </xf>
    <xf numFmtId="165" fontId="9" fillId="0" borderId="1" xfId="0" applyNumberFormat="1" applyFont="1" applyFill="1" applyBorder="1" applyAlignment="1" applyProtection="1">
      <alignment horizontal="center" vertical="center" wrapText="1"/>
      <protection locked="0"/>
    </xf>
    <xf numFmtId="164" fontId="9"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5" xfId="0" applyFont="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cellXfs>
  <cellStyles count="2">
    <cellStyle name="Normal" xfId="0" builtinId="0"/>
    <cellStyle name="Porcentaje" xfId="1" builtinId="5"/>
  </cellStyles>
  <dxfs count="68">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166" formatCode="&quot;$&quot;\ #,##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166" formatCode="&quot;$&quot;\ #,##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14" formatCode="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4" formatCode="&quot;$&quot;\ #,##0.00;\-&quot;$&quot;\ #,##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164" formatCode="&quot;$&quot;\ #,##0.00;\-&quot;$&quot;\ #,##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164" formatCode="&quot;$&quot;\ #,##0.00;\-&quot;$&quot;\ #,##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164" formatCode="&quot;$&quot;\ #,##0.00;\-&quot;$&quot;\ #,##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166" formatCode="&quot;$&quot;\ #,##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166" formatCode="&quot;$&quot;\ #,##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30" formatCode="@"/>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0" indent="0" justifyLastLine="0" shrinkToFit="0" readingOrder="0"/>
    </dxf>
    <dxf>
      <border>
        <bottom style="medium">
          <color indexed="64"/>
        </bottom>
      </border>
    </dxf>
    <dxf>
      <font>
        <b/>
        <i val="0"/>
        <strike val="0"/>
        <condense val="0"/>
        <extend val="0"/>
        <outline val="0"/>
        <shadow val="0"/>
        <u val="none"/>
        <vertAlign val="baseline"/>
        <sz val="12"/>
        <color theme="0"/>
        <name val="Arial"/>
        <scheme val="none"/>
      </font>
      <fill>
        <patternFill patternType="solid">
          <fgColor indexed="64"/>
          <bgColor rgb="FF002060"/>
        </patternFill>
      </fill>
      <alignment horizontal="center" vertical="center" textRotation="0" wrapText="1" indent="0" justifyLastLine="0" shrinkToFit="0" readingOrder="0"/>
    </dxf>
    <dxf>
      <fill>
        <patternFill patternType="solid">
          <fgColor theme="6" tint="0.39994506668294322"/>
          <bgColor theme="6" tint="0.39994506668294322"/>
        </patternFill>
      </fill>
    </dxf>
    <dxf>
      <fill>
        <patternFill>
          <bgColor theme="9" tint="0.39994506668294322"/>
        </patternFill>
      </fill>
    </dxf>
  </dxfs>
  <tableStyles count="4" defaultTableStyle="TableStyleMedium2" defaultPivotStyle="PivotStyleLight16">
    <tableStyle name="Estilo de tabla 1" pivot="0" count="0" xr9:uid="{00000000-0011-0000-FFFF-FFFF00000000}"/>
    <tableStyle name="Estilo de tabla 2" pivot="0" count="0" xr9:uid="{00000000-0011-0000-FFFF-FFFF01000000}"/>
    <tableStyle name="Estilo de tabla 3" pivot="0" count="1" xr9:uid="{00000000-0011-0000-FFFF-FFFF02000000}">
      <tableStyleElement type="firstRowStripe" dxfId="67"/>
    </tableStyle>
    <tableStyle name="Estilo de tabla 4" pivot="0" count="1" xr9:uid="{00000000-0011-0000-FFFF-FFFF03000000}">
      <tableStyleElement type="firstRowStripe" dxfId="6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952500</xdr:colOff>
      <xdr:row>0</xdr:row>
      <xdr:rowOff>174625</xdr:rowOff>
    </xdr:from>
    <xdr:to>
      <xdr:col>1</xdr:col>
      <xdr:colOff>940130</xdr:colOff>
      <xdr:row>3</xdr:row>
      <xdr:rowOff>310670</xdr:rowOff>
    </xdr:to>
    <xdr:pic>
      <xdr:nvPicPr>
        <xdr:cNvPr id="4" name="Imagen 3">
          <a:extLst>
            <a:ext uri="{FF2B5EF4-FFF2-40B4-BE49-F238E27FC236}">
              <a16:creationId xmlns:a16="http://schemas.microsoft.com/office/drawing/2014/main" id="{B1176EF0-2A5C-C983-5948-17B0A3417228}"/>
            </a:ext>
          </a:extLst>
        </xdr:cNvPr>
        <xdr:cNvPicPr>
          <a:picLocks noChangeAspect="1"/>
        </xdr:cNvPicPr>
      </xdr:nvPicPr>
      <xdr:blipFill>
        <a:blip xmlns:r="http://schemas.openxmlformats.org/officeDocument/2006/relationships" r:embed="rId1"/>
        <a:stretch>
          <a:fillRect/>
        </a:stretch>
      </xdr:blipFill>
      <xdr:spPr>
        <a:xfrm>
          <a:off x="952500" y="174625"/>
          <a:ext cx="1583377" cy="128646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0:BJ26" totalsRowShown="0" headerRowDxfId="65" dataDxfId="63" headerRowBorderDxfId="64" tableBorderDxfId="62">
  <tableColumns count="62">
    <tableColumn id="1" xr3:uid="{00000000-0010-0000-0000-000001000000}" name=" Consecutivo PDM" dataDxfId="61"/>
    <tableColumn id="2" xr3:uid="{00000000-0010-0000-0000-000002000000}" name="Linea Estratégica" dataDxfId="60"/>
    <tableColumn id="5" xr3:uid="{00000000-0010-0000-0000-000005000000}" name="Sector" dataDxfId="59"/>
    <tableColumn id="14" xr3:uid="{00000000-0010-0000-0000-00000E000000}" name="Cod. Programa" dataDxfId="58"/>
    <tableColumn id="15" xr3:uid="{00000000-0010-0000-0000-00000F000000}" name="Programa" dataDxfId="57"/>
    <tableColumn id="16" xr3:uid="{00000000-0010-0000-0000-000010000000}" name="Cod. de Producto" dataDxfId="56"/>
    <tableColumn id="17" xr3:uid="{00000000-0010-0000-0000-000011000000}" name="Meta de Producto" dataDxfId="55"/>
    <tableColumn id="18" xr3:uid="{00000000-0010-0000-0000-000012000000}" name="Cod. Indicador de Producto" dataDxfId="54"/>
    <tableColumn id="19" xr3:uid="{00000000-0010-0000-0000-000013000000}" name="Indicador de Producto" dataDxfId="53"/>
    <tableColumn id="20" xr3:uid="{00000000-0010-0000-0000-000014000000}" name="LÍnea Base" dataDxfId="52"/>
    <tableColumn id="21" xr3:uid="{00000000-0010-0000-0000-000015000000}" name="Unidad de Medida2" dataDxfId="51"/>
    <tableColumn id="22" xr3:uid="{00000000-0010-0000-0000-000016000000}" name="Tipo de Meta" dataDxfId="50"/>
    <tableColumn id="23" xr3:uid="{00000000-0010-0000-0000-000017000000}" name="Meta Programada Cuatrienio3" dataDxfId="49"/>
    <tableColumn id="24" xr3:uid="{00000000-0010-0000-0000-000018000000}" name="Meta Programada Vigencia" dataDxfId="48"/>
    <tableColumn id="25" xr3:uid="{00000000-0010-0000-0000-000019000000}" name="Meta Ejecutada Vigencia4" dataDxfId="47"/>
    <tableColumn id="26" xr3:uid="{00000000-0010-0000-0000-00001A000000}" name="Porcentaje Avance Vigencia" dataDxfId="46" dataCellStyle="Porcentaje">
      <calculatedColumnFormula>+Tabla1[[#This Row],[Meta Ejecutada Vigencia4]]/Tabla1[[#This Row],[Meta Programada Vigencia]]</calculatedColumnFormula>
    </tableColumn>
    <tableColumn id="27" xr3:uid="{00000000-0010-0000-0000-00001B000000}" name="Porcentaje Avance Cuatrienio" dataDxfId="45" dataCellStyle="Porcentaje">
      <calculatedColumnFormula>+Tabla1[[#This Row],[Meta Ejecutada Vigencia4]]/Tabla1[[#This Row],[Meta Programada Cuatrienio3]]</calculatedColumnFormula>
    </tableColumn>
    <tableColumn id="28" xr3:uid="{00000000-0010-0000-0000-00001C000000}" name="Código BPIN" dataDxfId="44"/>
    <tableColumn id="29" xr3:uid="{00000000-0010-0000-0000-00001D000000}" name="Nombre del Proyecto" dataDxfId="43"/>
    <tableColumn id="30" xr3:uid="{00000000-0010-0000-0000-00001E000000}" name="Valor del Proyecto" dataDxfId="42"/>
    <tableColumn id="31" xr3:uid="{00000000-0010-0000-0000-00001F000000}" name="Valor Vigencia Proyecto" dataDxfId="41"/>
    <tableColumn id="32" xr3:uid="{00000000-0010-0000-0000-000020000000}" name="Comuna o Barrio Beneficiado" dataDxfId="40"/>
    <tableColumn id="33" xr3:uid="{00000000-0010-0000-0000-000021000000}" name="Población Beneficiada" dataDxfId="39"/>
    <tableColumn id="34" xr3:uid="{00000000-0010-0000-0000-000022000000}" name="Número de Beneficiarios" dataDxfId="38"/>
    <tableColumn id="44" xr3:uid="{00000000-0010-0000-0000-00002C000000}" name="Actividades Realizadas" dataDxfId="37"/>
    <tableColumn id="46" xr3:uid="{00000000-0010-0000-0000-00002E000000}" name="Recursos propios 2024" dataDxfId="36"/>
    <tableColumn id="47" xr3:uid="{00000000-0010-0000-0000-00002F000000}" name="SGP Educación 2024" dataDxfId="35"/>
    <tableColumn id="48" xr3:uid="{00000000-0010-0000-0000-000030000000}" name="SGP Salud 2024" dataDxfId="34"/>
    <tableColumn id="36" xr3:uid="{9F9AF3B5-9302-4098-86C2-F3751C61856C}" name="SGP Deporte 2024" dataDxfId="33"/>
    <tableColumn id="35" xr3:uid="{C5C853CA-0E38-42F1-B617-F223698DFB1E}" name="SGP Cultura 2024" dataDxfId="32"/>
    <tableColumn id="13" xr3:uid="{D6B586E6-694C-47D3-A512-D9CFE88B0A7F}" name="SGP Libre inversión 2024" dataDxfId="31"/>
    <tableColumn id="12" xr3:uid="{C6702C45-B7D4-4947-B509-EA37B6998105}" name="SGP Libre destinación 2024" dataDxfId="30"/>
    <tableColumn id="11" xr3:uid="{6017F25B-848D-457C-9FE3-AA60351408C4}" name="SGP Alimentación escolar 2024" dataDxfId="29"/>
    <tableColumn id="10" xr3:uid="{2CC2E560-F685-4D13-A61E-33C712BF2BB1}" name="SGP Municipios río Magdalena 2024" dataDxfId="28"/>
    <tableColumn id="9" xr3:uid="{09919044-DCEC-4B52-92EE-B073D02DC126}" name="SGP APSB 2024" dataDxfId="27"/>
    <tableColumn id="8" xr3:uid="{DB23BA9E-ECC6-40CB-BD89-0D2B86F37CB6}" name="Crédito 2024" dataDxfId="26"/>
    <tableColumn id="7" xr3:uid="{D5A630DF-3B56-46D1-9753-5E0368C63EC6}" name="Transferencias de capital - cofinanciación departamento 2024" dataDxfId="25"/>
    <tableColumn id="6" xr3:uid="{412FCA12-6813-443B-B6C2-123BED9F85F9}" name="Transferencias de capital - cofinanciación nación 2024" dataDxfId="24"/>
    <tableColumn id="49" xr3:uid="{00000000-0010-0000-0000-000031000000}" name="Otros 2024" dataDxfId="23"/>
    <tableColumn id="50" xr3:uid="{00000000-0010-0000-0000-000032000000}" name="Total 2024" dataDxfId="22">
      <calculatedColumnFormula>SUM(Tabla1[[#This Row],[Recursos propios 2024]:[Otros 2024]])</calculatedColumnFormula>
    </tableColumn>
    <tableColumn id="51" xr3:uid="{00000000-0010-0000-0000-000033000000}" name="Recursos propios 20242" dataDxfId="21"/>
    <tableColumn id="52" xr3:uid="{00000000-0010-0000-0000-000034000000}" name="SGP Educación 20243" dataDxfId="20"/>
    <tableColumn id="53" xr3:uid="{00000000-0010-0000-0000-000035000000}" name="SGP Salud 20244" dataDxfId="19"/>
    <tableColumn id="62" xr3:uid="{7C7CEB6E-F374-4CFE-9734-C5F0F9CACDEF}" name="SGP Deporte 20245" dataDxfId="18"/>
    <tableColumn id="61" xr3:uid="{3FADCE38-626D-4D04-8E80-59C4EF4A26E2}" name="SGP Cultura 20246" dataDxfId="17"/>
    <tableColumn id="45" xr3:uid="{6E60DE39-5E5F-42D9-8EA9-092D48DC1C96}" name="SGP Libre inversión 20247" dataDxfId="16"/>
    <tableColumn id="43" xr3:uid="{2BAC0D89-AF4D-42C7-B398-E355E1723AC0}" name="SGP Libre destinación 20248" dataDxfId="15"/>
    <tableColumn id="42" xr3:uid="{26B92485-4124-4A13-AFC5-F2B525B9055F}" name="SGP Alimentación escolar 20249" dataDxfId="14"/>
    <tableColumn id="41" xr3:uid="{DE932401-FD8A-4377-94A4-629C2334F09E}" name="SGP Municipios río Magdalena 202410" dataDxfId="13"/>
    <tableColumn id="40" xr3:uid="{1BEDA122-5557-4D48-AF95-BCC1CDE51394}" name="SGP APSB 202411" dataDxfId="12"/>
    <tableColumn id="39" xr3:uid="{08579477-3F83-4D37-83BA-A19DF09AE01D}" name="Crédito 202412" dataDxfId="11"/>
    <tableColumn id="38" xr3:uid="{A6A070B1-2233-4449-B2F2-3342ACF65D94}" name="Transferencias de capital - cofinanciación departamento 202413" dataDxfId="10"/>
    <tableColumn id="37" xr3:uid="{81D561A4-3CB9-4C97-9B09-8163BD53EE55}" name="Transferencias de capital - cofinanciación nación 202414" dataDxfId="9"/>
    <tableColumn id="54" xr3:uid="{00000000-0010-0000-0000-000036000000}" name="Otros 202415" dataDxfId="8"/>
    <tableColumn id="55" xr3:uid="{00000000-0010-0000-0000-000037000000}" name="Total Comprometido 2024" dataDxfId="7">
      <calculatedColumnFormula>SUM(Tabla1[[#This Row],[Recursos propios 20242]:[Otros 202415]])</calculatedColumnFormula>
    </tableColumn>
    <tableColumn id="56" xr3:uid="{00000000-0010-0000-0000-000038000000}" name="Ejecución Presupuestal" dataDxfId="6">
      <calculatedColumnFormula>+Tabla1[[#This Row],[Total Comprometido 2024]]/Tabla1[[#This Row],[Total 2024]]</calculatedColumnFormula>
    </tableColumn>
    <tableColumn id="3" xr3:uid="{97D6E022-C782-4FF3-9460-66988DC9E046}" name="Total Recursos Obligados" dataDxfId="5"/>
    <tableColumn id="4" xr3:uid="{FACF9905-9C80-4C0B-AA93-96434C5C0E89}" name="Total Recursos Pagados" dataDxfId="4"/>
    <tableColumn id="57" xr3:uid="{00000000-0010-0000-0000-000039000000}" name="Recursos Gestionados" dataDxfId="3"/>
    <tableColumn id="58" xr3:uid="{00000000-0010-0000-0000-00003A000000}" name="Dependencia" dataDxfId="2"/>
    <tableColumn id="59" xr3:uid="{00000000-0010-0000-0000-00003B000000}" name="Responsable" dataDxfId="1"/>
    <tableColumn id="60" xr3:uid="{00000000-0010-0000-0000-00003C000000}" name="ODS" dataDxfId="0"/>
  </tableColumns>
  <tableStyleInfo name="Estilo de tabla 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BJ26"/>
  <sheetViews>
    <sheetView showGridLines="0" tabSelected="1" zoomScale="60" zoomScaleNormal="60" workbookViewId="0">
      <selection sqref="A1:B4"/>
    </sheetView>
  </sheetViews>
  <sheetFormatPr baseColWidth="10" defaultColWidth="11.375" defaultRowHeight="15"/>
  <cols>
    <col min="1" max="1" width="24" style="6" customWidth="1"/>
    <col min="2" max="2" width="36.125" style="6" customWidth="1"/>
    <col min="3" max="3" width="20.375" style="6" customWidth="1"/>
    <col min="4" max="4" width="19.125" style="6" customWidth="1"/>
    <col min="5" max="5" width="25.875" style="6" customWidth="1"/>
    <col min="6" max="6" width="21.875" style="6" customWidth="1"/>
    <col min="7" max="7" width="36.375" style="6" customWidth="1"/>
    <col min="8" max="8" width="31.875" style="6" customWidth="1"/>
    <col min="9" max="9" width="26.125" style="6" customWidth="1"/>
    <col min="10" max="10" width="14.125" style="6" customWidth="1"/>
    <col min="11" max="11" width="23.125" style="6" customWidth="1"/>
    <col min="12" max="12" width="16.875" style="6" customWidth="1"/>
    <col min="13" max="13" width="33.875" style="6" customWidth="1"/>
    <col min="14" max="14" width="34.375" style="6" customWidth="1"/>
    <col min="15" max="15" width="30.375" style="6" customWidth="1"/>
    <col min="16" max="16" width="27.625" style="7" customWidth="1"/>
    <col min="17" max="17" width="33.875" style="8" customWidth="1"/>
    <col min="18" max="18" width="20.125" style="6" bestFit="1" customWidth="1"/>
    <col min="19" max="19" width="25.125" style="6" customWidth="1"/>
    <col min="20" max="20" width="26.125" style="6" bestFit="1" customWidth="1"/>
    <col min="21" max="21" width="28.375" style="6" customWidth="1"/>
    <col min="22" max="23" width="29.375" style="6" customWidth="1"/>
    <col min="24" max="24" width="28.875" style="6" customWidth="1"/>
    <col min="25" max="25" width="43.375" style="6" customWidth="1"/>
    <col min="26" max="26" width="22.125" style="6" customWidth="1"/>
    <col min="27" max="27" width="17.625" style="6" customWidth="1"/>
    <col min="28" max="39" width="18.375" style="6" customWidth="1"/>
    <col min="40" max="41" width="24.375" style="6" customWidth="1"/>
    <col min="42" max="51" width="19" style="6" customWidth="1"/>
    <col min="52" max="52" width="26.625" style="6" customWidth="1"/>
    <col min="53" max="53" width="25.375" style="6" customWidth="1"/>
    <col min="54" max="54" width="19" style="6" customWidth="1"/>
    <col min="55" max="55" width="22.625" style="6" customWidth="1"/>
    <col min="56" max="58" width="27.375" style="6" customWidth="1"/>
    <col min="59" max="59" width="25.875" style="6" customWidth="1"/>
    <col min="60" max="60" width="17.625" style="6" customWidth="1"/>
    <col min="61" max="61" width="19.625" style="6" customWidth="1"/>
    <col min="62" max="62" width="21.375" style="6" customWidth="1"/>
    <col min="63" max="63" width="22.875" style="1" bestFit="1" customWidth="1"/>
    <col min="64" max="64" width="33" style="1" bestFit="1" customWidth="1"/>
    <col min="65" max="65" width="28.875" style="1" bestFit="1" customWidth="1"/>
    <col min="66" max="66" width="58.375" style="1" bestFit="1" customWidth="1"/>
    <col min="67" max="67" width="26" style="1" bestFit="1" customWidth="1"/>
    <col min="68" max="68" width="24.375" style="1" bestFit="1" customWidth="1"/>
    <col min="69" max="69" width="35.375" style="1" bestFit="1" customWidth="1"/>
    <col min="70" max="70" width="30.375" style="1" bestFit="1" customWidth="1"/>
    <col min="71" max="71" width="31.375" style="1" bestFit="1" customWidth="1"/>
    <col min="72" max="72" width="38" style="1" bestFit="1" customWidth="1"/>
    <col min="73" max="73" width="40.125" style="1" bestFit="1" customWidth="1"/>
    <col min="74" max="74" width="43.375" style="1" bestFit="1" customWidth="1"/>
    <col min="75" max="75" width="48.875" style="1" bestFit="1" customWidth="1"/>
    <col min="76" max="76" width="39.375" style="1" bestFit="1" customWidth="1"/>
    <col min="77" max="77" width="26.875" style="1" bestFit="1" customWidth="1"/>
    <col min="78" max="78" width="47" style="1" bestFit="1" customWidth="1"/>
    <col min="79" max="79" width="40" style="1" bestFit="1" customWidth="1"/>
    <col min="80" max="80" width="83.625" style="1" bestFit="1" customWidth="1"/>
    <col min="81" max="81" width="21.375" style="1" bestFit="1" customWidth="1"/>
    <col min="82" max="82" width="31.375" style="1" bestFit="1" customWidth="1"/>
    <col min="83" max="83" width="27.375" style="1" bestFit="1" customWidth="1"/>
    <col min="84" max="84" width="56.875" style="1" bestFit="1" customWidth="1"/>
    <col min="85" max="85" width="24.375" style="1" bestFit="1" customWidth="1"/>
    <col min="86" max="86" width="22.875" style="1" bestFit="1" customWidth="1"/>
    <col min="87" max="87" width="33.875" style="1" bestFit="1" customWidth="1"/>
    <col min="88" max="88" width="29" style="1" bestFit="1" customWidth="1"/>
    <col min="89" max="89" width="29.875" style="1" bestFit="1" customWidth="1"/>
    <col min="90" max="90" width="36.375" style="1" bestFit="1" customWidth="1"/>
    <col min="91" max="91" width="38.625" style="1" bestFit="1" customWidth="1"/>
    <col min="92" max="92" width="42" style="1" bestFit="1" customWidth="1"/>
    <col min="93" max="93" width="47.375" style="1" bestFit="1" customWidth="1"/>
    <col min="94" max="94" width="37.875" style="1" bestFit="1" customWidth="1"/>
    <col min="95" max="95" width="25.375" style="1" bestFit="1" customWidth="1"/>
    <col min="96" max="96" width="45.375" style="1" bestFit="1" customWidth="1"/>
    <col min="97" max="97" width="38.375" style="1" bestFit="1" customWidth="1"/>
    <col min="98" max="98" width="82.125" style="1" bestFit="1" customWidth="1"/>
    <col min="99" max="99" width="22" style="1" bestFit="1" customWidth="1"/>
    <col min="100" max="100" width="32.125" style="1" bestFit="1" customWidth="1"/>
    <col min="101" max="101" width="28" style="1" bestFit="1" customWidth="1"/>
    <col min="102" max="102" width="57.375" style="1" bestFit="1" customWidth="1"/>
    <col min="103" max="103" width="25.125" style="1" bestFit="1" customWidth="1"/>
    <col min="104" max="104" width="23.375" style="1" bestFit="1" customWidth="1"/>
    <col min="105" max="105" width="34.375" style="1" bestFit="1" customWidth="1"/>
    <col min="106" max="106" width="29.375" style="1" bestFit="1" customWidth="1"/>
    <col min="107" max="107" width="30.375" style="1" bestFit="1" customWidth="1"/>
    <col min="108" max="108" width="37.125" style="1" bestFit="1" customWidth="1"/>
    <col min="109" max="109" width="39.375" style="1" bestFit="1" customWidth="1"/>
    <col min="110" max="110" width="42.375" style="1" bestFit="1" customWidth="1"/>
    <col min="111" max="111" width="48" style="1" bestFit="1" customWidth="1"/>
    <col min="112" max="112" width="38.375" style="1" bestFit="1" customWidth="1"/>
    <col min="113" max="113" width="25.875" style="1" bestFit="1" customWidth="1"/>
    <col min="114" max="114" width="46" style="1" bestFit="1" customWidth="1"/>
    <col min="115" max="115" width="39.125" style="1" bestFit="1" customWidth="1"/>
    <col min="116" max="116" width="82.625" style="1" bestFit="1" customWidth="1"/>
    <col min="117" max="117" width="20" style="1" bestFit="1" customWidth="1"/>
    <col min="118" max="118" width="30.125" style="1" bestFit="1" customWidth="1"/>
    <col min="119" max="119" width="26" style="1" bestFit="1" customWidth="1"/>
    <col min="120" max="120" width="55.375" style="1" bestFit="1" customWidth="1"/>
    <col min="121" max="121" width="23.375" style="1" bestFit="1" customWidth="1"/>
    <col min="122" max="122" width="21.375" style="1" bestFit="1" customWidth="1"/>
    <col min="123" max="123" width="32.375" style="1" bestFit="1" customWidth="1"/>
    <col min="124" max="124" width="27.625" style="1" bestFit="1" customWidth="1"/>
    <col min="125" max="125" width="28.375" style="1" bestFit="1" customWidth="1"/>
    <col min="126" max="126" width="35.125" style="1" bestFit="1" customWidth="1"/>
    <col min="127" max="127" width="37.375" style="1" bestFit="1" customWidth="1"/>
    <col min="128" max="128" width="40.375" style="1" bestFit="1" customWidth="1"/>
    <col min="129" max="129" width="46" style="1" bestFit="1" customWidth="1"/>
    <col min="130" max="130" width="36.375" style="1" bestFit="1" customWidth="1"/>
    <col min="131" max="131" width="24" style="1" bestFit="1" customWidth="1"/>
    <col min="132" max="132" width="44.125" style="1" bestFit="1" customWidth="1"/>
    <col min="133" max="133" width="37.375" style="1" bestFit="1" customWidth="1"/>
    <col min="134" max="134" width="80.875" style="1" bestFit="1" customWidth="1"/>
    <col min="135" max="135" width="37.125" style="1" bestFit="1" customWidth="1"/>
    <col min="136" max="136" width="22.875" style="1" bestFit="1" customWidth="1"/>
    <col min="137" max="137" width="33" style="1" bestFit="1" customWidth="1"/>
    <col min="138" max="138" width="28.875" style="1" bestFit="1" customWidth="1"/>
    <col min="139" max="139" width="58.375" style="1" bestFit="1" customWidth="1"/>
    <col min="140" max="140" width="26" style="1" bestFit="1" customWidth="1"/>
    <col min="141" max="141" width="24.375" style="1" bestFit="1" customWidth="1"/>
    <col min="142" max="142" width="35.375" style="1" bestFit="1" customWidth="1"/>
    <col min="143" max="143" width="30.375" style="1" bestFit="1" customWidth="1"/>
    <col min="144" max="144" width="31.375" style="1" bestFit="1" customWidth="1"/>
    <col min="145" max="145" width="38" style="1" bestFit="1" customWidth="1"/>
    <col min="146" max="146" width="40.125" style="1" bestFit="1" customWidth="1"/>
    <col min="147" max="147" width="43.375" style="1" bestFit="1" customWidth="1"/>
    <col min="148" max="148" width="48.875" style="1" bestFit="1" customWidth="1"/>
    <col min="149" max="149" width="39.375" style="1" bestFit="1" customWidth="1"/>
    <col min="150" max="150" width="26.875" style="1" bestFit="1" customWidth="1"/>
    <col min="151" max="151" width="47" style="1" bestFit="1" customWidth="1"/>
    <col min="152" max="152" width="40" style="1" bestFit="1" customWidth="1"/>
    <col min="153" max="153" width="83.625" style="1" bestFit="1" customWidth="1"/>
    <col min="154" max="154" width="21.375" style="1" bestFit="1" customWidth="1"/>
    <col min="155" max="155" width="31.375" style="1" bestFit="1" customWidth="1"/>
    <col min="156" max="156" width="27.375" style="1" bestFit="1" customWidth="1"/>
    <col min="157" max="157" width="56.875" style="1" bestFit="1" customWidth="1"/>
    <col min="158" max="158" width="24.375" style="1" bestFit="1" customWidth="1"/>
    <col min="159" max="159" width="22.875" style="1" bestFit="1" customWidth="1"/>
    <col min="160" max="160" width="33.875" style="1" bestFit="1" customWidth="1"/>
    <col min="161" max="161" width="29" style="1" bestFit="1" customWidth="1"/>
    <col min="162" max="162" width="29.875" style="1" bestFit="1" customWidth="1"/>
    <col min="163" max="163" width="36.375" style="1" bestFit="1" customWidth="1"/>
    <col min="164" max="164" width="38.625" style="1" bestFit="1" customWidth="1"/>
    <col min="165" max="165" width="42" style="1" bestFit="1" customWidth="1"/>
    <col min="166" max="166" width="47.375" style="1" bestFit="1" customWidth="1"/>
    <col min="167" max="167" width="37.875" style="1" bestFit="1" customWidth="1"/>
    <col min="168" max="168" width="25.375" style="1" bestFit="1" customWidth="1"/>
    <col min="169" max="169" width="45.375" style="1" bestFit="1" customWidth="1"/>
    <col min="170" max="170" width="38.375" style="1" bestFit="1" customWidth="1"/>
    <col min="171" max="171" width="82.125" style="1" bestFit="1" customWidth="1"/>
    <col min="172" max="172" width="22" style="1" bestFit="1" customWidth="1"/>
    <col min="173" max="173" width="32.125" style="1" bestFit="1" customWidth="1"/>
    <col min="174" max="174" width="28" style="1" bestFit="1" customWidth="1"/>
    <col min="175" max="175" width="57.375" style="1" bestFit="1" customWidth="1"/>
    <col min="176" max="176" width="25.125" style="1" bestFit="1" customWidth="1"/>
    <col min="177" max="177" width="23.375" style="1" bestFit="1" customWidth="1"/>
    <col min="178" max="178" width="34.375" style="1" bestFit="1" customWidth="1"/>
    <col min="179" max="179" width="29.375" style="1" bestFit="1" customWidth="1"/>
    <col min="180" max="180" width="30.375" style="1" bestFit="1" customWidth="1"/>
    <col min="181" max="181" width="37.125" style="1" bestFit="1" customWidth="1"/>
    <col min="182" max="182" width="39.375" style="1" bestFit="1" customWidth="1"/>
    <col min="183" max="183" width="42.375" style="1" bestFit="1" customWidth="1"/>
    <col min="184" max="184" width="48" style="1" bestFit="1" customWidth="1"/>
    <col min="185" max="185" width="38.375" style="1" bestFit="1" customWidth="1"/>
    <col min="186" max="186" width="25.875" style="1" bestFit="1" customWidth="1"/>
    <col min="187" max="187" width="46" style="1" bestFit="1" customWidth="1"/>
    <col min="188" max="188" width="39.125" style="1" bestFit="1" customWidth="1"/>
    <col min="189" max="189" width="82.625" style="1" bestFit="1" customWidth="1"/>
    <col min="190" max="190" width="20" style="1" bestFit="1" customWidth="1"/>
    <col min="191" max="191" width="30.125" style="1" bestFit="1" customWidth="1"/>
    <col min="192" max="192" width="26" style="1" bestFit="1" customWidth="1"/>
    <col min="193" max="193" width="55.375" style="1" bestFit="1" customWidth="1"/>
    <col min="194" max="194" width="23.375" style="1" bestFit="1" customWidth="1"/>
    <col min="195" max="195" width="21.375" style="1" bestFit="1" customWidth="1"/>
    <col min="196" max="196" width="32.375" style="1" bestFit="1" customWidth="1"/>
    <col min="197" max="197" width="27.625" style="1" bestFit="1" customWidth="1"/>
    <col min="198" max="198" width="28.375" style="1" bestFit="1" customWidth="1"/>
    <col min="199" max="199" width="35.125" style="1" bestFit="1" customWidth="1"/>
    <col min="200" max="200" width="37.375" style="1" bestFit="1" customWidth="1"/>
    <col min="201" max="201" width="40.375" style="1" bestFit="1" customWidth="1"/>
    <col min="202" max="202" width="46" style="1" bestFit="1" customWidth="1"/>
    <col min="203" max="203" width="36.375" style="1" bestFit="1" customWidth="1"/>
    <col min="204" max="204" width="24" style="1" bestFit="1" customWidth="1"/>
    <col min="205" max="205" width="44.125" style="1" bestFit="1" customWidth="1"/>
    <col min="206" max="206" width="37.375" style="1" bestFit="1" customWidth="1"/>
    <col min="207" max="207" width="80.875" style="1" bestFit="1" customWidth="1"/>
    <col min="208" max="208" width="37.125" style="1" bestFit="1" customWidth="1"/>
    <col min="209" max="209" width="22.875" style="1" bestFit="1" customWidth="1"/>
    <col min="210" max="210" width="33" style="1" bestFit="1" customWidth="1"/>
    <col min="211" max="211" width="28.875" style="1" bestFit="1" customWidth="1"/>
    <col min="212" max="212" width="58.375" style="1" bestFit="1" customWidth="1"/>
    <col min="213" max="213" width="26" style="1" bestFit="1" customWidth="1"/>
    <col min="214" max="214" width="24.375" style="1" bestFit="1" customWidth="1"/>
    <col min="215" max="215" width="35.375" style="1" bestFit="1" customWidth="1"/>
    <col min="216" max="216" width="30.375" style="1" bestFit="1" customWidth="1"/>
    <col min="217" max="217" width="31.375" style="1" bestFit="1" customWidth="1"/>
    <col min="218" max="218" width="38" style="1" bestFit="1" customWidth="1"/>
    <col min="219" max="219" width="40.125" style="1" bestFit="1" customWidth="1"/>
    <col min="220" max="220" width="43.375" style="1" bestFit="1" customWidth="1"/>
    <col min="221" max="221" width="48.875" style="1" bestFit="1" customWidth="1"/>
    <col min="222" max="222" width="39.375" style="1" bestFit="1" customWidth="1"/>
    <col min="223" max="223" width="26.875" style="1" bestFit="1" customWidth="1"/>
    <col min="224" max="224" width="47" style="1" bestFit="1" customWidth="1"/>
    <col min="225" max="225" width="40" style="1" bestFit="1" customWidth="1"/>
    <col min="226" max="226" width="83.625" style="1" bestFit="1" customWidth="1"/>
    <col min="227" max="227" width="21.375" style="1" bestFit="1" customWidth="1"/>
    <col min="228" max="228" width="31.375" style="1" bestFit="1" customWidth="1"/>
    <col min="229" max="229" width="27.375" style="1" bestFit="1" customWidth="1"/>
    <col min="230" max="230" width="56.875" style="1" bestFit="1" customWidth="1"/>
    <col min="231" max="231" width="24.375" style="1" bestFit="1" customWidth="1"/>
    <col min="232" max="232" width="22.875" style="1" bestFit="1" customWidth="1"/>
    <col min="233" max="233" width="33.875" style="1" bestFit="1" customWidth="1"/>
    <col min="234" max="234" width="29" style="1" bestFit="1" customWidth="1"/>
    <col min="235" max="235" width="29.875" style="1" bestFit="1" customWidth="1"/>
    <col min="236" max="236" width="36.375" style="1" bestFit="1" customWidth="1"/>
    <col min="237" max="237" width="38.625" style="1" bestFit="1" customWidth="1"/>
    <col min="238" max="238" width="42" style="1" bestFit="1" customWidth="1"/>
    <col min="239" max="239" width="47.375" style="1" bestFit="1" customWidth="1"/>
    <col min="240" max="240" width="37.875" style="1" bestFit="1" customWidth="1"/>
    <col min="241" max="241" width="25.375" style="1" bestFit="1" customWidth="1"/>
    <col min="242" max="242" width="45.375" style="1" bestFit="1" customWidth="1"/>
    <col min="243" max="243" width="38.375" style="1" bestFit="1" customWidth="1"/>
    <col min="244" max="244" width="82.125" style="1" bestFit="1" customWidth="1"/>
    <col min="245" max="245" width="22" style="1" bestFit="1" customWidth="1"/>
    <col min="246" max="246" width="32.125" style="1" bestFit="1" customWidth="1"/>
    <col min="247" max="247" width="28" style="1" bestFit="1" customWidth="1"/>
    <col min="248" max="248" width="57.375" style="1" bestFit="1" customWidth="1"/>
    <col min="249" max="249" width="25.125" style="1" bestFit="1" customWidth="1"/>
    <col min="250" max="250" width="23.375" style="1" bestFit="1" customWidth="1"/>
    <col min="251" max="251" width="34.375" style="1" bestFit="1" customWidth="1"/>
    <col min="252" max="252" width="29.375" style="1" bestFit="1" customWidth="1"/>
    <col min="253" max="253" width="30.375" style="1" bestFit="1" customWidth="1"/>
    <col min="254" max="254" width="37.125" style="1" bestFit="1" customWidth="1"/>
    <col min="255" max="255" width="39.375" style="1" bestFit="1" customWidth="1"/>
    <col min="256" max="256" width="42.375" style="1" bestFit="1" customWidth="1"/>
    <col min="257" max="257" width="48" style="1" bestFit="1" customWidth="1"/>
    <col min="258" max="258" width="38.375" style="1" bestFit="1" customWidth="1"/>
    <col min="259" max="259" width="25.875" style="1" bestFit="1" customWidth="1"/>
    <col min="260" max="260" width="46" style="1" bestFit="1" customWidth="1"/>
    <col min="261" max="261" width="39.125" style="1" bestFit="1" customWidth="1"/>
    <col min="262" max="262" width="82.625" style="1" bestFit="1" customWidth="1"/>
    <col min="263" max="263" width="20" style="1" bestFit="1" customWidth="1"/>
    <col min="264" max="264" width="30.125" style="1" bestFit="1" customWidth="1"/>
    <col min="265" max="265" width="26" style="1" bestFit="1" customWidth="1"/>
    <col min="266" max="266" width="55.375" style="1" bestFit="1" customWidth="1"/>
    <col min="267" max="267" width="23.375" style="1" bestFit="1" customWidth="1"/>
    <col min="268" max="268" width="21.375" style="1" bestFit="1" customWidth="1"/>
    <col min="269" max="269" width="32.375" style="1" bestFit="1" customWidth="1"/>
    <col min="270" max="270" width="27.625" style="1" bestFit="1" customWidth="1"/>
    <col min="271" max="271" width="28.375" style="1" bestFit="1" customWidth="1"/>
    <col min="272" max="272" width="35.125" style="1" bestFit="1" customWidth="1"/>
    <col min="273" max="273" width="37.375" style="1" bestFit="1" customWidth="1"/>
    <col min="274" max="274" width="40.375" style="1" bestFit="1" customWidth="1"/>
    <col min="275" max="275" width="46" style="1" bestFit="1" customWidth="1"/>
    <col min="276" max="276" width="36.375" style="1" bestFit="1" customWidth="1"/>
    <col min="277" max="277" width="24" style="1" bestFit="1" customWidth="1"/>
    <col min="278" max="278" width="44.125" style="1" bestFit="1" customWidth="1"/>
    <col min="279" max="279" width="37.375" style="1" bestFit="1" customWidth="1"/>
    <col min="280" max="280" width="80.875" style="1" bestFit="1" customWidth="1"/>
    <col min="281" max="281" width="37.125" style="1" bestFit="1" customWidth="1"/>
    <col min="282" max="282" width="22.875" style="1" bestFit="1" customWidth="1"/>
    <col min="283" max="283" width="33" style="1" bestFit="1" customWidth="1"/>
    <col min="284" max="284" width="28.875" style="1" bestFit="1" customWidth="1"/>
    <col min="285" max="285" width="58.375" style="1" bestFit="1" customWidth="1"/>
    <col min="286" max="286" width="26" style="1" bestFit="1" customWidth="1"/>
    <col min="287" max="287" width="24.375" style="1" bestFit="1" customWidth="1"/>
    <col min="288" max="288" width="35.375" style="1" bestFit="1" customWidth="1"/>
    <col min="289" max="289" width="30.375" style="1" bestFit="1" customWidth="1"/>
    <col min="290" max="290" width="31.375" style="1" bestFit="1" customWidth="1"/>
    <col min="291" max="291" width="38" style="1" bestFit="1" customWidth="1"/>
    <col min="292" max="292" width="40.125" style="1" bestFit="1" customWidth="1"/>
    <col min="293" max="293" width="43.375" style="1" bestFit="1" customWidth="1"/>
    <col min="294" max="294" width="48.875" style="1" bestFit="1" customWidth="1"/>
    <col min="295" max="295" width="39.375" style="1" bestFit="1" customWidth="1"/>
    <col min="296" max="296" width="26.875" style="1" bestFit="1" customWidth="1"/>
    <col min="297" max="297" width="47" style="1" bestFit="1" customWidth="1"/>
    <col min="298" max="298" width="40" style="1" bestFit="1" customWidth="1"/>
    <col min="299" max="299" width="83.625" style="1" bestFit="1" customWidth="1"/>
    <col min="300" max="300" width="21.375" style="1" bestFit="1" customWidth="1"/>
    <col min="301" max="301" width="31.375" style="1" bestFit="1" customWidth="1"/>
    <col min="302" max="302" width="27.375" style="1" bestFit="1" customWidth="1"/>
    <col min="303" max="303" width="56.875" style="1" bestFit="1" customWidth="1"/>
    <col min="304" max="304" width="24.375" style="1" bestFit="1" customWidth="1"/>
    <col min="305" max="305" width="22.875" style="1" bestFit="1" customWidth="1"/>
    <col min="306" max="306" width="33.875" style="1" bestFit="1" customWidth="1"/>
    <col min="307" max="307" width="29" style="1" bestFit="1" customWidth="1"/>
    <col min="308" max="308" width="29.875" style="1" bestFit="1" customWidth="1"/>
    <col min="309" max="309" width="36.375" style="1" bestFit="1" customWidth="1"/>
    <col min="310" max="310" width="38.625" style="1" bestFit="1" customWidth="1"/>
    <col min="311" max="311" width="42" style="1" bestFit="1" customWidth="1"/>
    <col min="312" max="312" width="47.375" style="1" bestFit="1" customWidth="1"/>
    <col min="313" max="313" width="37.875" style="1" bestFit="1" customWidth="1"/>
    <col min="314" max="314" width="25.375" style="1" bestFit="1" customWidth="1"/>
    <col min="315" max="315" width="45.375" style="1" bestFit="1" customWidth="1"/>
    <col min="316" max="316" width="38.375" style="1" bestFit="1" customWidth="1"/>
    <col min="317" max="317" width="82.125" style="1" bestFit="1" customWidth="1"/>
    <col min="318" max="318" width="22" style="1" bestFit="1" customWidth="1"/>
    <col min="319" max="319" width="32.125" style="1" bestFit="1" customWidth="1"/>
    <col min="320" max="320" width="28" style="1" bestFit="1" customWidth="1"/>
    <col min="321" max="321" width="57.375" style="1" bestFit="1" customWidth="1"/>
    <col min="322" max="322" width="25.125" style="1" bestFit="1" customWidth="1"/>
    <col min="323" max="323" width="23.375" style="1" bestFit="1" customWidth="1"/>
    <col min="324" max="324" width="34.375" style="1" bestFit="1" customWidth="1"/>
    <col min="325" max="325" width="29.375" style="1" bestFit="1" customWidth="1"/>
    <col min="326" max="326" width="30.375" style="1" bestFit="1" customWidth="1"/>
    <col min="327" max="327" width="37.125" style="1" bestFit="1" customWidth="1"/>
    <col min="328" max="328" width="39.375" style="1" bestFit="1" customWidth="1"/>
    <col min="329" max="329" width="42.375" style="1" bestFit="1" customWidth="1"/>
    <col min="330" max="330" width="48" style="1" bestFit="1" customWidth="1"/>
    <col min="331" max="331" width="38.375" style="1" bestFit="1" customWidth="1"/>
    <col min="332" max="332" width="25.875" style="1" bestFit="1" customWidth="1"/>
    <col min="333" max="333" width="46" style="1" bestFit="1" customWidth="1"/>
    <col min="334" max="334" width="39.125" style="1" bestFit="1" customWidth="1"/>
    <col min="335" max="335" width="82.625" style="1" bestFit="1" customWidth="1"/>
    <col min="336" max="336" width="20" style="1" bestFit="1" customWidth="1"/>
    <col min="337" max="337" width="30.125" style="1" bestFit="1" customWidth="1"/>
    <col min="338" max="338" width="26" style="1" bestFit="1" customWidth="1"/>
    <col min="339" max="339" width="55.375" style="1" bestFit="1" customWidth="1"/>
    <col min="340" max="340" width="23.375" style="1" bestFit="1" customWidth="1"/>
    <col min="341" max="341" width="21.375" style="1" bestFit="1" customWidth="1"/>
    <col min="342" max="342" width="32.375" style="1" bestFit="1" customWidth="1"/>
    <col min="343" max="343" width="27.625" style="1" bestFit="1" customWidth="1"/>
    <col min="344" max="344" width="28.375" style="1" bestFit="1" customWidth="1"/>
    <col min="345" max="345" width="35.125" style="1" bestFit="1" customWidth="1"/>
    <col min="346" max="346" width="37.375" style="1" bestFit="1" customWidth="1"/>
    <col min="347" max="347" width="40.375" style="1" bestFit="1" customWidth="1"/>
    <col min="348" max="348" width="46" style="1" bestFit="1" customWidth="1"/>
    <col min="349" max="349" width="36.375" style="1" bestFit="1" customWidth="1"/>
    <col min="350" max="350" width="24" style="1" bestFit="1" customWidth="1"/>
    <col min="351" max="351" width="44.125" style="1" bestFit="1" customWidth="1"/>
    <col min="352" max="352" width="37.375" style="1" bestFit="1" customWidth="1"/>
    <col min="353" max="353" width="80.875" style="1" bestFit="1" customWidth="1"/>
    <col min="354" max="354" width="37.125" style="1" bestFit="1" customWidth="1"/>
    <col min="355" max="16384" width="11.375" style="1"/>
  </cols>
  <sheetData>
    <row r="1" spans="1:62" ht="30" customHeight="1">
      <c r="A1" s="60"/>
      <c r="B1" s="60"/>
      <c r="C1" s="61" t="s">
        <v>34</v>
      </c>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3"/>
      <c r="BH1" s="16" t="s">
        <v>35</v>
      </c>
      <c r="BI1" s="17"/>
      <c r="BJ1" s="18"/>
    </row>
    <row r="2" spans="1:62" ht="30" customHeight="1">
      <c r="A2" s="60"/>
      <c r="B2" s="60"/>
      <c r="C2" s="61"/>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3"/>
      <c r="BH2" s="16" t="s">
        <v>71</v>
      </c>
      <c r="BI2" s="17"/>
      <c r="BJ2" s="18"/>
    </row>
    <row r="3" spans="1:62" ht="30" customHeight="1">
      <c r="A3" s="60"/>
      <c r="B3" s="60"/>
      <c r="C3" s="61"/>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3"/>
      <c r="BH3" s="16" t="s">
        <v>72</v>
      </c>
      <c r="BI3" s="17"/>
      <c r="BJ3" s="18"/>
    </row>
    <row r="4" spans="1:62" ht="30" customHeight="1">
      <c r="A4" s="60"/>
      <c r="B4" s="60"/>
      <c r="C4" s="64"/>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6"/>
      <c r="BH4" s="19" t="s">
        <v>73</v>
      </c>
      <c r="BI4" s="20"/>
      <c r="BJ4" s="21"/>
    </row>
    <row r="5" spans="1:62" ht="23.25" customHeight="1">
      <c r="P5" s="6"/>
      <c r="Q5" s="6"/>
      <c r="BJ5" s="12"/>
    </row>
    <row r="6" spans="1:62" ht="28.5" customHeight="1" thickBot="1">
      <c r="B6" s="5" t="s">
        <v>30</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13"/>
      <c r="BI6" s="13"/>
      <c r="BJ6" s="14"/>
    </row>
    <row r="7" spans="1:62" ht="36.950000000000003" customHeight="1" thickBot="1">
      <c r="A7" s="1"/>
      <c r="B7" s="11">
        <v>2024</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13"/>
      <c r="BI7" s="13"/>
      <c r="BJ7" s="14"/>
    </row>
    <row r="8" spans="1:62" ht="8.4499999999999993" customHeight="1" thickBot="1">
      <c r="A8" s="1"/>
      <c r="B8" s="1"/>
      <c r="C8" s="10"/>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13"/>
      <c r="BI8" s="13"/>
      <c r="BJ8" s="14"/>
    </row>
    <row r="9" spans="1:62" s="2" customFormat="1" ht="38.1" customHeight="1" thickBot="1">
      <c r="A9" s="69" t="s">
        <v>29</v>
      </c>
      <c r="B9" s="69"/>
      <c r="C9" s="69"/>
      <c r="D9" s="69"/>
      <c r="E9" s="69"/>
      <c r="F9" s="69"/>
      <c r="G9" s="69"/>
      <c r="H9" s="69"/>
      <c r="I9" s="69"/>
      <c r="J9" s="69"/>
      <c r="K9" s="69"/>
      <c r="L9" s="69"/>
      <c r="M9" s="69"/>
      <c r="N9" s="69"/>
      <c r="O9" s="70" t="s">
        <v>28</v>
      </c>
      <c r="P9" s="71"/>
      <c r="Q9" s="72"/>
      <c r="R9" s="70" t="s">
        <v>27</v>
      </c>
      <c r="S9" s="71"/>
      <c r="T9" s="71"/>
      <c r="U9" s="71"/>
      <c r="V9" s="71"/>
      <c r="W9" s="71"/>
      <c r="X9" s="71"/>
      <c r="Y9" s="71"/>
      <c r="Z9" s="73" t="s">
        <v>26</v>
      </c>
      <c r="AA9" s="74"/>
      <c r="AB9" s="74"/>
      <c r="AC9" s="74"/>
      <c r="AD9" s="74"/>
      <c r="AE9" s="74"/>
      <c r="AF9" s="74"/>
      <c r="AG9" s="74"/>
      <c r="AH9" s="74"/>
      <c r="AI9" s="74"/>
      <c r="AJ9" s="74"/>
      <c r="AK9" s="74"/>
      <c r="AL9" s="74"/>
      <c r="AM9" s="74"/>
      <c r="AN9" s="75"/>
      <c r="AO9" s="70" t="s">
        <v>25</v>
      </c>
      <c r="AP9" s="71"/>
      <c r="AQ9" s="71"/>
      <c r="AR9" s="71"/>
      <c r="AS9" s="71"/>
      <c r="AT9" s="71"/>
      <c r="AU9" s="71"/>
      <c r="AV9" s="71"/>
      <c r="AW9" s="71"/>
      <c r="AX9" s="71"/>
      <c r="AY9" s="71"/>
      <c r="AZ9" s="71"/>
      <c r="BA9" s="71"/>
      <c r="BB9" s="71"/>
      <c r="BC9" s="71"/>
      <c r="BD9" s="71"/>
      <c r="BE9" s="71"/>
      <c r="BF9" s="71"/>
      <c r="BG9" s="72"/>
      <c r="BH9" s="67" t="s">
        <v>22</v>
      </c>
      <c r="BI9" s="68"/>
      <c r="BJ9" s="15"/>
    </row>
    <row r="10" spans="1:62" s="2" customFormat="1" ht="57" customHeight="1" thickBot="1">
      <c r="A10" s="4" t="s">
        <v>20</v>
      </c>
      <c r="B10" s="4" t="s">
        <v>19</v>
      </c>
      <c r="C10" s="4" t="s">
        <v>18</v>
      </c>
      <c r="D10" s="4" t="s">
        <v>17</v>
      </c>
      <c r="E10" s="4" t="s">
        <v>16</v>
      </c>
      <c r="F10" s="4" t="s">
        <v>15</v>
      </c>
      <c r="G10" s="4" t="s">
        <v>14</v>
      </c>
      <c r="H10" s="4" t="s">
        <v>13</v>
      </c>
      <c r="I10" s="4" t="s">
        <v>12</v>
      </c>
      <c r="J10" s="4" t="s">
        <v>33</v>
      </c>
      <c r="K10" s="4" t="s">
        <v>31</v>
      </c>
      <c r="L10" s="4" t="s">
        <v>11</v>
      </c>
      <c r="M10" s="4" t="s">
        <v>36</v>
      </c>
      <c r="N10" s="4" t="s">
        <v>10</v>
      </c>
      <c r="O10" s="4" t="s">
        <v>32</v>
      </c>
      <c r="P10" s="4" t="s">
        <v>9</v>
      </c>
      <c r="Q10" s="4" t="s">
        <v>37</v>
      </c>
      <c r="R10" s="4" t="s">
        <v>38</v>
      </c>
      <c r="S10" s="4" t="s">
        <v>8</v>
      </c>
      <c r="T10" s="4" t="s">
        <v>7</v>
      </c>
      <c r="U10" s="4" t="s">
        <v>6</v>
      </c>
      <c r="V10" s="4" t="s">
        <v>5</v>
      </c>
      <c r="W10" s="4" t="s">
        <v>4</v>
      </c>
      <c r="X10" s="4" t="s">
        <v>3</v>
      </c>
      <c r="Y10" s="4" t="s">
        <v>2</v>
      </c>
      <c r="Z10" s="4" t="s">
        <v>41</v>
      </c>
      <c r="AA10" s="4" t="s">
        <v>42</v>
      </c>
      <c r="AB10" s="4" t="s">
        <v>43</v>
      </c>
      <c r="AC10" s="4" t="s">
        <v>44</v>
      </c>
      <c r="AD10" s="4" t="s">
        <v>45</v>
      </c>
      <c r="AE10" s="4" t="s">
        <v>46</v>
      </c>
      <c r="AF10" s="4" t="s">
        <v>47</v>
      </c>
      <c r="AG10" s="4" t="s">
        <v>48</v>
      </c>
      <c r="AH10" s="4" t="s">
        <v>49</v>
      </c>
      <c r="AI10" s="4" t="s">
        <v>50</v>
      </c>
      <c r="AJ10" s="4" t="s">
        <v>51</v>
      </c>
      <c r="AK10" s="4" t="s">
        <v>52</v>
      </c>
      <c r="AL10" s="4" t="s">
        <v>53</v>
      </c>
      <c r="AM10" s="4" t="s">
        <v>54</v>
      </c>
      <c r="AN10" s="4" t="s">
        <v>55</v>
      </c>
      <c r="AO10" s="4" t="s">
        <v>57</v>
      </c>
      <c r="AP10" s="4" t="s">
        <v>58</v>
      </c>
      <c r="AQ10" s="4" t="s">
        <v>59</v>
      </c>
      <c r="AR10" s="4" t="s">
        <v>60</v>
      </c>
      <c r="AS10" s="4" t="s">
        <v>61</v>
      </c>
      <c r="AT10" s="4" t="s">
        <v>62</v>
      </c>
      <c r="AU10" s="4" t="s">
        <v>63</v>
      </c>
      <c r="AV10" s="4" t="s">
        <v>64</v>
      </c>
      <c r="AW10" s="4" t="s">
        <v>65</v>
      </c>
      <c r="AX10" s="4" t="s">
        <v>66</v>
      </c>
      <c r="AY10" s="4" t="s">
        <v>67</v>
      </c>
      <c r="AZ10" s="4" t="s">
        <v>68</v>
      </c>
      <c r="BA10" s="4" t="s">
        <v>69</v>
      </c>
      <c r="BB10" s="4" t="s">
        <v>70</v>
      </c>
      <c r="BC10" s="4" t="s">
        <v>56</v>
      </c>
      <c r="BD10" s="4" t="s">
        <v>24</v>
      </c>
      <c r="BE10" s="4" t="s">
        <v>39</v>
      </c>
      <c r="BF10" s="4" t="s">
        <v>40</v>
      </c>
      <c r="BG10" s="4" t="s">
        <v>23</v>
      </c>
      <c r="BH10" s="4" t="s">
        <v>1</v>
      </c>
      <c r="BI10" s="3" t="s">
        <v>0</v>
      </c>
      <c r="BJ10" s="5" t="s">
        <v>21</v>
      </c>
    </row>
    <row r="11" spans="1:62" s="39" customFormat="1" ht="300.75" customHeight="1">
      <c r="A11" s="27">
        <v>64</v>
      </c>
      <c r="B11" s="27" t="s">
        <v>74</v>
      </c>
      <c r="C11" s="27" t="s">
        <v>75</v>
      </c>
      <c r="D11" s="27" t="s">
        <v>77</v>
      </c>
      <c r="E11" s="27" t="s">
        <v>78</v>
      </c>
      <c r="F11" s="27" t="s">
        <v>79</v>
      </c>
      <c r="G11" s="27" t="s">
        <v>80</v>
      </c>
      <c r="H11" s="27">
        <v>360202700</v>
      </c>
      <c r="I11" s="27" t="s">
        <v>81</v>
      </c>
      <c r="J11" s="28">
        <v>0</v>
      </c>
      <c r="K11" s="27" t="s">
        <v>82</v>
      </c>
      <c r="L11" s="27" t="s">
        <v>122</v>
      </c>
      <c r="M11" s="28">
        <v>3</v>
      </c>
      <c r="N11" s="27">
        <v>3</v>
      </c>
      <c r="O11" s="29">
        <v>3</v>
      </c>
      <c r="P11" s="22">
        <f>+Tabla1[[#This Row],[Meta Ejecutada Vigencia4]]/Tabla1[[#This Row],[Meta Programada Vigencia]]</f>
        <v>1</v>
      </c>
      <c r="Q11" s="22">
        <f>+Tabla1[[#This Row],[Meta Ejecutada Vigencia4]]/Tabla1[[#This Row],[Meta Programada Cuatrienio3]]</f>
        <v>1</v>
      </c>
      <c r="R11" s="30" t="s">
        <v>130</v>
      </c>
      <c r="S11" s="31" t="s">
        <v>127</v>
      </c>
      <c r="T11" s="32">
        <v>780000000</v>
      </c>
      <c r="U11" s="32">
        <v>200000000</v>
      </c>
      <c r="V11" s="33" t="s">
        <v>144</v>
      </c>
      <c r="W11" s="29" t="s">
        <v>173</v>
      </c>
      <c r="X11" s="29"/>
      <c r="Y11" s="29" t="s">
        <v>169</v>
      </c>
      <c r="Z11" s="34">
        <v>200000000</v>
      </c>
      <c r="AA11" s="35"/>
      <c r="AB11" s="35"/>
      <c r="AC11" s="35"/>
      <c r="AD11" s="35"/>
      <c r="AE11" s="35"/>
      <c r="AF11" s="35"/>
      <c r="AG11" s="35"/>
      <c r="AH11" s="35"/>
      <c r="AI11" s="35"/>
      <c r="AJ11" s="35"/>
      <c r="AK11" s="35"/>
      <c r="AL11" s="35"/>
      <c r="AM11" s="35"/>
      <c r="AN11" s="36">
        <f>SUM(Tabla1[[#This Row],[Recursos propios 2024]:[Otros 2024]])</f>
        <v>200000000</v>
      </c>
      <c r="AO11" s="37">
        <v>51149501</v>
      </c>
      <c r="AP11" s="35"/>
      <c r="AQ11" s="35"/>
      <c r="AR11" s="35"/>
      <c r="AS11" s="35"/>
      <c r="AT11" s="35"/>
      <c r="AU11" s="35"/>
      <c r="AV11" s="35"/>
      <c r="AW11" s="35"/>
      <c r="AX11" s="35"/>
      <c r="AY11" s="35"/>
      <c r="AZ11" s="35"/>
      <c r="BA11" s="35"/>
      <c r="BB11" s="35"/>
      <c r="BC11" s="36">
        <f>SUM(Tabla1[[#This Row],[Recursos propios 20242]:[Otros 202415]])</f>
        <v>51149501</v>
      </c>
      <c r="BD11" s="25">
        <f>+Tabla1[[#This Row],[Total Comprometido 2024]]/Tabla1[[#This Row],[Total 2024]]</f>
        <v>0.25574750499999999</v>
      </c>
      <c r="BE11" s="37">
        <v>51149501</v>
      </c>
      <c r="BF11" s="37">
        <v>51149501</v>
      </c>
      <c r="BG11" s="35"/>
      <c r="BH11" s="27" t="s">
        <v>125</v>
      </c>
      <c r="BI11" s="38" t="s">
        <v>126</v>
      </c>
      <c r="BJ11" s="27">
        <v>8</v>
      </c>
    </row>
    <row r="12" spans="1:62" s="50" customFormat="1" ht="409.5">
      <c r="A12" s="40">
        <v>65</v>
      </c>
      <c r="B12" s="40" t="s">
        <v>74</v>
      </c>
      <c r="C12" s="40" t="s">
        <v>75</v>
      </c>
      <c r="D12" s="40" t="s">
        <v>83</v>
      </c>
      <c r="E12" s="40" t="s">
        <v>84</v>
      </c>
      <c r="F12" s="40" t="s">
        <v>85</v>
      </c>
      <c r="G12" s="40" t="s">
        <v>86</v>
      </c>
      <c r="H12" s="40">
        <v>360301900</v>
      </c>
      <c r="I12" s="40" t="s">
        <v>87</v>
      </c>
      <c r="J12" s="40">
        <v>0</v>
      </c>
      <c r="K12" s="40" t="s">
        <v>82</v>
      </c>
      <c r="L12" s="40" t="s">
        <v>121</v>
      </c>
      <c r="M12" s="40">
        <v>15</v>
      </c>
      <c r="N12" s="40">
        <v>7</v>
      </c>
      <c r="O12" s="41">
        <v>7</v>
      </c>
      <c r="P12" s="23">
        <f>+Tabla1[[#This Row],[Meta Ejecutada Vigencia4]]/Tabla1[[#This Row],[Meta Programada Vigencia]]</f>
        <v>1</v>
      </c>
      <c r="Q12" s="23">
        <f>+Tabla1[[#This Row],[Meta Ejecutada Vigencia4]]/Tabla1[[#This Row],[Meta Programada Cuatrienio3]]</f>
        <v>0.46666666666666667</v>
      </c>
      <c r="R12" s="42" t="s">
        <v>131</v>
      </c>
      <c r="S12" s="43" t="s">
        <v>128</v>
      </c>
      <c r="T12" s="44">
        <v>21403664763.950001</v>
      </c>
      <c r="U12" s="44">
        <v>5544104506.9499998</v>
      </c>
      <c r="V12" s="33" t="s">
        <v>147</v>
      </c>
      <c r="W12" s="33" t="s">
        <v>172</v>
      </c>
      <c r="X12" s="45">
        <v>1648</v>
      </c>
      <c r="Y12" s="33" t="s">
        <v>167</v>
      </c>
      <c r="Z12" s="46">
        <v>5659916385.1899996</v>
      </c>
      <c r="AA12" s="47"/>
      <c r="AB12" s="47"/>
      <c r="AC12" s="47"/>
      <c r="AD12" s="47"/>
      <c r="AE12" s="47"/>
      <c r="AF12" s="47"/>
      <c r="AG12" s="47"/>
      <c r="AH12" s="47"/>
      <c r="AI12" s="47"/>
      <c r="AJ12" s="47"/>
      <c r="AK12" s="47"/>
      <c r="AL12" s="47"/>
      <c r="AM12" s="47"/>
      <c r="AN12" s="48">
        <f>SUM(Tabla1[[#This Row],[Recursos propios 2024]:[Otros 2024]])</f>
        <v>5659916385.1899996</v>
      </c>
      <c r="AO12" s="37">
        <v>4557547439</v>
      </c>
      <c r="AP12" s="47"/>
      <c r="AQ12" s="47"/>
      <c r="AR12" s="47"/>
      <c r="AS12" s="47"/>
      <c r="AT12" s="47"/>
      <c r="AU12" s="47"/>
      <c r="AV12" s="47"/>
      <c r="AW12" s="47"/>
      <c r="AX12" s="47"/>
      <c r="AY12" s="47"/>
      <c r="AZ12" s="47"/>
      <c r="BA12" s="47"/>
      <c r="BB12" s="47"/>
      <c r="BC12" s="36">
        <f>SUM(Tabla1[[#This Row],[Recursos propios 20242]:[Otros 202415]])</f>
        <v>4557547439</v>
      </c>
      <c r="BD12" s="25">
        <f>+Tabla1[[#This Row],[Total Comprometido 2024]]/Tabla1[[#This Row],[Total 2024]]</f>
        <v>0.80523229122703832</v>
      </c>
      <c r="BE12" s="49">
        <v>499502500</v>
      </c>
      <c r="BF12" s="49">
        <v>499502500</v>
      </c>
      <c r="BG12" s="47"/>
      <c r="BH12" s="40" t="s">
        <v>125</v>
      </c>
      <c r="BI12" s="38" t="s">
        <v>126</v>
      </c>
      <c r="BJ12" s="40">
        <v>8</v>
      </c>
    </row>
    <row r="13" spans="1:62" s="50" customFormat="1" ht="367.7" customHeight="1">
      <c r="A13" s="27">
        <v>66</v>
      </c>
      <c r="B13" s="27" t="s">
        <v>74</v>
      </c>
      <c r="C13" s="27" t="s">
        <v>76</v>
      </c>
      <c r="D13" s="27" t="s">
        <v>88</v>
      </c>
      <c r="E13" s="27" t="s">
        <v>89</v>
      </c>
      <c r="F13" s="27" t="s">
        <v>90</v>
      </c>
      <c r="G13" s="27" t="s">
        <v>91</v>
      </c>
      <c r="H13" s="27">
        <v>350200300</v>
      </c>
      <c r="I13" s="27" t="s">
        <v>92</v>
      </c>
      <c r="J13" s="28">
        <v>1</v>
      </c>
      <c r="K13" s="27" t="s">
        <v>82</v>
      </c>
      <c r="L13" s="27" t="s">
        <v>122</v>
      </c>
      <c r="M13" s="28">
        <v>1</v>
      </c>
      <c r="N13" s="27">
        <v>1</v>
      </c>
      <c r="O13" s="29">
        <v>1</v>
      </c>
      <c r="P13" s="23">
        <f>+Tabla1[[#This Row],[Meta Ejecutada Vigencia4]]/Tabla1[[#This Row],[Meta Programada Vigencia]]</f>
        <v>1</v>
      </c>
      <c r="Q13" s="23">
        <f>+Tabla1[[#This Row],[Meta Ejecutada Vigencia4]]/Tabla1[[#This Row],[Meta Programada Cuatrienio3]]</f>
        <v>1</v>
      </c>
      <c r="R13" s="42" t="s">
        <v>132</v>
      </c>
      <c r="S13" s="43" t="s">
        <v>129</v>
      </c>
      <c r="T13" s="44">
        <v>10123415329</v>
      </c>
      <c r="U13" s="44">
        <v>1436497848</v>
      </c>
      <c r="V13" s="33" t="s">
        <v>144</v>
      </c>
      <c r="W13" s="33" t="s">
        <v>155</v>
      </c>
      <c r="X13" s="33" t="s">
        <v>157</v>
      </c>
      <c r="Y13" s="29" t="s">
        <v>166</v>
      </c>
      <c r="Z13" s="37">
        <v>1436497848</v>
      </c>
      <c r="AA13" s="47"/>
      <c r="AB13" s="47"/>
      <c r="AC13" s="47"/>
      <c r="AD13" s="47"/>
      <c r="AE13" s="47"/>
      <c r="AF13" s="47"/>
      <c r="AG13" s="47"/>
      <c r="AH13" s="47"/>
      <c r="AI13" s="47"/>
      <c r="AJ13" s="47"/>
      <c r="AK13" s="47"/>
      <c r="AL13" s="47"/>
      <c r="AM13" s="47"/>
      <c r="AN13" s="48">
        <f>SUM(Tabla1[[#This Row],[Recursos propios 2024]:[Otros 2024]])</f>
        <v>1436497848</v>
      </c>
      <c r="AO13" s="37">
        <v>1428751208</v>
      </c>
      <c r="AP13" s="47"/>
      <c r="AQ13" s="47"/>
      <c r="AR13" s="47"/>
      <c r="AS13" s="47"/>
      <c r="AT13" s="47"/>
      <c r="AU13" s="47"/>
      <c r="AV13" s="47"/>
      <c r="AW13" s="47"/>
      <c r="AX13" s="47"/>
      <c r="AY13" s="47"/>
      <c r="AZ13" s="47"/>
      <c r="BA13" s="47"/>
      <c r="BB13" s="47"/>
      <c r="BC13" s="48">
        <f>SUM(Tabla1[[#This Row],[Recursos propios 20242]:[Otros 202415]])</f>
        <v>1428751208</v>
      </c>
      <c r="BD13" s="25">
        <f>+Tabla1[[#This Row],[Total Comprometido 2024]]/Tabla1[[#This Row],[Total 2024]]</f>
        <v>0.99460727350842504</v>
      </c>
      <c r="BE13" s="32">
        <v>1365269505</v>
      </c>
      <c r="BF13" s="32">
        <v>1365269505</v>
      </c>
      <c r="BG13" s="47"/>
      <c r="BH13" s="27" t="s">
        <v>125</v>
      </c>
      <c r="BI13" s="38" t="s">
        <v>126</v>
      </c>
      <c r="BJ13" s="27" t="s">
        <v>123</v>
      </c>
    </row>
    <row r="14" spans="1:62" s="50" customFormat="1" ht="372.6" customHeight="1">
      <c r="A14" s="51"/>
      <c r="B14" s="51"/>
      <c r="C14" s="51"/>
      <c r="D14" s="51"/>
      <c r="E14" s="51"/>
      <c r="F14" s="51"/>
      <c r="G14" s="51"/>
      <c r="H14" s="51"/>
      <c r="I14" s="51"/>
      <c r="J14" s="52"/>
      <c r="K14" s="51"/>
      <c r="L14" s="51"/>
      <c r="M14" s="52"/>
      <c r="N14" s="51"/>
      <c r="O14" s="41"/>
      <c r="P14" s="23"/>
      <c r="Q14" s="23"/>
      <c r="R14" s="42" t="s">
        <v>137</v>
      </c>
      <c r="S14" s="43" t="s">
        <v>133</v>
      </c>
      <c r="T14" s="44">
        <v>850841041</v>
      </c>
      <c r="U14" s="44">
        <v>31073333</v>
      </c>
      <c r="V14" s="33" t="s">
        <v>144</v>
      </c>
      <c r="W14" s="33" t="s">
        <v>156</v>
      </c>
      <c r="X14" s="33" t="s">
        <v>157</v>
      </c>
      <c r="Y14" s="33" t="s">
        <v>145</v>
      </c>
      <c r="Z14" s="46">
        <v>31073333</v>
      </c>
      <c r="AA14" s="53"/>
      <c r="AB14" s="53"/>
      <c r="AC14" s="53"/>
      <c r="AD14" s="53"/>
      <c r="AE14" s="53"/>
      <c r="AF14" s="53"/>
      <c r="AG14" s="53"/>
      <c r="AH14" s="53"/>
      <c r="AI14" s="53"/>
      <c r="AJ14" s="53"/>
      <c r="AK14" s="53"/>
      <c r="AL14" s="53"/>
      <c r="AM14" s="53"/>
      <c r="AN14" s="54">
        <f>SUM(Tabla1[[#This Row],[Recursos propios 2024]:[Otros 2024]])</f>
        <v>31073333</v>
      </c>
      <c r="AO14" s="46">
        <v>31073333</v>
      </c>
      <c r="AP14" s="53"/>
      <c r="AQ14" s="53"/>
      <c r="AR14" s="53"/>
      <c r="AS14" s="53"/>
      <c r="AT14" s="53"/>
      <c r="AU14" s="53"/>
      <c r="AV14" s="53"/>
      <c r="AW14" s="53"/>
      <c r="AX14" s="53"/>
      <c r="AY14" s="53"/>
      <c r="AZ14" s="53"/>
      <c r="BA14" s="53"/>
      <c r="BB14" s="53"/>
      <c r="BC14" s="54">
        <f>SUM(Tabla1[[#This Row],[Recursos propios 20242]:[Otros 202415]])</f>
        <v>31073333</v>
      </c>
      <c r="BD14" s="26">
        <f>+Tabla1[[#This Row],[Total Comprometido 2024]]/Tabla1[[#This Row],[Total 2024]]</f>
        <v>1</v>
      </c>
      <c r="BE14" s="44">
        <v>31073333</v>
      </c>
      <c r="BF14" s="44">
        <v>31073333</v>
      </c>
      <c r="BG14" s="53"/>
      <c r="BH14" s="27" t="s">
        <v>125</v>
      </c>
      <c r="BI14" s="38" t="s">
        <v>126</v>
      </c>
      <c r="BJ14" s="51"/>
    </row>
    <row r="15" spans="1:62" s="50" customFormat="1" ht="205.7" customHeight="1">
      <c r="A15" s="51"/>
      <c r="B15" s="51"/>
      <c r="C15" s="51"/>
      <c r="D15" s="51"/>
      <c r="E15" s="51"/>
      <c r="F15" s="51"/>
      <c r="G15" s="51"/>
      <c r="H15" s="51"/>
      <c r="I15" s="51"/>
      <c r="J15" s="52"/>
      <c r="K15" s="51"/>
      <c r="L15" s="51"/>
      <c r="M15" s="52"/>
      <c r="N15" s="51"/>
      <c r="O15" s="41"/>
      <c r="P15" s="23"/>
      <c r="Q15" s="23"/>
      <c r="R15" s="42" t="s">
        <v>138</v>
      </c>
      <c r="S15" s="43" t="s">
        <v>134</v>
      </c>
      <c r="T15" s="44">
        <v>165400000</v>
      </c>
      <c r="U15" s="44">
        <v>165400000</v>
      </c>
      <c r="V15" s="33" t="s">
        <v>144</v>
      </c>
      <c r="W15" s="33" t="s">
        <v>159</v>
      </c>
      <c r="X15" s="33" t="s">
        <v>157</v>
      </c>
      <c r="Y15" s="33" t="s">
        <v>146</v>
      </c>
      <c r="Z15" s="46">
        <v>165400000</v>
      </c>
      <c r="AA15" s="53"/>
      <c r="AB15" s="53"/>
      <c r="AC15" s="53"/>
      <c r="AD15" s="53"/>
      <c r="AE15" s="53"/>
      <c r="AF15" s="53"/>
      <c r="AG15" s="53"/>
      <c r="AH15" s="53"/>
      <c r="AI15" s="53"/>
      <c r="AJ15" s="53"/>
      <c r="AK15" s="53"/>
      <c r="AL15" s="53"/>
      <c r="AM15" s="53"/>
      <c r="AN15" s="54">
        <f>SUM(Tabla1[[#This Row],[Recursos propios 2024]:[Otros 2024]])</f>
        <v>165400000</v>
      </c>
      <c r="AO15" s="46">
        <v>165400000</v>
      </c>
      <c r="AP15" s="53"/>
      <c r="AQ15" s="53"/>
      <c r="AR15" s="53"/>
      <c r="AS15" s="53"/>
      <c r="AT15" s="53"/>
      <c r="AU15" s="53"/>
      <c r="AV15" s="53"/>
      <c r="AW15" s="53"/>
      <c r="AX15" s="53"/>
      <c r="AY15" s="53"/>
      <c r="AZ15" s="53"/>
      <c r="BA15" s="53"/>
      <c r="BB15" s="53"/>
      <c r="BC15" s="54">
        <f>SUM(Tabla1[[#This Row],[Recursos propios 20242]:[Otros 202415]])</f>
        <v>165400000</v>
      </c>
      <c r="BD15" s="26">
        <f>+Tabla1[[#This Row],[Total Comprometido 2024]]/Tabla1[[#This Row],[Total 2024]]</f>
        <v>1</v>
      </c>
      <c r="BE15" s="44">
        <v>165400000</v>
      </c>
      <c r="BF15" s="44">
        <v>165400000</v>
      </c>
      <c r="BG15" s="53"/>
      <c r="BH15" s="27" t="s">
        <v>125</v>
      </c>
      <c r="BI15" s="38" t="s">
        <v>126</v>
      </c>
      <c r="BJ15" s="51"/>
    </row>
    <row r="16" spans="1:62" s="50" customFormat="1" ht="201" customHeight="1">
      <c r="A16" s="51"/>
      <c r="B16" s="51"/>
      <c r="C16" s="51"/>
      <c r="D16" s="51"/>
      <c r="E16" s="51"/>
      <c r="F16" s="51"/>
      <c r="G16" s="51"/>
      <c r="H16" s="51"/>
      <c r="I16" s="51"/>
      <c r="J16" s="52"/>
      <c r="K16" s="51"/>
      <c r="L16" s="51"/>
      <c r="M16" s="52"/>
      <c r="N16" s="51"/>
      <c r="O16" s="41"/>
      <c r="P16" s="23"/>
      <c r="Q16" s="23"/>
      <c r="R16" s="42" t="s">
        <v>135</v>
      </c>
      <c r="S16" s="43" t="s">
        <v>136</v>
      </c>
      <c r="T16" s="44">
        <v>17989229170.099998</v>
      </c>
      <c r="U16" s="44">
        <v>5566604169.1199999</v>
      </c>
      <c r="V16" s="33" t="s">
        <v>144</v>
      </c>
      <c r="W16" s="33" t="s">
        <v>160</v>
      </c>
      <c r="X16" s="33" t="s">
        <v>157</v>
      </c>
      <c r="Y16" s="33" t="s">
        <v>146</v>
      </c>
      <c r="Z16" s="46">
        <v>1714354052.98</v>
      </c>
      <c r="AA16" s="53"/>
      <c r="AB16" s="53"/>
      <c r="AC16" s="53"/>
      <c r="AD16" s="53"/>
      <c r="AE16" s="53"/>
      <c r="AF16" s="53"/>
      <c r="AG16" s="53"/>
      <c r="AH16" s="53"/>
      <c r="AI16" s="53"/>
      <c r="AJ16" s="53"/>
      <c r="AK16" s="53"/>
      <c r="AL16" s="53"/>
      <c r="AM16" s="53"/>
      <c r="AN16" s="54">
        <f>SUM(Tabla1[[#This Row],[Recursos propios 2024]:[Otros 2024]])</f>
        <v>1714354052.98</v>
      </c>
      <c r="AO16" s="46">
        <v>1599857720.98</v>
      </c>
      <c r="AP16" s="53"/>
      <c r="AQ16" s="53"/>
      <c r="AR16" s="53"/>
      <c r="AS16" s="53"/>
      <c r="AT16" s="53"/>
      <c r="AU16" s="53"/>
      <c r="AV16" s="53"/>
      <c r="AW16" s="53"/>
      <c r="AX16" s="53"/>
      <c r="AY16" s="53"/>
      <c r="AZ16" s="53"/>
      <c r="BA16" s="53"/>
      <c r="BB16" s="53"/>
      <c r="BC16" s="54">
        <f>SUM(Tabla1[[#This Row],[Recursos propios 20242]:[Otros 202415]])</f>
        <v>1599857720.98</v>
      </c>
      <c r="BD16" s="26">
        <f>+Tabla1[[#This Row],[Total Comprometido 2024]]/Tabla1[[#This Row],[Total 2024]]</f>
        <v>0.93321313540748763</v>
      </c>
      <c r="BE16" s="44">
        <v>1224869364</v>
      </c>
      <c r="BF16" s="44">
        <v>1221109364</v>
      </c>
      <c r="BG16" s="53"/>
      <c r="BH16" s="27" t="s">
        <v>125</v>
      </c>
      <c r="BI16" s="38" t="s">
        <v>126</v>
      </c>
      <c r="BJ16" s="51"/>
    </row>
    <row r="17" spans="1:62" s="50" customFormat="1" ht="150">
      <c r="A17" s="40">
        <v>67</v>
      </c>
      <c r="B17" s="40" t="s">
        <v>74</v>
      </c>
      <c r="C17" s="27" t="s">
        <v>76</v>
      </c>
      <c r="D17" s="40" t="s">
        <v>88</v>
      </c>
      <c r="E17" s="27" t="s">
        <v>89</v>
      </c>
      <c r="F17" s="40" t="s">
        <v>93</v>
      </c>
      <c r="G17" s="40" t="s">
        <v>94</v>
      </c>
      <c r="H17" s="40">
        <v>350200400</v>
      </c>
      <c r="I17" s="40" t="s">
        <v>95</v>
      </c>
      <c r="J17" s="40">
        <v>10331</v>
      </c>
      <c r="K17" s="40" t="s">
        <v>82</v>
      </c>
      <c r="L17" s="40" t="s">
        <v>121</v>
      </c>
      <c r="M17" s="40">
        <v>8000</v>
      </c>
      <c r="N17" s="40">
        <v>1000</v>
      </c>
      <c r="O17" s="29">
        <v>1556</v>
      </c>
      <c r="P17" s="23">
        <f>+Tabla1[[#This Row],[Meta Ejecutada Vigencia4]]/Tabla1[[#This Row],[Meta Programada Vigencia]]</f>
        <v>1.556</v>
      </c>
      <c r="Q17" s="23">
        <f>+Tabla1[[#This Row],[Meta Ejecutada Vigencia4]]/Tabla1[[#This Row],[Meta Programada Cuatrienio3]]</f>
        <v>0.19450000000000001</v>
      </c>
      <c r="R17" s="42" t="s">
        <v>140</v>
      </c>
      <c r="S17" s="43" t="s">
        <v>139</v>
      </c>
      <c r="T17" s="44">
        <v>3170978615</v>
      </c>
      <c r="U17" s="44">
        <v>48700000</v>
      </c>
      <c r="V17" s="33" t="s">
        <v>147</v>
      </c>
      <c r="W17" s="33" t="s">
        <v>174</v>
      </c>
      <c r="X17" s="55">
        <v>1556</v>
      </c>
      <c r="Y17" s="29" t="s">
        <v>148</v>
      </c>
      <c r="Z17" s="37">
        <v>48700000</v>
      </c>
      <c r="AA17" s="47"/>
      <c r="AB17" s="47"/>
      <c r="AC17" s="47"/>
      <c r="AD17" s="47"/>
      <c r="AE17" s="47"/>
      <c r="AF17" s="47"/>
      <c r="AG17" s="47"/>
      <c r="AH17" s="47"/>
      <c r="AI17" s="47"/>
      <c r="AJ17" s="47"/>
      <c r="AK17" s="47"/>
      <c r="AL17" s="47"/>
      <c r="AM17" s="47"/>
      <c r="AN17" s="48">
        <f>SUM(Tabla1[[#This Row],[Recursos propios 2024]:[Otros 2024]])</f>
        <v>48700000</v>
      </c>
      <c r="AO17" s="37">
        <v>48700000</v>
      </c>
      <c r="AP17" s="47"/>
      <c r="AQ17" s="47"/>
      <c r="AR17" s="47"/>
      <c r="AS17" s="47"/>
      <c r="AT17" s="47"/>
      <c r="AU17" s="47"/>
      <c r="AV17" s="47"/>
      <c r="AW17" s="47"/>
      <c r="AX17" s="47"/>
      <c r="AY17" s="47"/>
      <c r="AZ17" s="47"/>
      <c r="BA17" s="47"/>
      <c r="BB17" s="47"/>
      <c r="BC17" s="48">
        <f>SUM(Tabla1[[#This Row],[Recursos propios 20242]:[Otros 202415]])</f>
        <v>48700000</v>
      </c>
      <c r="BD17" s="25">
        <f>+Tabla1[[#This Row],[Total Comprometido 2024]]/Tabla1[[#This Row],[Total 2024]]</f>
        <v>1</v>
      </c>
      <c r="BE17" s="49">
        <v>48700000</v>
      </c>
      <c r="BF17" s="49">
        <v>48700000</v>
      </c>
      <c r="BG17" s="47"/>
      <c r="BH17" s="40" t="s">
        <v>125</v>
      </c>
      <c r="BI17" s="38" t="s">
        <v>126</v>
      </c>
      <c r="BJ17" s="40">
        <v>8</v>
      </c>
    </row>
    <row r="18" spans="1:62" s="50" customFormat="1" ht="105">
      <c r="A18" s="51"/>
      <c r="B18" s="51"/>
      <c r="C18" s="51"/>
      <c r="D18" s="51"/>
      <c r="E18" s="51"/>
      <c r="F18" s="51"/>
      <c r="G18" s="51"/>
      <c r="H18" s="51"/>
      <c r="I18" s="51"/>
      <c r="J18" s="51"/>
      <c r="K18" s="51"/>
      <c r="L18" s="51"/>
      <c r="M18" s="51"/>
      <c r="N18" s="51"/>
      <c r="O18" s="41"/>
      <c r="P18" s="23" t="e">
        <f>+Tabla1[[#This Row],[Meta Ejecutada Vigencia4]]/Tabla1[[#This Row],[Meta Programada Vigencia]]</f>
        <v>#DIV/0!</v>
      </c>
      <c r="Q18" s="23" t="e">
        <f>+Tabla1[[#This Row],[Meta Ejecutada Vigencia4]]/Tabla1[[#This Row],[Meta Programada Cuatrienio3]]</f>
        <v>#DIV/0!</v>
      </c>
      <c r="R18" s="42" t="s">
        <v>135</v>
      </c>
      <c r="S18" s="43" t="s">
        <v>136</v>
      </c>
      <c r="T18" s="44">
        <v>17989229170.099998</v>
      </c>
      <c r="U18" s="44">
        <v>5566604169.1199999</v>
      </c>
      <c r="V18" s="33" t="s">
        <v>147</v>
      </c>
      <c r="W18" s="33" t="s">
        <v>174</v>
      </c>
      <c r="X18" s="55">
        <v>1556</v>
      </c>
      <c r="Y18" s="33" t="s">
        <v>168</v>
      </c>
      <c r="Z18" s="46">
        <v>2604020614.6399999</v>
      </c>
      <c r="AA18" s="53"/>
      <c r="AB18" s="53"/>
      <c r="AC18" s="53"/>
      <c r="AD18" s="53"/>
      <c r="AE18" s="53"/>
      <c r="AF18" s="53"/>
      <c r="AG18" s="53"/>
      <c r="AH18" s="53"/>
      <c r="AI18" s="53"/>
      <c r="AJ18" s="53"/>
      <c r="AK18" s="53"/>
      <c r="AL18" s="53"/>
      <c r="AM18" s="53">
        <v>43301064</v>
      </c>
      <c r="AN18" s="54">
        <f>SUM(Tabla1[[#This Row],[Recursos propios 2024]:[Otros 2024]])</f>
        <v>2647321678.6399999</v>
      </c>
      <c r="AO18" s="46">
        <v>1049112269</v>
      </c>
      <c r="AP18" s="53"/>
      <c r="AQ18" s="53"/>
      <c r="AR18" s="53"/>
      <c r="AS18" s="53"/>
      <c r="AT18" s="53"/>
      <c r="AU18" s="53"/>
      <c r="AV18" s="53"/>
      <c r="AW18" s="53"/>
      <c r="AX18" s="53"/>
      <c r="AY18" s="53"/>
      <c r="AZ18" s="53"/>
      <c r="BA18" s="53"/>
      <c r="BB18" s="53">
        <v>43301064</v>
      </c>
      <c r="BC18" s="54">
        <f>SUM(Tabla1[[#This Row],[Recursos propios 20242]:[Otros 202415]])</f>
        <v>1092413333</v>
      </c>
      <c r="BD18" s="26">
        <f>+Tabla1[[#This Row],[Total Comprometido 2024]]/Tabla1[[#This Row],[Total 2024]]</f>
        <v>0.41264850502081862</v>
      </c>
      <c r="BE18" s="44">
        <v>1092413333</v>
      </c>
      <c r="BF18" s="44">
        <v>1092413333</v>
      </c>
      <c r="BG18" s="53"/>
      <c r="BH18" s="27" t="s">
        <v>125</v>
      </c>
      <c r="BI18" s="38" t="s">
        <v>126</v>
      </c>
      <c r="BJ18" s="51"/>
    </row>
    <row r="19" spans="1:62" s="50" customFormat="1" ht="313.5" customHeight="1">
      <c r="A19" s="27">
        <v>68</v>
      </c>
      <c r="B19" s="27" t="s">
        <v>74</v>
      </c>
      <c r="C19" s="27" t="s">
        <v>75</v>
      </c>
      <c r="D19" s="27" t="s">
        <v>96</v>
      </c>
      <c r="E19" s="27" t="s">
        <v>97</v>
      </c>
      <c r="F19" s="27" t="s">
        <v>98</v>
      </c>
      <c r="G19" s="27" t="s">
        <v>99</v>
      </c>
      <c r="H19" s="27">
        <v>360501700</v>
      </c>
      <c r="I19" s="27" t="s">
        <v>100</v>
      </c>
      <c r="J19" s="28">
        <v>1</v>
      </c>
      <c r="K19" s="27" t="s">
        <v>82</v>
      </c>
      <c r="L19" s="27" t="s">
        <v>122</v>
      </c>
      <c r="M19" s="28">
        <v>1</v>
      </c>
      <c r="N19" s="27">
        <v>1</v>
      </c>
      <c r="O19" s="33">
        <v>1</v>
      </c>
      <c r="P19" s="24">
        <f>+Tabla1[[#This Row],[Meta Ejecutada Vigencia4]]/Tabla1[[#This Row],[Meta Programada Vigencia]]</f>
        <v>1</v>
      </c>
      <c r="Q19" s="24">
        <f>+Tabla1[[#This Row],[Meta Ejecutada Vigencia4]]/Tabla1[[#This Row],[Meta Programada Cuatrienio3]]</f>
        <v>1</v>
      </c>
      <c r="R19" s="45" t="s">
        <v>149</v>
      </c>
      <c r="S19" s="43" t="s">
        <v>141</v>
      </c>
      <c r="T19" s="56">
        <v>140700000</v>
      </c>
      <c r="U19" s="56">
        <v>140700000</v>
      </c>
      <c r="V19" s="33" t="s">
        <v>144</v>
      </c>
      <c r="W19" s="33" t="s">
        <v>175</v>
      </c>
      <c r="X19" s="33" t="s">
        <v>158</v>
      </c>
      <c r="Y19" s="29" t="s">
        <v>170</v>
      </c>
      <c r="Z19" s="57">
        <v>140700000</v>
      </c>
      <c r="AA19" s="58"/>
      <c r="AB19" s="58"/>
      <c r="AC19" s="58"/>
      <c r="AD19" s="58"/>
      <c r="AE19" s="58"/>
      <c r="AF19" s="58"/>
      <c r="AG19" s="58"/>
      <c r="AH19" s="58"/>
      <c r="AI19" s="58"/>
      <c r="AJ19" s="58"/>
      <c r="AK19" s="58"/>
      <c r="AL19" s="58"/>
      <c r="AM19" s="58"/>
      <c r="AN19" s="59">
        <f>SUM(Tabla1[[#This Row],[Recursos propios 2024]:[Otros 2024]])</f>
        <v>140700000</v>
      </c>
      <c r="AO19" s="57">
        <v>140700000</v>
      </c>
      <c r="AP19" s="58"/>
      <c r="AQ19" s="58"/>
      <c r="AR19" s="58"/>
      <c r="AS19" s="58"/>
      <c r="AT19" s="58"/>
      <c r="AU19" s="58"/>
      <c r="AV19" s="58"/>
      <c r="AW19" s="58"/>
      <c r="AX19" s="58"/>
      <c r="AY19" s="58"/>
      <c r="AZ19" s="58"/>
      <c r="BA19" s="58"/>
      <c r="BB19" s="58"/>
      <c r="BC19" s="59">
        <f>SUM(Tabla1[[#This Row],[Recursos propios 20242]:[Otros 202415]])</f>
        <v>140700000</v>
      </c>
      <c r="BD19" s="25">
        <f>+Tabla1[[#This Row],[Total Comprometido 2024]]/Tabla1[[#This Row],[Total 2024]]</f>
        <v>1</v>
      </c>
      <c r="BE19" s="32">
        <v>140700000</v>
      </c>
      <c r="BF19" s="32">
        <v>140700000</v>
      </c>
      <c r="BG19" s="58"/>
      <c r="BH19" s="27" t="s">
        <v>125</v>
      </c>
      <c r="BI19" s="38" t="s">
        <v>126</v>
      </c>
      <c r="BJ19" s="27">
        <v>8</v>
      </c>
    </row>
    <row r="20" spans="1:62" s="50" customFormat="1" ht="304.5" customHeight="1">
      <c r="A20" s="51"/>
      <c r="B20" s="51"/>
      <c r="C20" s="51"/>
      <c r="D20" s="51"/>
      <c r="E20" s="51"/>
      <c r="F20" s="51"/>
      <c r="G20" s="51"/>
      <c r="H20" s="51"/>
      <c r="I20" s="51"/>
      <c r="J20" s="52"/>
      <c r="K20" s="51"/>
      <c r="L20" s="51"/>
      <c r="M20" s="52"/>
      <c r="N20" s="51"/>
      <c r="O20" s="41"/>
      <c r="P20" s="23" t="e">
        <f>+Tabla1[[#This Row],[Meta Ejecutada Vigencia4]]/Tabla1[[#This Row],[Meta Programada Vigencia]]</f>
        <v>#DIV/0!</v>
      </c>
      <c r="Q20" s="23" t="e">
        <f>+Tabla1[[#This Row],[Meta Ejecutada Vigencia4]]/Tabla1[[#This Row],[Meta Programada Cuatrienio3]]</f>
        <v>#DIV/0!</v>
      </c>
      <c r="R20" s="42" t="s">
        <v>142</v>
      </c>
      <c r="S20" s="43" t="s">
        <v>143</v>
      </c>
      <c r="T20" s="44">
        <v>2525786250</v>
      </c>
      <c r="U20" s="44">
        <v>356586250</v>
      </c>
      <c r="V20" s="33" t="s">
        <v>144</v>
      </c>
      <c r="W20" s="33" t="s">
        <v>175</v>
      </c>
      <c r="X20" s="33" t="s">
        <v>158</v>
      </c>
      <c r="Y20" s="33" t="s">
        <v>150</v>
      </c>
      <c r="Z20" s="46">
        <v>392506944</v>
      </c>
      <c r="AA20" s="53"/>
      <c r="AB20" s="53"/>
      <c r="AC20" s="53"/>
      <c r="AD20" s="53"/>
      <c r="AE20" s="53"/>
      <c r="AF20" s="53"/>
      <c r="AG20" s="53"/>
      <c r="AH20" s="53"/>
      <c r="AI20" s="53"/>
      <c r="AJ20" s="53"/>
      <c r="AK20" s="53"/>
      <c r="AL20" s="53"/>
      <c r="AM20" s="53"/>
      <c r="AN20" s="54">
        <f>SUM(Tabla1[[#This Row],[Recursos propios 2024]:[Otros 2024]])</f>
        <v>392506944</v>
      </c>
      <c r="AO20" s="46">
        <v>198373334</v>
      </c>
      <c r="AP20" s="53"/>
      <c r="AQ20" s="53"/>
      <c r="AR20" s="53"/>
      <c r="AS20" s="53"/>
      <c r="AT20" s="53"/>
      <c r="AU20" s="53"/>
      <c r="AV20" s="53"/>
      <c r="AW20" s="53"/>
      <c r="AX20" s="53"/>
      <c r="AY20" s="53"/>
      <c r="AZ20" s="53"/>
      <c r="BA20" s="53"/>
      <c r="BB20" s="53"/>
      <c r="BC20" s="54">
        <f>SUM(Tabla1[[#This Row],[Recursos propios 20242]:[Otros 202415]])</f>
        <v>198373334</v>
      </c>
      <c r="BD20" s="26">
        <f>+Tabla1[[#This Row],[Total Comprometido 2024]]/Tabla1[[#This Row],[Total 2024]]</f>
        <v>0.50540082674308051</v>
      </c>
      <c r="BE20" s="44">
        <v>178523334</v>
      </c>
      <c r="BF20" s="44">
        <v>178523334</v>
      </c>
      <c r="BG20" s="53"/>
      <c r="BH20" s="27" t="s">
        <v>125</v>
      </c>
      <c r="BI20" s="38" t="s">
        <v>126</v>
      </c>
      <c r="BJ20" s="51"/>
    </row>
    <row r="21" spans="1:62" s="50" customFormat="1" ht="105">
      <c r="A21" s="40">
        <v>69</v>
      </c>
      <c r="B21" s="40" t="s">
        <v>74</v>
      </c>
      <c r="C21" s="40" t="s">
        <v>75</v>
      </c>
      <c r="D21" s="40" t="s">
        <v>96</v>
      </c>
      <c r="E21" s="40" t="s">
        <v>97</v>
      </c>
      <c r="F21" s="40" t="s">
        <v>101</v>
      </c>
      <c r="G21" s="40" t="s">
        <v>102</v>
      </c>
      <c r="H21" s="40">
        <v>360500700</v>
      </c>
      <c r="I21" s="40" t="s">
        <v>103</v>
      </c>
      <c r="J21" s="40">
        <v>0</v>
      </c>
      <c r="K21" s="40" t="s">
        <v>82</v>
      </c>
      <c r="L21" s="40" t="s">
        <v>121</v>
      </c>
      <c r="M21" s="40">
        <v>2</v>
      </c>
      <c r="N21" s="40">
        <v>1</v>
      </c>
      <c r="O21" s="41"/>
      <c r="P21" s="23">
        <f>+Tabla1[[#This Row],[Meta Ejecutada Vigencia4]]/Tabla1[[#This Row],[Meta Programada Vigencia]]</f>
        <v>0</v>
      </c>
      <c r="Q21" s="23">
        <f>+Tabla1[[#This Row],[Meta Ejecutada Vigencia4]]/Tabla1[[#This Row],[Meta Programada Cuatrienio3]]</f>
        <v>0</v>
      </c>
      <c r="R21" s="42" t="s">
        <v>142</v>
      </c>
      <c r="S21" s="43" t="s">
        <v>143</v>
      </c>
      <c r="T21" s="44">
        <v>2525786250</v>
      </c>
      <c r="U21" s="44">
        <v>356586250</v>
      </c>
      <c r="V21" s="33"/>
      <c r="W21" s="33"/>
      <c r="X21" s="33"/>
      <c r="Y21" s="33"/>
      <c r="Z21" s="46">
        <v>114079306</v>
      </c>
      <c r="AA21" s="47"/>
      <c r="AB21" s="47"/>
      <c r="AC21" s="47"/>
      <c r="AD21" s="47"/>
      <c r="AE21" s="47"/>
      <c r="AF21" s="47"/>
      <c r="AG21" s="47"/>
      <c r="AH21" s="47"/>
      <c r="AI21" s="47"/>
      <c r="AJ21" s="47"/>
      <c r="AK21" s="47"/>
      <c r="AL21" s="47"/>
      <c r="AM21" s="47"/>
      <c r="AN21" s="48">
        <f>SUM(Tabla1[[#This Row],[Recursos propios 2024]:[Otros 2024]])</f>
        <v>114079306</v>
      </c>
      <c r="AO21" s="37"/>
      <c r="AP21" s="47"/>
      <c r="AQ21" s="47"/>
      <c r="AR21" s="47"/>
      <c r="AS21" s="47"/>
      <c r="AT21" s="47"/>
      <c r="AU21" s="47"/>
      <c r="AV21" s="47"/>
      <c r="AW21" s="47"/>
      <c r="AX21" s="47"/>
      <c r="AY21" s="47"/>
      <c r="AZ21" s="47"/>
      <c r="BA21" s="47"/>
      <c r="BB21" s="47"/>
      <c r="BC21" s="48">
        <f>SUM(Tabla1[[#This Row],[Recursos propios 20242]:[Otros 202415]])</f>
        <v>0</v>
      </c>
      <c r="BD21" s="25">
        <f>+Tabla1[[#This Row],[Total Comprometido 2024]]/Tabla1[[#This Row],[Total 2024]]</f>
        <v>0</v>
      </c>
      <c r="BE21" s="49"/>
      <c r="BF21" s="49"/>
      <c r="BG21" s="47"/>
      <c r="BH21" s="40" t="s">
        <v>125</v>
      </c>
      <c r="BI21" s="38" t="s">
        <v>126</v>
      </c>
      <c r="BJ21" s="40">
        <v>8</v>
      </c>
    </row>
    <row r="22" spans="1:62" s="50" customFormat="1" ht="126">
      <c r="A22" s="27">
        <v>70</v>
      </c>
      <c r="B22" s="27" t="s">
        <v>74</v>
      </c>
      <c r="C22" s="27" t="s">
        <v>76</v>
      </c>
      <c r="D22" s="27" t="s">
        <v>88</v>
      </c>
      <c r="E22" s="27" t="s">
        <v>89</v>
      </c>
      <c r="F22" s="27" t="s">
        <v>104</v>
      </c>
      <c r="G22" s="27" t="s">
        <v>105</v>
      </c>
      <c r="H22" s="27">
        <v>350201000</v>
      </c>
      <c r="I22" s="27" t="s">
        <v>106</v>
      </c>
      <c r="J22" s="28">
        <v>0</v>
      </c>
      <c r="K22" s="27" t="s">
        <v>82</v>
      </c>
      <c r="L22" s="27" t="s">
        <v>121</v>
      </c>
      <c r="M22" s="28">
        <v>8</v>
      </c>
      <c r="N22" s="27">
        <v>1</v>
      </c>
      <c r="O22" s="33">
        <v>0.5</v>
      </c>
      <c r="P22" s="24">
        <f>+Tabla1[[#This Row],[Meta Ejecutada Vigencia4]]/Tabla1[[#This Row],[Meta Programada Vigencia]]</f>
        <v>0.5</v>
      </c>
      <c r="Q22" s="24">
        <f>+Tabla1[[#This Row],[Meta Ejecutada Vigencia4]]/Tabla1[[#This Row],[Meta Programada Cuatrienio3]]</f>
        <v>6.25E-2</v>
      </c>
      <c r="R22" s="45" t="s">
        <v>135</v>
      </c>
      <c r="S22" s="43" t="s">
        <v>136</v>
      </c>
      <c r="T22" s="44">
        <v>17989229170.099998</v>
      </c>
      <c r="U22" s="44">
        <v>5566604169.1199999</v>
      </c>
      <c r="V22" s="33" t="s">
        <v>144</v>
      </c>
      <c r="W22" s="33" t="s">
        <v>163</v>
      </c>
      <c r="X22" s="33" t="s">
        <v>162</v>
      </c>
      <c r="Y22" s="33" t="s">
        <v>161</v>
      </c>
      <c r="Z22" s="57">
        <v>170000000</v>
      </c>
      <c r="AA22" s="58"/>
      <c r="AB22" s="58"/>
      <c r="AC22" s="58"/>
      <c r="AD22" s="58"/>
      <c r="AE22" s="58"/>
      <c r="AF22" s="58"/>
      <c r="AG22" s="58"/>
      <c r="AH22" s="58"/>
      <c r="AI22" s="58"/>
      <c r="AJ22" s="58"/>
      <c r="AK22" s="58"/>
      <c r="AL22" s="58"/>
      <c r="AM22" s="58"/>
      <c r="AN22" s="59">
        <f>SUM(Tabla1[[#This Row],[Recursos propios 2024]:[Otros 2024]])</f>
        <v>170000000</v>
      </c>
      <c r="AO22" s="57">
        <v>3737000</v>
      </c>
      <c r="AP22" s="58"/>
      <c r="AQ22" s="58"/>
      <c r="AR22" s="58"/>
      <c r="AS22" s="58"/>
      <c r="AT22" s="58"/>
      <c r="AU22" s="58"/>
      <c r="AV22" s="58"/>
      <c r="AW22" s="58"/>
      <c r="AX22" s="58"/>
      <c r="AY22" s="58"/>
      <c r="AZ22" s="58"/>
      <c r="BA22" s="58"/>
      <c r="BB22" s="58"/>
      <c r="BC22" s="59">
        <f>SUM(Tabla1[[#This Row],[Recursos propios 20242]:[Otros 202415]])</f>
        <v>3737000</v>
      </c>
      <c r="BD22" s="25">
        <f>+Tabla1[[#This Row],[Total Comprometido 2024]]/Tabla1[[#This Row],[Total 2024]]</f>
        <v>2.198235294117647E-2</v>
      </c>
      <c r="BE22" s="56"/>
      <c r="BF22" s="56"/>
      <c r="BG22" s="58"/>
      <c r="BH22" s="27" t="s">
        <v>125</v>
      </c>
      <c r="BI22" s="38" t="s">
        <v>126</v>
      </c>
      <c r="BJ22" s="27" t="s">
        <v>123</v>
      </c>
    </row>
    <row r="23" spans="1:62" s="50" customFormat="1" ht="153.6" customHeight="1">
      <c r="A23" s="40">
        <v>71</v>
      </c>
      <c r="B23" s="40" t="s">
        <v>74</v>
      </c>
      <c r="C23" s="40" t="s">
        <v>76</v>
      </c>
      <c r="D23" s="40" t="s">
        <v>88</v>
      </c>
      <c r="E23" s="40" t="s">
        <v>89</v>
      </c>
      <c r="F23" s="40" t="s">
        <v>107</v>
      </c>
      <c r="G23" s="40" t="s">
        <v>108</v>
      </c>
      <c r="H23" s="40">
        <v>350200800</v>
      </c>
      <c r="I23" s="40" t="s">
        <v>109</v>
      </c>
      <c r="J23" s="40">
        <v>0</v>
      </c>
      <c r="K23" s="40" t="s">
        <v>82</v>
      </c>
      <c r="L23" s="27" t="s">
        <v>121</v>
      </c>
      <c r="M23" s="40">
        <v>2</v>
      </c>
      <c r="N23" s="27">
        <v>2</v>
      </c>
      <c r="O23" s="41">
        <v>1</v>
      </c>
      <c r="P23" s="23">
        <f>+Tabla1[[#This Row],[Meta Ejecutada Vigencia4]]/Tabla1[[#This Row],[Meta Programada Vigencia]]</f>
        <v>0.5</v>
      </c>
      <c r="Q23" s="23">
        <f>+Tabla1[[#This Row],[Meta Ejecutada Vigencia4]]/Tabla1[[#This Row],[Meta Programada Cuatrienio3]]</f>
        <v>0.5</v>
      </c>
      <c r="R23" s="42" t="s">
        <v>135</v>
      </c>
      <c r="S23" s="43" t="s">
        <v>136</v>
      </c>
      <c r="T23" s="44">
        <v>17989229170.099998</v>
      </c>
      <c r="U23" s="44">
        <v>5566604169.1199999</v>
      </c>
      <c r="V23" s="33" t="s">
        <v>144</v>
      </c>
      <c r="W23" s="33" t="s">
        <v>151</v>
      </c>
      <c r="X23" s="33" t="s">
        <v>152</v>
      </c>
      <c r="Y23" s="33" t="s">
        <v>177</v>
      </c>
      <c r="Z23" s="46">
        <v>594928437.5</v>
      </c>
      <c r="AA23" s="47"/>
      <c r="AB23" s="47"/>
      <c r="AC23" s="47"/>
      <c r="AD23" s="47"/>
      <c r="AE23" s="47"/>
      <c r="AF23" s="47"/>
      <c r="AG23" s="47"/>
      <c r="AH23" s="47"/>
      <c r="AI23" s="47"/>
      <c r="AJ23" s="47"/>
      <c r="AK23" s="47"/>
      <c r="AL23" s="47"/>
      <c r="AM23" s="47"/>
      <c r="AN23" s="48">
        <f>SUM(Tabla1[[#This Row],[Recursos propios 2024]:[Otros 2024]])</f>
        <v>594928437.5</v>
      </c>
      <c r="AO23" s="37">
        <v>175000000</v>
      </c>
      <c r="AP23" s="47"/>
      <c r="AQ23" s="47"/>
      <c r="AR23" s="47"/>
      <c r="AS23" s="47"/>
      <c r="AT23" s="47"/>
      <c r="AU23" s="47"/>
      <c r="AV23" s="47"/>
      <c r="AW23" s="47"/>
      <c r="AX23" s="47"/>
      <c r="AY23" s="47"/>
      <c r="AZ23" s="47"/>
      <c r="BA23" s="47"/>
      <c r="BB23" s="47"/>
      <c r="BC23" s="48">
        <f>SUM(Tabla1[[#This Row],[Recursos propios 20242]:[Otros 202415]])</f>
        <v>175000000</v>
      </c>
      <c r="BD23" s="25">
        <f>+Tabla1[[#This Row],[Total Comprometido 2024]]/Tabla1[[#This Row],[Total 2024]]</f>
        <v>0.29415302575782487</v>
      </c>
      <c r="BE23" s="49"/>
      <c r="BF23" s="49"/>
      <c r="BG23" s="47"/>
      <c r="BH23" s="40" t="s">
        <v>125</v>
      </c>
      <c r="BI23" s="38" t="s">
        <v>126</v>
      </c>
      <c r="BJ23" s="40">
        <v>8.9</v>
      </c>
    </row>
    <row r="24" spans="1:62" s="50" customFormat="1" ht="219.6" customHeight="1">
      <c r="A24" s="27">
        <v>72</v>
      </c>
      <c r="B24" s="27" t="s">
        <v>74</v>
      </c>
      <c r="C24" s="27" t="s">
        <v>76</v>
      </c>
      <c r="D24" s="27" t="s">
        <v>88</v>
      </c>
      <c r="E24" s="27" t="s">
        <v>89</v>
      </c>
      <c r="F24" s="27" t="s">
        <v>110</v>
      </c>
      <c r="G24" s="27" t="s">
        <v>111</v>
      </c>
      <c r="H24" s="27">
        <v>350211600</v>
      </c>
      <c r="I24" s="27" t="s">
        <v>112</v>
      </c>
      <c r="J24" s="28">
        <v>0</v>
      </c>
      <c r="K24" s="27" t="s">
        <v>82</v>
      </c>
      <c r="L24" s="27" t="s">
        <v>121</v>
      </c>
      <c r="M24" s="28">
        <v>20</v>
      </c>
      <c r="N24" s="27">
        <v>3</v>
      </c>
      <c r="O24" s="33">
        <v>3</v>
      </c>
      <c r="P24" s="24">
        <f>+Tabla1[[#This Row],[Meta Ejecutada Vigencia4]]/Tabla1[[#This Row],[Meta Programada Vigencia]]</f>
        <v>1</v>
      </c>
      <c r="Q24" s="24">
        <f>+Tabla1[[#This Row],[Meta Ejecutada Vigencia4]]/Tabla1[[#This Row],[Meta Programada Cuatrienio3]]</f>
        <v>0.15</v>
      </c>
      <c r="R24" s="45" t="s">
        <v>135</v>
      </c>
      <c r="S24" s="43" t="s">
        <v>136</v>
      </c>
      <c r="T24" s="44">
        <v>17989229170.099998</v>
      </c>
      <c r="U24" s="44">
        <v>5566604169.1199999</v>
      </c>
      <c r="V24" s="33" t="s">
        <v>144</v>
      </c>
      <c r="W24" s="33" t="s">
        <v>164</v>
      </c>
      <c r="X24" s="33" t="s">
        <v>165</v>
      </c>
      <c r="Y24" s="33" t="s">
        <v>171</v>
      </c>
      <c r="Z24" s="57">
        <v>305000000</v>
      </c>
      <c r="AA24" s="58"/>
      <c r="AB24" s="58"/>
      <c r="AC24" s="58"/>
      <c r="AD24" s="58"/>
      <c r="AE24" s="58"/>
      <c r="AF24" s="58"/>
      <c r="AG24" s="58"/>
      <c r="AH24" s="58"/>
      <c r="AI24" s="58"/>
      <c r="AJ24" s="58"/>
      <c r="AK24" s="58"/>
      <c r="AL24" s="58"/>
      <c r="AM24" s="58"/>
      <c r="AN24" s="59">
        <f>SUM(Tabla1[[#This Row],[Recursos propios 2024]:[Otros 2024]])</f>
        <v>305000000</v>
      </c>
      <c r="AO24" s="57">
        <v>105000000</v>
      </c>
      <c r="AP24" s="58"/>
      <c r="AQ24" s="58"/>
      <c r="AR24" s="58"/>
      <c r="AS24" s="58"/>
      <c r="AT24" s="58"/>
      <c r="AU24" s="58"/>
      <c r="AV24" s="58"/>
      <c r="AW24" s="58"/>
      <c r="AX24" s="58"/>
      <c r="AY24" s="58"/>
      <c r="AZ24" s="58"/>
      <c r="BA24" s="58"/>
      <c r="BB24" s="58"/>
      <c r="BC24" s="59">
        <f>SUM(Tabla1[[#This Row],[Recursos propios 20242]:[Otros 202415]])</f>
        <v>105000000</v>
      </c>
      <c r="BD24" s="25">
        <f>+Tabla1[[#This Row],[Total Comprometido 2024]]/Tabla1[[#This Row],[Total 2024]]</f>
        <v>0.34426229508196721</v>
      </c>
      <c r="BE24" s="57">
        <v>105000000</v>
      </c>
      <c r="BF24" s="57">
        <v>105000000</v>
      </c>
      <c r="BG24" s="58"/>
      <c r="BH24" s="27" t="s">
        <v>125</v>
      </c>
      <c r="BI24" s="38" t="s">
        <v>126</v>
      </c>
      <c r="BJ24" s="27" t="s">
        <v>123</v>
      </c>
    </row>
    <row r="25" spans="1:62" s="50" customFormat="1" ht="72">
      <c r="A25" s="40">
        <v>73</v>
      </c>
      <c r="B25" s="40" t="s">
        <v>74</v>
      </c>
      <c r="C25" s="40" t="s">
        <v>76</v>
      </c>
      <c r="D25" s="40" t="s">
        <v>88</v>
      </c>
      <c r="E25" s="40" t="s">
        <v>113</v>
      </c>
      <c r="F25" s="40" t="s">
        <v>114</v>
      </c>
      <c r="G25" s="40" t="s">
        <v>115</v>
      </c>
      <c r="H25" s="40">
        <v>350201400</v>
      </c>
      <c r="I25" s="40" t="s">
        <v>116</v>
      </c>
      <c r="J25" s="40">
        <v>0</v>
      </c>
      <c r="K25" s="40" t="s">
        <v>117</v>
      </c>
      <c r="L25" s="27" t="s">
        <v>122</v>
      </c>
      <c r="M25" s="40">
        <v>100</v>
      </c>
      <c r="N25" s="27">
        <v>100</v>
      </c>
      <c r="O25" s="41">
        <v>0</v>
      </c>
      <c r="P25" s="24">
        <f>+Tabla1[[#This Row],[Meta Ejecutada Vigencia4]]/Tabla1[[#This Row],[Meta Programada Vigencia]]</f>
        <v>0</v>
      </c>
      <c r="Q25" s="23">
        <f>+Tabla1[[#This Row],[Meta Ejecutada Vigencia4]]/Tabla1[[#This Row],[Meta Programada Cuatrienio3]]</f>
        <v>0</v>
      </c>
      <c r="R25" s="42"/>
      <c r="S25" s="43"/>
      <c r="T25" s="44"/>
      <c r="U25" s="44"/>
      <c r="V25" s="33"/>
      <c r="W25" s="33"/>
      <c r="X25" s="33"/>
      <c r="Y25" s="33"/>
      <c r="Z25" s="46">
        <v>0</v>
      </c>
      <c r="AA25" s="47"/>
      <c r="AB25" s="47"/>
      <c r="AC25" s="47"/>
      <c r="AD25" s="47"/>
      <c r="AE25" s="47"/>
      <c r="AF25" s="47"/>
      <c r="AG25" s="47"/>
      <c r="AH25" s="47"/>
      <c r="AI25" s="47"/>
      <c r="AJ25" s="47"/>
      <c r="AK25" s="47"/>
      <c r="AL25" s="47"/>
      <c r="AM25" s="47"/>
      <c r="AN25" s="48">
        <f>SUM(Tabla1[[#This Row],[Recursos propios 2024]:[Otros 2024]])</f>
        <v>0</v>
      </c>
      <c r="AO25" s="37"/>
      <c r="AP25" s="47"/>
      <c r="AQ25" s="47"/>
      <c r="AR25" s="47"/>
      <c r="AS25" s="47"/>
      <c r="AT25" s="47"/>
      <c r="AU25" s="47"/>
      <c r="AV25" s="47"/>
      <c r="AW25" s="47"/>
      <c r="AX25" s="47"/>
      <c r="AY25" s="47"/>
      <c r="AZ25" s="47"/>
      <c r="BA25" s="47"/>
      <c r="BB25" s="47"/>
      <c r="BC25" s="48">
        <f>SUM(Tabla1[[#This Row],[Recursos propios 20242]:[Otros 202415]])</f>
        <v>0</v>
      </c>
      <c r="BD25" s="25" t="e">
        <f>+Tabla1[[#This Row],[Total Comprometido 2024]]/Tabla1[[#This Row],[Total 2024]]</f>
        <v>#DIV/0!</v>
      </c>
      <c r="BE25" s="49"/>
      <c r="BF25" s="49"/>
      <c r="BG25" s="47"/>
      <c r="BH25" s="40" t="s">
        <v>125</v>
      </c>
      <c r="BI25" s="38" t="s">
        <v>126</v>
      </c>
      <c r="BJ25" s="40" t="s">
        <v>124</v>
      </c>
    </row>
    <row r="26" spans="1:62" s="50" customFormat="1" ht="283.35000000000002" customHeight="1">
      <c r="A26" s="40">
        <v>279</v>
      </c>
      <c r="B26" s="40" t="s">
        <v>74</v>
      </c>
      <c r="C26" s="40" t="s">
        <v>76</v>
      </c>
      <c r="D26" s="40" t="s">
        <v>88</v>
      </c>
      <c r="E26" s="40" t="s">
        <v>113</v>
      </c>
      <c r="F26" s="40" t="s">
        <v>118</v>
      </c>
      <c r="G26" s="40" t="s">
        <v>119</v>
      </c>
      <c r="H26" s="40">
        <v>350201200</v>
      </c>
      <c r="I26" s="40" t="s">
        <v>120</v>
      </c>
      <c r="J26" s="40">
        <v>0</v>
      </c>
      <c r="K26" s="40" t="s">
        <v>82</v>
      </c>
      <c r="L26" s="27" t="s">
        <v>122</v>
      </c>
      <c r="M26" s="40">
        <v>1</v>
      </c>
      <c r="N26" s="27">
        <v>1</v>
      </c>
      <c r="O26" s="33">
        <v>1</v>
      </c>
      <c r="P26" s="24">
        <f>+Tabla1[[#This Row],[Meta Ejecutada Vigencia4]]/Tabla1[[#This Row],[Meta Programada Vigencia]]</f>
        <v>1</v>
      </c>
      <c r="Q26" s="24">
        <f>+Tabla1[[#This Row],[Meta Ejecutada Vigencia4]]/Tabla1[[#This Row],[Meta Programada Cuatrienio3]]</f>
        <v>1</v>
      </c>
      <c r="R26" s="45" t="s">
        <v>135</v>
      </c>
      <c r="S26" s="43" t="s">
        <v>136</v>
      </c>
      <c r="T26" s="44">
        <v>17989229170.099998</v>
      </c>
      <c r="U26" s="44">
        <v>5566604169.1199999</v>
      </c>
      <c r="V26" s="33" t="s">
        <v>154</v>
      </c>
      <c r="W26" s="33" t="s">
        <v>153</v>
      </c>
      <c r="X26" s="33">
        <v>3000</v>
      </c>
      <c r="Y26" s="33" t="s">
        <v>176</v>
      </c>
      <c r="Z26" s="57">
        <v>135000000</v>
      </c>
      <c r="AA26" s="58"/>
      <c r="AB26" s="58"/>
      <c r="AC26" s="58"/>
      <c r="AD26" s="58"/>
      <c r="AE26" s="58"/>
      <c r="AF26" s="58"/>
      <c r="AG26" s="58"/>
      <c r="AH26" s="58"/>
      <c r="AI26" s="58"/>
      <c r="AJ26" s="58"/>
      <c r="AK26" s="58"/>
      <c r="AL26" s="58"/>
      <c r="AM26" s="58"/>
      <c r="AN26" s="59">
        <f>SUM(Tabla1[[#This Row],[Recursos propios 2024]:[Otros 2024]])</f>
        <v>135000000</v>
      </c>
      <c r="AO26" s="57">
        <v>20280000</v>
      </c>
      <c r="AP26" s="58"/>
      <c r="AQ26" s="58"/>
      <c r="AR26" s="58"/>
      <c r="AS26" s="58"/>
      <c r="AT26" s="58"/>
      <c r="AU26" s="58"/>
      <c r="AV26" s="58"/>
      <c r="AW26" s="58"/>
      <c r="AX26" s="58"/>
      <c r="AY26" s="58"/>
      <c r="AZ26" s="58"/>
      <c r="BA26" s="58"/>
      <c r="BB26" s="58"/>
      <c r="BC26" s="59">
        <f>SUM(Tabla1[[#This Row],[Recursos propios 20242]:[Otros 202415]])</f>
        <v>20280000</v>
      </c>
      <c r="BD26" s="25">
        <f>+Tabla1[[#This Row],[Total Comprometido 2024]]/Tabla1[[#This Row],[Total 2024]]</f>
        <v>0.15022222222222223</v>
      </c>
      <c r="BE26" s="56">
        <v>20280000</v>
      </c>
      <c r="BF26" s="56">
        <v>20280000</v>
      </c>
      <c r="BG26" s="58"/>
      <c r="BH26" s="40" t="s">
        <v>125</v>
      </c>
      <c r="BI26" s="38" t="s">
        <v>126</v>
      </c>
      <c r="BJ26" s="40" t="s">
        <v>124</v>
      </c>
    </row>
  </sheetData>
  <sheetProtection algorithmName="SHA-512" hashValue="AInGBC3Wu6t52yQhevZl1RK2RXHkgkmODK4mBKF5elUcUke2zy6GOEPEXF9aqZraBDL7fia9GD+I7Nn4pwi0Tg==" saltValue="kdYDJoSU16E3N73un4DEqQ==" spinCount="100000" sheet="1" insertRows="0" deleteRows="0" autoFilter="0"/>
  <mergeCells count="8">
    <mergeCell ref="A1:B4"/>
    <mergeCell ref="C1:BG4"/>
    <mergeCell ref="BH9:BI9"/>
    <mergeCell ref="A9:N9"/>
    <mergeCell ref="O9:Q9"/>
    <mergeCell ref="Z9:AN9"/>
    <mergeCell ref="R9:Y9"/>
    <mergeCell ref="AO9:BG9"/>
  </mergeCells>
  <phoneticPr fontId="10" type="noConversion"/>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Accion</vt:lpstr>
      <vt:lpstr>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MORON</dc:creator>
  <cp:lastModifiedBy>MONICA</cp:lastModifiedBy>
  <dcterms:created xsi:type="dcterms:W3CDTF">2024-06-03T22:05:35Z</dcterms:created>
  <dcterms:modified xsi:type="dcterms:W3CDTF">2025-01-31T21:37:17Z</dcterms:modified>
</cp:coreProperties>
</file>