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d:\Desktop\Alcaldía Bga 2025\Planes de Acción Diciembre 2024\"/>
    </mc:Choice>
  </mc:AlternateContent>
  <xr:revisionPtr revIDLastSave="0" documentId="13_ncr:1_{CD24E233-606E-4A4B-AC88-AC1FF9CC7AB0}" xr6:coauthVersionLast="45" xr6:coauthVersionMax="47" xr10:uidLastSave="{00000000-0000-0000-0000-000000000000}"/>
  <bookViews>
    <workbookView xWindow="-120" yWindow="-120" windowWidth="20730" windowHeight="11160" xr2:uid="{00000000-000D-0000-FFFF-FFFF00000000}"/>
  </bookViews>
  <sheets>
    <sheet name="Interior" sheetId="1" r:id="rId1"/>
  </sheets>
  <externalReferences>
    <externalReference r:id="rId2"/>
    <externalReference r:id="rId3"/>
  </externalReferenc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D73" i="1" l="1"/>
  <c r="BC73" i="1"/>
  <c r="AN73" i="1"/>
  <c r="Q73" i="1"/>
  <c r="P73" i="1"/>
  <c r="BC71" i="1"/>
  <c r="AN71" i="1"/>
  <c r="Q71" i="1"/>
  <c r="P71" i="1"/>
  <c r="BC27" i="1"/>
  <c r="AN27" i="1"/>
  <c r="T27" i="1"/>
  <c r="Q27" i="1"/>
  <c r="BD27" i="1" l="1"/>
  <c r="BD71" i="1" l="1"/>
  <c r="P91" i="1" l="1"/>
  <c r="Q91" i="1"/>
  <c r="T91" i="1"/>
  <c r="AN91" i="1"/>
  <c r="BC91" i="1"/>
  <c r="AN65" i="1" l="1"/>
  <c r="AN59" i="1" l="1"/>
  <c r="BC90" i="1" l="1"/>
  <c r="BC89" i="1"/>
  <c r="BC88" i="1"/>
  <c r="BC87" i="1"/>
  <c r="BC86" i="1"/>
  <c r="BC85" i="1"/>
  <c r="BC84" i="1"/>
  <c r="BC83" i="1"/>
  <c r="BC82" i="1"/>
  <c r="BC81" i="1"/>
  <c r="BC80" i="1"/>
  <c r="BC79" i="1"/>
  <c r="BC78" i="1"/>
  <c r="BC77" i="1"/>
  <c r="BC76" i="1"/>
  <c r="BC75" i="1"/>
  <c r="BC74" i="1"/>
  <c r="BC72" i="1"/>
  <c r="BC70" i="1"/>
  <c r="BC69" i="1"/>
  <c r="BC68" i="1"/>
  <c r="BC67" i="1"/>
  <c r="BC65" i="1"/>
  <c r="BC63" i="1"/>
  <c r="BC61" i="1"/>
  <c r="BC59" i="1"/>
  <c r="BC58" i="1"/>
  <c r="BC57" i="1"/>
  <c r="BC55" i="1"/>
  <c r="BC54" i="1"/>
  <c r="BC53" i="1"/>
  <c r="BC52" i="1"/>
  <c r="BC51" i="1"/>
  <c r="BC50" i="1"/>
  <c r="BC49" i="1"/>
  <c r="BC48" i="1"/>
  <c r="BC47" i="1"/>
  <c r="BC46" i="1"/>
  <c r="BC45" i="1"/>
  <c r="BC44" i="1"/>
  <c r="BC43" i="1"/>
  <c r="BC42" i="1"/>
  <c r="BC41" i="1"/>
  <c r="BC40" i="1"/>
  <c r="BC39" i="1"/>
  <c r="BC38" i="1"/>
  <c r="BC37" i="1"/>
  <c r="BC36" i="1"/>
  <c r="BC35" i="1"/>
  <c r="BC34" i="1"/>
  <c r="BC33" i="1"/>
  <c r="BC32" i="1"/>
  <c r="BC31" i="1"/>
  <c r="BC30" i="1"/>
  <c r="BC29" i="1"/>
  <c r="BC28" i="1"/>
  <c r="BC26" i="1"/>
  <c r="BC25" i="1"/>
  <c r="BC24" i="1"/>
  <c r="BC23" i="1"/>
  <c r="BC22" i="1"/>
  <c r="BC21" i="1"/>
  <c r="BC20" i="1"/>
  <c r="BC19" i="1"/>
  <c r="BC18" i="1"/>
  <c r="BC17" i="1"/>
  <c r="BC16" i="1"/>
  <c r="BC15" i="1"/>
  <c r="BC14" i="1"/>
  <c r="BC13" i="1"/>
  <c r="BC12" i="1"/>
  <c r="BC11" i="1"/>
  <c r="AN90" i="1" l="1"/>
  <c r="AN89" i="1"/>
  <c r="AN88" i="1"/>
  <c r="AN87" i="1"/>
  <c r="AN86" i="1"/>
  <c r="AN85" i="1"/>
  <c r="AN84" i="1"/>
  <c r="AN83" i="1"/>
  <c r="AN82" i="1"/>
  <c r="AN81" i="1"/>
  <c r="AN80" i="1"/>
  <c r="AN79" i="1"/>
  <c r="AN78" i="1"/>
  <c r="AN77" i="1"/>
  <c r="AN76" i="1"/>
  <c r="AN75" i="1"/>
  <c r="AN74" i="1"/>
  <c r="AN72" i="1"/>
  <c r="AN70" i="1"/>
  <c r="AN69" i="1"/>
  <c r="AN68" i="1"/>
  <c r="AN67" i="1"/>
  <c r="AN66" i="1"/>
  <c r="AN64" i="1"/>
  <c r="AN63" i="1"/>
  <c r="AN62" i="1"/>
  <c r="AN61" i="1"/>
  <c r="AN60" i="1"/>
  <c r="AN58" i="1"/>
  <c r="AN57" i="1"/>
  <c r="AN56" i="1"/>
  <c r="AN55" i="1"/>
  <c r="AN54" i="1"/>
  <c r="AN53" i="1"/>
  <c r="AN52" i="1"/>
  <c r="AN51" i="1"/>
  <c r="AN50" i="1"/>
  <c r="AN49" i="1"/>
  <c r="AN48" i="1"/>
  <c r="AN47" i="1"/>
  <c r="AN46" i="1"/>
  <c r="AN45" i="1"/>
  <c r="AN44" i="1"/>
  <c r="AN43" i="1"/>
  <c r="AN42" i="1"/>
  <c r="AN41" i="1"/>
  <c r="AN40" i="1"/>
  <c r="AN39" i="1"/>
  <c r="AN38" i="1"/>
  <c r="AN37" i="1"/>
  <c r="AN36" i="1"/>
  <c r="AN35" i="1"/>
  <c r="AN34" i="1"/>
  <c r="AN33" i="1"/>
  <c r="AN32" i="1"/>
  <c r="AN31" i="1"/>
  <c r="AN30" i="1"/>
  <c r="AN29" i="1"/>
  <c r="AN28" i="1"/>
  <c r="AN26" i="1"/>
  <c r="AN25" i="1"/>
  <c r="AN24" i="1"/>
  <c r="AN23" i="1"/>
  <c r="AN22" i="1"/>
  <c r="AN21" i="1"/>
  <c r="AN20" i="1"/>
  <c r="AN19" i="1"/>
  <c r="AN18" i="1"/>
  <c r="AN17" i="1"/>
  <c r="AN16" i="1"/>
  <c r="AN15" i="1"/>
  <c r="AN14" i="1"/>
  <c r="AN13" i="1"/>
  <c r="AN12" i="1"/>
  <c r="BC66" i="1"/>
  <c r="BC64" i="1"/>
  <c r="BC62" i="1"/>
  <c r="BC60" i="1"/>
  <c r="BC56" i="1"/>
  <c r="AN11" i="1"/>
  <c r="P72" i="1" l="1"/>
  <c r="Q72" i="1"/>
  <c r="BD72" i="1"/>
  <c r="BD90" i="1"/>
  <c r="BD89" i="1"/>
  <c r="BD88" i="1"/>
  <c r="BD87" i="1"/>
  <c r="BD86" i="1"/>
  <c r="BD85" i="1"/>
  <c r="BD84" i="1"/>
  <c r="BD83" i="1"/>
  <c r="BD82" i="1"/>
  <c r="BD81" i="1"/>
  <c r="BD80" i="1"/>
  <c r="BD79" i="1"/>
  <c r="BD78" i="1"/>
  <c r="BD77" i="1"/>
  <c r="BD76" i="1"/>
  <c r="BD75" i="1"/>
  <c r="BD74" i="1"/>
  <c r="BD70" i="1"/>
  <c r="BD69" i="1"/>
  <c r="BD68" i="1"/>
  <c r="BD67" i="1"/>
  <c r="BD66" i="1"/>
  <c r="BD65" i="1"/>
  <c r="BD64" i="1"/>
  <c r="BD63" i="1"/>
  <c r="BD62" i="1"/>
  <c r="BD61" i="1"/>
  <c r="BD60" i="1"/>
  <c r="BD59" i="1"/>
  <c r="BD58" i="1"/>
  <c r="BD57" i="1"/>
  <c r="BD56" i="1"/>
  <c r="BD55" i="1"/>
  <c r="BD54" i="1"/>
  <c r="BD53" i="1"/>
  <c r="BD52" i="1"/>
  <c r="BD51" i="1"/>
  <c r="BD50" i="1"/>
  <c r="BD49" i="1"/>
  <c r="BD48" i="1"/>
  <c r="BD47" i="1"/>
  <c r="BD46" i="1"/>
  <c r="BD45" i="1"/>
  <c r="BD44" i="1"/>
  <c r="BD43" i="1"/>
  <c r="BD42" i="1"/>
  <c r="BD41" i="1"/>
  <c r="BD40" i="1"/>
  <c r="BD39" i="1"/>
  <c r="BD38" i="1"/>
  <c r="BD37" i="1"/>
  <c r="BD36" i="1"/>
  <c r="BD35" i="1"/>
  <c r="BD34" i="1"/>
  <c r="BD33" i="1"/>
  <c r="BD32" i="1"/>
  <c r="BD31" i="1"/>
  <c r="BD30" i="1"/>
  <c r="BD29" i="1"/>
  <c r="BD28" i="1"/>
  <c r="BD26" i="1"/>
  <c r="BD25" i="1"/>
  <c r="BD24" i="1"/>
  <c r="BD23" i="1"/>
  <c r="BD22" i="1"/>
  <c r="BD21" i="1"/>
  <c r="BD20" i="1"/>
  <c r="BD19" i="1"/>
  <c r="BD18" i="1"/>
  <c r="BD17" i="1"/>
  <c r="BD16" i="1"/>
  <c r="BD15" i="1"/>
  <c r="BD14" i="1"/>
  <c r="BD13" i="1"/>
  <c r="BD12" i="1"/>
  <c r="BD11" i="1"/>
  <c r="P32" i="1" l="1"/>
  <c r="Q32" i="1"/>
  <c r="Q82" i="1" l="1"/>
  <c r="P82" i="1"/>
  <c r="Q78" i="1"/>
  <c r="P78" i="1"/>
  <c r="Q77" i="1"/>
  <c r="P77" i="1"/>
  <c r="Q76" i="1"/>
  <c r="P76" i="1"/>
  <c r="Q61" i="1"/>
  <c r="P61" i="1"/>
  <c r="Q84" i="1"/>
  <c r="P84" i="1"/>
  <c r="Q86" i="1"/>
  <c r="P86" i="1"/>
  <c r="P70" i="1"/>
  <c r="Q70" i="1"/>
  <c r="Q69" i="1"/>
  <c r="P69" i="1"/>
  <c r="Q67" i="1"/>
  <c r="P67" i="1"/>
  <c r="Q65" i="1"/>
  <c r="P65" i="1"/>
  <c r="Q63" i="1"/>
  <c r="P63" i="1"/>
  <c r="Q59" i="1"/>
  <c r="P59" i="1"/>
  <c r="Q58" i="1"/>
  <c r="P58" i="1"/>
  <c r="Q57" i="1"/>
  <c r="P57" i="1"/>
  <c r="Q55" i="1"/>
  <c r="P55" i="1"/>
  <c r="Q53" i="1"/>
  <c r="P53" i="1"/>
  <c r="Q51" i="1"/>
  <c r="P51" i="1"/>
  <c r="Q50" i="1"/>
  <c r="P50" i="1"/>
  <c r="Q49" i="1"/>
  <c r="P49" i="1"/>
  <c r="Q48" i="1"/>
  <c r="P48" i="1"/>
  <c r="Q47" i="1"/>
  <c r="P47" i="1"/>
  <c r="Q46" i="1"/>
  <c r="P46" i="1"/>
  <c r="Q45" i="1"/>
  <c r="P45" i="1"/>
  <c r="Q44" i="1"/>
  <c r="P44" i="1"/>
  <c r="Q41" i="1"/>
  <c r="P41" i="1"/>
  <c r="Q40" i="1"/>
  <c r="P40" i="1"/>
  <c r="Q39" i="1"/>
  <c r="P39" i="1"/>
  <c r="Q31" i="1"/>
  <c r="P31" i="1"/>
  <c r="Q30" i="1"/>
  <c r="P30" i="1"/>
  <c r="Q29" i="1"/>
  <c r="P29" i="1"/>
  <c r="P13" i="1"/>
  <c r="Q13" i="1"/>
  <c r="P14" i="1"/>
  <c r="Q14" i="1"/>
  <c r="P15" i="1"/>
  <c r="P16" i="1"/>
  <c r="Q15" i="1"/>
  <c r="Q16" i="1"/>
  <c r="P17" i="1"/>
  <c r="Q17" i="1"/>
  <c r="P18" i="1"/>
  <c r="P19" i="1"/>
  <c r="Q18" i="1"/>
  <c r="Q19" i="1"/>
  <c r="P20" i="1"/>
  <c r="Q20" i="1"/>
  <c r="P21" i="1"/>
  <c r="Q21" i="1"/>
  <c r="P22" i="1"/>
  <c r="P23" i="1"/>
  <c r="Q22" i="1"/>
  <c r="Q23" i="1"/>
  <c r="P24" i="1"/>
  <c r="Q24" i="1"/>
  <c r="P25" i="1"/>
  <c r="Q25" i="1"/>
  <c r="Q90" i="1"/>
  <c r="P90" i="1"/>
  <c r="Q89" i="1"/>
  <c r="P89" i="1"/>
  <c r="Q88" i="1"/>
  <c r="P88" i="1"/>
  <c r="Q87" i="1"/>
  <c r="P87" i="1"/>
  <c r="Q85" i="1"/>
  <c r="P85" i="1"/>
  <c r="Q83" i="1"/>
  <c r="P83" i="1"/>
  <c r="Q81" i="1"/>
  <c r="P81" i="1"/>
  <c r="Q80" i="1"/>
  <c r="P80" i="1"/>
  <c r="Q79" i="1"/>
  <c r="P79" i="1"/>
  <c r="Q75" i="1"/>
  <c r="P75" i="1"/>
  <c r="Q74" i="1"/>
  <c r="P74" i="1"/>
  <c r="Q68" i="1"/>
  <c r="P68" i="1"/>
  <c r="Q66" i="1"/>
  <c r="P66" i="1"/>
  <c r="Q64" i="1"/>
  <c r="P64" i="1"/>
  <c r="Q62" i="1"/>
  <c r="P62" i="1"/>
  <c r="Q60" i="1"/>
  <c r="P60" i="1"/>
  <c r="Q56" i="1"/>
  <c r="P56" i="1"/>
  <c r="Q52" i="1"/>
  <c r="P52" i="1"/>
  <c r="Q43" i="1"/>
  <c r="P43" i="1"/>
  <c r="Q42" i="1"/>
  <c r="P42" i="1"/>
  <c r="Q38" i="1"/>
  <c r="P38" i="1"/>
  <c r="Q37" i="1"/>
  <c r="P37" i="1"/>
  <c r="Q36" i="1"/>
  <c r="P36" i="1"/>
  <c r="Q35" i="1"/>
  <c r="P35" i="1"/>
  <c r="Q34" i="1"/>
  <c r="P34" i="1"/>
  <c r="Q33" i="1"/>
  <c r="P33" i="1"/>
  <c r="Q28" i="1"/>
  <c r="P28" i="1"/>
  <c r="Q26" i="1"/>
  <c r="P26" i="1"/>
  <c r="Q12" i="1"/>
  <c r="P12" i="1"/>
  <c r="Q11" i="1"/>
  <c r="P11" i="1"/>
</calcChain>
</file>

<file path=xl/sharedStrings.xml><?xml version="1.0" encoding="utf-8"?>
<sst xmlns="http://schemas.openxmlformats.org/spreadsheetml/2006/main" count="1170" uniqueCount="356">
  <si>
    <t xml:space="preserve"> Consecutivo PDM</t>
  </si>
  <si>
    <t>Linea Estratégica</t>
  </si>
  <si>
    <t>Sector</t>
  </si>
  <si>
    <t>Cod. Programa</t>
  </si>
  <si>
    <t>Programa</t>
  </si>
  <si>
    <t>Cod. de Producto</t>
  </si>
  <si>
    <t>Meta de Producto</t>
  </si>
  <si>
    <t>Cod. Indicador de Producto</t>
  </si>
  <si>
    <t>Indicador de Producto</t>
  </si>
  <si>
    <t>LÍnea Base</t>
  </si>
  <si>
    <t>Tipo de Meta</t>
  </si>
  <si>
    <t>Meta Programada Vigencia</t>
  </si>
  <si>
    <t>Porcentaje Avance Vigencia</t>
  </si>
  <si>
    <t>Porcentaje Avance Cuatrienio</t>
  </si>
  <si>
    <t>Código BPIN</t>
  </si>
  <si>
    <t>Nombre del Proyecto</t>
  </si>
  <si>
    <t>Valor del Proyecto</t>
  </si>
  <si>
    <t>Valor Vigencia Proyecto</t>
  </si>
  <si>
    <t>Comuna o Barrio Beneficiado</t>
  </si>
  <si>
    <t>Población Beneficiada</t>
  </si>
  <si>
    <t>Número de Beneficiarios</t>
  </si>
  <si>
    <t>Actividades Realizadas</t>
  </si>
  <si>
    <t>Recursos propios 2024</t>
  </si>
  <si>
    <t>SGP Educación 2024</t>
  </si>
  <si>
    <t>SGP Salud 2024</t>
  </si>
  <si>
    <t>SGP Deporte 2024</t>
  </si>
  <si>
    <t>SGP Cultura 2024</t>
  </si>
  <si>
    <t>SGP Libre inversión 2024</t>
  </si>
  <si>
    <t>SGP Libre destinación 2024</t>
  </si>
  <si>
    <t>SGP Alimentación escolar 2024</t>
  </si>
  <si>
    <t>SGP Municipios río Magdalena 2024</t>
  </si>
  <si>
    <t>SGP APSB 2024</t>
  </si>
  <si>
    <t>Crédito 2024</t>
  </si>
  <si>
    <t>Transferencias de capital - cofinanciación departamento 2024</t>
  </si>
  <si>
    <t>Transferencias de capital - cofinanciación nación 2024</t>
  </si>
  <si>
    <t>Otros 2024</t>
  </si>
  <si>
    <t>Total 2024</t>
  </si>
  <si>
    <t>Total Comprometido 2024</t>
  </si>
  <si>
    <t>Ejecución Presupuestal</t>
  </si>
  <si>
    <t>Total Recursos Obligados</t>
  </si>
  <si>
    <t>Total Recursos Pagados</t>
  </si>
  <si>
    <t>Recursos Gestionados</t>
  </si>
  <si>
    <t>Dependencia</t>
  </si>
  <si>
    <t>Responsable</t>
  </si>
  <si>
    <t>ODS</t>
  </si>
  <si>
    <t>Territorio seguro que protege</t>
  </si>
  <si>
    <t>Gobierno territorial</t>
  </si>
  <si>
    <t>4501</t>
  </si>
  <si>
    <t xml:space="preserve"> Fortalecimiento de la convivencia y la seguridad ciudadana(4501)</t>
  </si>
  <si>
    <t>4501046</t>
  </si>
  <si>
    <t>Realizar un (1) documento de lineamiento técnico Plan Integral de Seguridad y Convivencia Ciudadana PISCC
(4501046)</t>
  </si>
  <si>
    <t>Documento de lineamientos técnicos realizado. (450104600)</t>
  </si>
  <si>
    <t>Número</t>
  </si>
  <si>
    <t>No Acumulativa</t>
  </si>
  <si>
    <t>Secretaría del Interior</t>
  </si>
  <si>
    <t>Gildardo Rayo Rincón</t>
  </si>
  <si>
    <t>4501029</t>
  </si>
  <si>
    <t>Apoyar financieramente nueve (9) proyectos de convivencia y seguridad ciudadana (4501029) entre ellos, senderos seguros.</t>
  </si>
  <si>
    <t>Proyecto de convivencia y seguridad ciudadana apoyados financieramente (450102900)</t>
  </si>
  <si>
    <t>Justicia y del derecho.</t>
  </si>
  <si>
    <t>1207</t>
  </si>
  <si>
    <t>Fortalecimiento de la política criminal del Estado colombiano (1207)</t>
  </si>
  <si>
    <t>1207002</t>
  </si>
  <si>
    <t>Elaborar un (1) Documento de planeación sobre fortalecimiento para la persecución del crimen organizado y otros fenómenos criminales</t>
  </si>
  <si>
    <t>Documentos de planeación realizados-120700200</t>
  </si>
  <si>
    <t>1202</t>
  </si>
  <si>
    <t>Promoción al acceso a la justicia (1202)</t>
  </si>
  <si>
    <t>1206</t>
  </si>
  <si>
    <t>Sistema penitenciario y carcelario en el marco de los derechos humanos (1206)</t>
  </si>
  <si>
    <t>1206007</t>
  </si>
  <si>
    <t>Beneficiar a 2432 personas privadas de la libertad con servicios de bienestar en el municipio de Bucaramanga</t>
  </si>
  <si>
    <t>Personas privadas de la libertad no condenadas con Servicio de bienestar (120600700)</t>
  </si>
  <si>
    <t>Acumulativa</t>
  </si>
  <si>
    <t>1206018</t>
  </si>
  <si>
    <t>Brindar un (1) servicio asistencia técnica para la resocialización e inclusión social a través de una estrategia a la población pos penada</t>
  </si>
  <si>
    <t>Asistencias técnicas en resocialización inclusión social realizadas (120601800)</t>
  </si>
  <si>
    <t>4501043</t>
  </si>
  <si>
    <t>Adecuar una (1) infraestructura para la promoción a la cultura de la legalidad y la convivencia centro de traslado por protección -CTP</t>
  </si>
  <si>
    <t>Infraestructura para la promoción a la cultura de la legalidad y a la convivencia adecuada (450104300)</t>
  </si>
  <si>
    <t>4501041</t>
  </si>
  <si>
    <t>Dotar una (1) infraestructura para la promoción a la cultura de la legalidad y la convivencia del centro de traslado por protección-CTP</t>
  </si>
  <si>
    <t>Infraestructura para la promoción a la cultura de la legalidad y a la convivencia dotada (450104100)</t>
  </si>
  <si>
    <t>4501044</t>
  </si>
  <si>
    <t>Realizar un (1) documento metodológico de estudios y diseños para el centro de detección transitoria CDT para población sindicada del municipio de Bucaramanga</t>
  </si>
  <si>
    <t>Documentos metodológicos realizados (450104400).</t>
  </si>
  <si>
    <t>4501067</t>
  </si>
  <si>
    <t>Adecuar y dotar un (1) comando de policia en el municipio</t>
  </si>
  <si>
    <t>Comandos de policía adecuados y dotados (450106700)</t>
  </si>
  <si>
    <t>4501013</t>
  </si>
  <si>
    <t>Adecuar una (1) comisaria de familia en el municipio</t>
  </si>
  <si>
    <t>Comisarias de familia adecuada (450101300)</t>
  </si>
  <si>
    <t>4501018</t>
  </si>
  <si>
    <t>Dotar una (1) comisaria de familia en el municipio</t>
  </si>
  <si>
    <t>Comisarías de familia dotadas (450101800)</t>
  </si>
  <si>
    <t>4501001</t>
  </si>
  <si>
    <t>Realizar asistencia técnica a 1 instancia territorial en el marco del programa fortalecimiento de la conviviencia y la seguridad ciudadana</t>
  </si>
  <si>
    <t>Instancias territoriales asistidas tecnicamente (450100100)</t>
  </si>
  <si>
    <t>4501003</t>
  </si>
  <si>
    <t>Crear 1 escuela territorial de convivencia ciudadana en el municipio</t>
  </si>
  <si>
    <t>Escuelas territoriales de convivencia creadas en la ciudad (450100300)</t>
  </si>
  <si>
    <t>4502</t>
  </si>
  <si>
    <t xml:space="preserve"> Fortalecimiento del buen gobierno para el respeto y garantía de los derechos humanos. (4502)</t>
  </si>
  <si>
    <t>4502021</t>
  </si>
  <si>
    <t>Cofinanciar seis (6) proyectos en materia de derechos humanos en el municipio de Bucaramanga, incluyendo la política pública de derechos humanos</t>
  </si>
  <si>
    <t>Proyectos cofinanciados (450202100)</t>
  </si>
  <si>
    <t>1202001</t>
  </si>
  <si>
    <t>Mantener en operacion una (1) casa de la justicia en el municipio de Bucaramanga</t>
  </si>
  <si>
    <t>Casas de justicia en operación (120200100)</t>
  </si>
  <si>
    <t>Territorio seguro que progresa</t>
  </si>
  <si>
    <t>Vivienda Ciudad y Territorio</t>
  </si>
  <si>
    <t>4002</t>
  </si>
  <si>
    <t>Ordenamiento territorial y desarrollo urbano (4002).</t>
  </si>
  <si>
    <t>4002031</t>
  </si>
  <si>
    <t>Mantener en operación 17.650 metros cuadrados de Plazas de mercado a cargo de la Administración del municipio de Bucaramanga</t>
  </si>
  <si>
    <t>Plazas mantenidas (400203100)</t>
  </si>
  <si>
    <t>Territorio seguro que integra</t>
  </si>
  <si>
    <t>Inclusión social y reconciliación</t>
  </si>
  <si>
    <t>4101</t>
  </si>
  <si>
    <t>Atención, asistencia y reparación integral a las víctimas (4101)</t>
  </si>
  <si>
    <t>4101063</t>
  </si>
  <si>
    <t>Implementar de manera articulada,  un (1) Plan de Accion Territorial-PAT de la polìtica pública para las víctimas</t>
  </si>
  <si>
    <t>Planes de acción articulados (410106300)</t>
  </si>
  <si>
    <t>4101025</t>
  </si>
  <si>
    <t>Beneficiar a 1800 personas victimas del conflicto armado interno con servicio de ayuda y atencion humanitaria</t>
  </si>
  <si>
    <t>Personas con asistencia humanitaria (410102500)</t>
  </si>
  <si>
    <t>4101027</t>
  </si>
  <si>
    <t xml:space="preserve">Atender el 100% de los servicios de asistencia funeraria para la población víctima del conflicto armado interno solicitados </t>
  </si>
  <si>
    <t>Porcentaje de procesos de entrega de cuerpos o restos óseos (410102700)</t>
  </si>
  <si>
    <t>Porcentaje</t>
  </si>
  <si>
    <t>4101038</t>
  </si>
  <si>
    <t>Realizar 4 eventos de asistencia tecnica para la participación de las víctimas del conflicto armado interno</t>
  </si>
  <si>
    <t>Eventos de participación realizados (410103800)</t>
  </si>
  <si>
    <t>4103</t>
  </si>
  <si>
    <t>Inclusión social y productiva para la población en situación de vulnerabilidad (4103)</t>
  </si>
  <si>
    <t>4103052</t>
  </si>
  <si>
    <t>Beneficiar a 700 personas poblacion vulnerable con servicio de gestión de oferta social a través de una estrategia para el desarrollo de habilidades productivas</t>
  </si>
  <si>
    <t>Beneficiarios potenciales para quienes se gestiona la oferta social
 (410305200)</t>
  </si>
  <si>
    <t>4102</t>
  </si>
  <si>
    <t xml:space="preserve"> Desarrollo integral de la primera infancia a la juventud, y fortalecimiento de las capacidades de las familias de niñas, niños y adolescentes (4102)</t>
  </si>
  <si>
    <t>4102052</t>
  </si>
  <si>
    <t>Brindar servicio de protección integral a 250 niños, niñas, adolescentes y jóvenes a través de la modalidad de hogar de paso (4102052)</t>
  </si>
  <si>
    <t>Número de niños, niñas, adolescentes y jóvenes (410205200)</t>
  </si>
  <si>
    <t>4501030</t>
  </si>
  <si>
    <t>Instalar 2 Drones para el servicio de vigilancia para los cuerpos de seguridad del municipio de Bucaramanga</t>
  </si>
  <si>
    <t>Aeronaves remotamente tripuladas instaladas 
450103000</t>
  </si>
  <si>
    <t>4501032</t>
  </si>
  <si>
    <t>Instalar y dotar 1 Centro de Información Estratégica de la Policía Metropolitana de Bucaramanga</t>
  </si>
  <si>
    <t>Centros de Información Estratégica Policía Seccional instalados y dotados
450103200</t>
  </si>
  <si>
    <t>4501052</t>
  </si>
  <si>
    <t>Adquirir 150 equipos tecnológicos para inteligencia técnica de los cuerpos de seguridad del municipio de Bucaramanga</t>
  </si>
  <si>
    <t>Equipos para inteligencia adquiridos
450105200</t>
  </si>
  <si>
    <t>4501053</t>
  </si>
  <si>
    <t>Apoyar 100 jóvenes con servicio de apoyo financiero en la incorporación a carreras militares y policiales en el municipio de Bucaramanga</t>
  </si>
  <si>
    <t>Jóvenes apoyados
450105300</t>
  </si>
  <si>
    <t>4501056</t>
  </si>
  <si>
    <t>Entregar 20 recompensas a la ciudadanía como apoyo a la seguridad y convivencia en el municipio de Bucaramanga.</t>
  </si>
  <si>
    <t>Recompensas entregadas a la ciudadanía
450105600</t>
  </si>
  <si>
    <t>4501074</t>
  </si>
  <si>
    <t>Dotar 1 entidad de orden público del municipio de Bucaramanga, con elementos de protección.</t>
  </si>
  <si>
    <t>Unidades policiales dotadas
450107400</t>
  </si>
  <si>
    <t>4501077</t>
  </si>
  <si>
    <t>Dotar 47 unidades (vehículos, mantenimiento y apoyo logístico) requeridos por organismos de seguridad del municipio de Bucaramanga</t>
  </si>
  <si>
    <t>Unidades dotadas
450107700</t>
  </si>
  <si>
    <t>4501069</t>
  </si>
  <si>
    <t>Construir 1 infraestructura de soporte para para mantener o mejorar las condiciones operativas de las entidades de Orden Público de Bucaramanga</t>
  </si>
  <si>
    <t>Infraestructura de soporte construida
450106900</t>
  </si>
  <si>
    <t>4502022</t>
  </si>
  <si>
    <t>Asistir y apoyar técnicamente el consejo municipal de paz reconciliación y convivencia en el municipio de Bucaramanga.</t>
  </si>
  <si>
    <t>Instancias territoriales de coordinación institucional asistidas y apoyadas
(450202200).</t>
  </si>
  <si>
    <t>4101046</t>
  </si>
  <si>
    <t xml:space="preserve">Elaborar un (1) documento de memoria histórica de las víctimas del conflicto armado (casa museo) </t>
  </si>
  <si>
    <t>Documento elaborado
(410104600)</t>
  </si>
  <si>
    <t>4103067</t>
  </si>
  <si>
    <t>Formular una estrategia para la reconciliación, la prevención de la estigmatización y la restauración del tejido social dirigido a la población en reincorporación.</t>
  </si>
  <si>
    <t>Documentos de planeación realizados (410306700)</t>
  </si>
  <si>
    <t>1206010</t>
  </si>
  <si>
    <t>Construir y dotar una (1) infraestructura centro de detención transitoria para la población sindicada del municipio de Bucaramanga</t>
  </si>
  <si>
    <t>Cupos entregados (120601000)</t>
  </si>
  <si>
    <t>PLAN DE ACCION</t>
  </si>
  <si>
    <t>Código:  F-DPM-10100-238,37-060</t>
  </si>
  <si>
    <t>Versión: 2.0</t>
  </si>
  <si>
    <t>Fecha aprobación: Octubre-10-2024</t>
  </si>
  <si>
    <t>Página: 1 de 1</t>
  </si>
  <si>
    <t>VIGENCIA</t>
  </si>
  <si>
    <t>PDM 2024-2027</t>
  </si>
  <si>
    <t>CUMPLIMIENTO DE LA META</t>
  </si>
  <si>
    <t>PROYECTOS DE INVERSION</t>
  </si>
  <si>
    <t>RECURSOS PROGRAMADOS</t>
  </si>
  <si>
    <t>RECURSOS EJECUTADOS</t>
  </si>
  <si>
    <t>RESPONSABLES</t>
  </si>
  <si>
    <t xml:space="preserve">	2024680010096 </t>
  </si>
  <si>
    <t>FORTALECIMIENTO DE LA CAPACIDAD INSTITUCIONAL A INSPECCIONES Y COMISARÍAS DEL MUNICIPIO DE BUCARAMANGA.</t>
  </si>
  <si>
    <t>IMPLEMENTACIÓN DE ACCIONES PARA EL MEJORAMIENTO DE LA CONSOLIDACIÓN Y MANEJO DE DATOS DEL OBSERVATORIO DE LA INFORMACIÓN ASOCIADA A LA SEGURIDAD Y CONVIVENCIA CIUDADANA EN EL MUNICIPIO DE BUCARAMANGA</t>
  </si>
  <si>
    <t>DESARROLLO DE ESTRATEGIAS PARA LA PREVENCIÓN DE DELITOS EN NIÑOS, NIÑAS, ADOLESCENTES Y JÓVENES EN LA CIUDAD DE BUCARAMANGA</t>
  </si>
  <si>
    <t>IMPLEMENTACIÓN DE ACCIONES E INICIATIVAS SOCIALES PARA LA CONSERVACIÓN DE LA SANA CONVIVENCIA, GESTIÓN DE CONFLICTOS COMUNITARIOS Y USO ADECUADO DEL ESPACIO PÚBLICO EN EL MUNICIPIO DE BUCARAMANGA</t>
  </si>
  <si>
    <t>CONSOLIDACIÓN DE LA ESTRATEGIA DENOMINADA "AGUANTE LA BARRA: BARRISMO TOLERANTE, APORTAR, CONVIVIR Y ALENTAR" EN EL MUNICIPIO DE BUCARAMANGA.</t>
  </si>
  <si>
    <t>DOTACION Y MANTENIMIENTO DE LOS SISTEMAS DE ALARMAS COMUNITARIAS EN EL MUNICIPIO DE BUCARAMANGA</t>
  </si>
  <si>
    <t>MANTENIMIENTO AL CIRCUITO CERRADO DE TELEVISIÓN CCTV PARA EL CONTROL, SEGUIMIENTO, EVALUACIÓN Y VIGILANCIA DE LA SEGURIDAD Y CONVIVENCIA CIUDADANA MUNICIPIO DE   BUCARAMANGA</t>
  </si>
  <si>
    <t>MANTENIMIENTO AL CIRCUITO CERRADO DE TELEVISIÓN CCTV PARALA VIGILANCIA EN EL MARCO DE LA SEGURIDAD Y CONVIVENCIA CIUDADANA DEL MUNICIPIO DE  BUCARAMANGA</t>
  </si>
  <si>
    <t>APOYO A LAS ACCIONES DE  PROMOCIÓN DE SEGURIDAD Y/O MEDIACIÓN COMUNITARIA PARA LA CONSERVACIÓN DE LA SANA CONVIVENCIA, RESOLUCIÓN DE CONFLICTOS Y USO ADECUADO DEL ESPACIO PÚBLICO EN EL MUNICIPIO DE BUCARAMANGA</t>
  </si>
  <si>
    <t xml:space="preserve">IMPLEMENTACION DE LAS ESTRATEGIAS DEL PROGRAMA TOLERANCIA EN MOVIMIENTO - ACUERDO 026 DE 2014 DEL MUNICIPIO DE BUCARAMANGA </t>
  </si>
  <si>
    <t>DESARROLLO DEL PLAN DE BIENESTAR PARA LOS UNIFORMADOS ACTIVOS LA POLICÍA METROPOLITANA DE BUCARAMANGA</t>
  </si>
  <si>
    <t>APOYO A LA OPERATIVIDAD DE LAS DIFERENTES COMISARIAS EN EL MUNICIPIO DE BUCARAMANGA</t>
  </si>
  <si>
    <t>APOYO TECNICO Y PROFESIONAL A LAS DIFERENTES INSPECCIONES DEL MUNICIPIO DE BUCARAMANGA</t>
  </si>
  <si>
    <t>IMPLEMENTACIÓN DEL OBSERVATORIO DE LA INFORMACIÓN PARA LA SEGURIDAD Y CONVIVENCIA CIUDADANA EN EL MUNICIPIO DE BUCARAMANGA</t>
  </si>
  <si>
    <t>Meta Ejecutada Vigencia4</t>
  </si>
  <si>
    <t>Recursos propios 20242</t>
  </si>
  <si>
    <t>ELABORACIÓN CIENTÍFICA DE LA ESTRATEGIA DE PLANEACIÓN Y SEGUIMIENTO PARA LA INTERVENCIÓN FOCALIZADA EN VARIABLES DE RIESGO Y PROTECCIÓN RELACIONADAS CON COMPORTAMIENTOS CONTRARIOS A LA CONVIVENCIA EN LA CIUDAD DE BUCARAMANGA</t>
  </si>
  <si>
    <t>DIVULGACIÓN Y SEGUIMIENTO AL PLAN INTEGRAL DE SEGURIDAD Y CONVIVENCIA CIUDADANA PISCC 2024-2027 DEL MUNICIPIO DE BUCARAMANGA</t>
  </si>
  <si>
    <t>APOYO A LA POBLACIÓN CARCELARIA DEL MUNICIPIO DE BUCARAMANGA</t>
  </si>
  <si>
    <t>APOYO A LA POBLACIÓN PRIVADA DE LA LIBERTAD, SINDICADA NO CONDENADA DEL MUNICIPIO DE BUCARAMANGA</t>
  </si>
  <si>
    <t>ASISTENCIA A LA POBLACIÓN PRIVADA DE LA LIBERTAD QUE SE LOCALIZAN EN LOS CENTROS DE DETENCIÓN Y RECLUSIÓN DEL MUNICIPIO DE BUCARAMANGA</t>
  </si>
  <si>
    <t>IMPLEMENTACIÓN DEL PROGRAMA CASA LIBERTAD EN EL MUNICIPIO DE BUCARAMANGA</t>
  </si>
  <si>
    <t>RENOVACIÓN Y ADECUACÓN DE LA ESTACION CENTRO DE LA POLICÍA METROPÓLITANA DE BUCARAMANGA</t>
  </si>
  <si>
    <t>ADECUACIÓN DE UN BIEN INMUEBLE PARA LA OPERATIVIDAD Y ACCESO A LOS SERVICIOS DE LAS COMISARIAS DE FAMILIA DEL MUNICIPIO DE BUCARAMANGA</t>
  </si>
  <si>
    <t>DOTACIÓN DE UN BIEN INMUEBLE PARA LA OPERATIVIDAD Y ACCESO A LOS SERVICIOS DE LAS COMISARIAS DE FAMILIA DEL MUNICIPIO DE BUCARAMANGA</t>
  </si>
  <si>
    <t>FORTALECIMIENTO A LA GESTIÓN OPERATIVA PARA LA EFICIENCIA DE LA PRESTACIÓN DE SERVICIOS DE LA SECRETARIA DEL INTERIOR DIRIGIDOS A LA CIUDADANÍA DEL MUNICIPIO DE BUCARAMANGA.</t>
  </si>
  <si>
    <t>FORTALECIMIENTO TECNOLOGICO A LAS DEPENDIENCIAS ADSCTRITAS A LA SECRETARIA DEL INTERIOR DEL MUNICIPIO DE BUCARAMANGA</t>
  </si>
  <si>
    <t xml:space="preserve">APOYO A LA GESTIÓN Y A LAS ACCIONES MISIONALES DE LA SECRETARIA DE INTERIOR DEL MUNICIPIO DE BUCARAMANGA </t>
  </si>
  <si>
    <t>MEJORAMIENTO DE EQUIPOS TECNOLOGICOS DE LAS DIFERENTES DEPENDIENCIAS ADSCTRITAS A LA SECRETARIA DEL INTERIOR DEL MUNICIPIO DE BUCARAMANGA</t>
  </si>
  <si>
    <t>IMPLEMENTACIÓN DE LA ESCUELA TERRITORIAL DE CONVIVENCIA CIUDADANA DEL MUNICIPIO DE BUCARAMANGA</t>
  </si>
  <si>
    <t>MEJORAMIENTO A LAS ACCIONES REALIZADAS POR LOS COMITÉS Y CONSEJOS A CARGO DE LA SECRETARÍA DEL INTERIOR DEL MUNICIPIO DE BUCARAMANGA</t>
  </si>
  <si>
    <t>MEJORAMIENTO DE LAS ESTRATEGIAS ORIENTADAS A LA PROTECCIÓN, PREVENCIÓN Y MITIGACIÓN DE LA VIOLENCIA INTRAFAMILIAR Y DE GENERO PARA POBLACIÓN VULNERABLE EN EL MUNICIPIO DE BUCARAMANGA.</t>
  </si>
  <si>
    <t>CONSOLIDACIÓN DE LA RUTA DE ATENCIÓN Y PROTECCION DE LIDERES Y LIDERESAS SOCIALES EN EL MUNICIPIO DE BUCARAMANGA</t>
  </si>
  <si>
    <t>IMPLEMENTACIÓN DE ACCIONES PARA LA AYUDA Y MITIGACION  DE VICTIMAS DEL DELITO DE TRATA DE PERSONAS EN EL MUNICIPIO DE BUCARAMANGA</t>
  </si>
  <si>
    <t>FORTALECIMIENTOA LOS COMITÉS Y CONSEJOS A CARGO DE LA SECRETARÍA DEL INTERIOR DEL MUNICIPIO DE BUCARAMANGA</t>
  </si>
  <si>
    <t>APOYO A LA RUTA DE ATENCIÓN Y PROTECCION DE LIDERES Y LIDERESAS SOCIALES EN EL MUNICIPIO DE BUCARAMANGA</t>
  </si>
  <si>
    <t>IMPLEMENTACION DE ESTRATEGIAS PARA LA PREVENCION Y ATENCIÓN A VICTIMAS DEL DELITO DE TRATA DE PERSONAS EN EL MUNICIPIO DE BUCARAMANGA</t>
  </si>
  <si>
    <t>IMPLEMENTACION DE ACCIONES PARA LA PROTECCIÓN, PREVENCIÓN Y MITIGACIÓN DE LA VIOLENCIA INTRAFAMILIAR Y DE GENERO PARA POBLACIÓN VULNERABLE EN EL MUNICIPIO DE BUCARAMANGA</t>
  </si>
  <si>
    <t>APOYO Y PROTECCION A LOS MENORES INFRACTORES VINCULADOS AL SISTEMA DE RESPONSABILIDAD PENAL ADOLESCENTE (SRPA) DEL MUNICIPIO DE BUCARAMANGA</t>
  </si>
  <si>
    <t>FORTALECIMIENTO A LA OPERATIVIDAD DE LOS CENTROS DE ACOPIO A CARGO DEL MUNICIPIO DE BUCARAMANGA</t>
  </si>
  <si>
    <t>MANTENIMIENTO PARA LA EFICIENCIA EN LA  ADMINISTRACIÓN Y OPERACIÓN DE LAS PLAZAS DE MERCADO DE A CARGO DEL MUNICIPIO DE BUCARAMANGA</t>
  </si>
  <si>
    <t>FORTALECIMIENTO A LA ATENCIÓN INTEGRAL DE LA POBLACIÓN VÍCTIMA DEL CONFLICTO ARMADO EN EL MUNICIPIO DE BUCARAMANGA.</t>
  </si>
  <si>
    <t>MEJORAMIENTO Y OBRAS COMPLEMENTARIAS (SEGUNDA FASE) A LAS INSTALACIONES DEL CENTRO DE ATENCIÓN Y REPARACIÓN INTEGRAL DE LAS VÍCTIMAS CAIV DEL MUNICIPIO DE BUCARAMANGA</t>
  </si>
  <si>
    <t>MEJORAMIENTO Y OBRAS COMPLEMENTARIAS TERCERA FASE EN LAS INSTALACIONES DEL CENTRO DE ATENCIÓN Y REPARACIÓN INTEGRAL DE LAS VÍCTIMAS CAIV DEL MUNICIPIO DE BUCARAMANGA</t>
  </si>
  <si>
    <t>ASISTENCIA INTEGRAL A LA POBLACIÓN VÍCTIMA DEL CONFLICTO ARMADO DEL MUNICIPIO DE BUCARAMANGA</t>
  </si>
  <si>
    <t xml:space="preserve">MEJORAMIENTO DE LAS ESTRATEGIAS DIRIGIDAS  A LAS PERSONAS EN PROCESO DE REINCORPORACION DEL MUNICIPIO DE BUCARAMANGA </t>
  </si>
  <si>
    <t>APOYO A LA POBLACIÓN EN PROCESO DE REINCORPORACION Y REINTEGRACION EN EL MUNICIPIO DE BUCARAMANGA</t>
  </si>
  <si>
    <t>FORTALECIMIENTO A LA MODALIDAD DE HOGAR DE PASO PARA PROTECCIÓN DE NIÑOS, NIÑAS Y ADOLESCENTES DEL MUNICIPIO DE BUCARAMANGA</t>
  </si>
  <si>
    <t>APOYO A LA ATENCIÓN INTEGRAL DE NIÑOS, NIÑAS Y ADOLESCENTES CON VULNERACION DE DERECHOS HUMANOS EN EL MUNICIPIO DE BUCARAMANGA.</t>
  </si>
  <si>
    <t>Territorio que genera valor</t>
  </si>
  <si>
    <t>Gobierno territorial </t>
  </si>
  <si>
    <t>Fortalecimiento a la gestión y dirección de la administración pública territorial (4599)</t>
  </si>
  <si>
    <t>Ejecutar el 100% del programa de saneamiento fiscal y financiero para el fortalecimiento de las finanzas del municipio (4599002)</t>
  </si>
  <si>
    <t>PROYECTO DE PASIVOS EXIGIBLES</t>
  </si>
  <si>
    <t xml:space="preserve">ADQUISICIÓN DE AERONAVES REMOTAMENTE TRIPULADAS (DRONES) PARA LA VIGILANCIA Y SEGURIDAD CIUDADANA DEL MUNICIPIO DE BUCARAMANGA </t>
  </si>
  <si>
    <t>DOTACIÓN DE MOBILIARIO Y ELEMENTOS PARA MEJORAR LA CAPACIDAD OPERATIVA EN INSTALACIONES DE LOS ORGANISMOS DE SEGURIDAD DEL MUNICIPIO DE BUCARAMANGA</t>
  </si>
  <si>
    <t>CONSTRUCCION DE UN CENTRO DE DETENCIÓN TRANSITORIA PARA LA POBLACION SINDICADA EN EL MUNICIPIO DE BUCARAMANGA</t>
  </si>
  <si>
    <t>FORMULACION DE LA ESTRATEGIA PARA APOYO A LA POBLACIÓN EN PROCESO DE REINCORPORACION Y REINTEGRACION EN EL MUNICIPIO DE BUCARAMANGA</t>
  </si>
  <si>
    <t>APOYO AL PLAN DE ACCIÓN DEL CONSEJO MUNICIPAL DE PAZ RECONCILIACIÓN Y CONVIVENCIA EN EL MUNICIPIO DE BUCARAMANGA</t>
  </si>
  <si>
    <t>MANTENIMIENTO A LA INFRAESTRUCTURA DE LAS INSTALACIONES DEL CENTRO FACILITADOR DE SERVICIOS MIGRATORIOS MIGRACIÓN COLOMBIA DEL MUNICIPIO DE   BUCARAMANGA</t>
  </si>
  <si>
    <t>MEJORAMIENTO Y OBRAS COMPLEMENTARIAS A LAS INSTALACIONES DEL CENTRO FACILITADOR DE SERVICIOS MIGRATORIOS MIGRACIÓN COLOMBIA DEL MUNICIPIO DE   BUCARAMANGA</t>
  </si>
  <si>
    <t>FORTALECIMIENTO DE LOS ORGANISMOS DE SEGURIDAD CON LOS ELEMENTOS NECESARIOS PARA LA REALIZACIÓN DE LAS FUNCIONES EN EL MUNICIPIO DE BUCARAMANGA</t>
  </si>
  <si>
    <t>FORTALECIMIENTO DE LA MOVILIDAD Y TRANSPORTE DE PERSONAL DE LOS ORGANISMOS DE SEGURIDAD DEL MUNICIPIO DE BUCARAMANGA</t>
  </si>
  <si>
    <t>APOYO ECONÓMICO PARA LA ENTREGA DE RECOMPENSAS A COLABORADORES E INFORMANTES EN EL MUNICIPIO DE BUCARAMANGA</t>
  </si>
  <si>
    <t>APOYO A LAS ACCIONES ORIENTADAS AL PIE DE FUERZA DE LOS ORGANISMOS DE SEGURIDAD DEL MUNICIPIO DE BUCARAMANGA</t>
  </si>
  <si>
    <t>DOTACIÓN CON ELEMENTOS DE INTENDENCIA A LOS ORGANISMOS DE SEGURIDAD PARA LA REALIZACIÓN DE SUS FUNCIONES EN EL MUNICIPIO DE BUCARAMANGA</t>
  </si>
  <si>
    <t>FORTALECIMIENTO A LA POLICÍA METROPOLITANA PARA EL DESARROLLO DE LAS ACCIONES   DE OPERATIVIDAD Y ESTRATEGIAS DE SEGURIDAD Y CONVIVENCIA CIUDADANA DE   BUCARAMANGA</t>
  </si>
  <si>
    <t>DOTACIÓN DE ELEMENTOS TECNOLOGICOS PARA LOS ORGANISMOS DE SEGURIDAD EN EL MUNICIPIO DE BUCARAMANGA</t>
  </si>
  <si>
    <t xml:space="preserve">ADQUISICIÓN DE EQUIPOS TECNOLOGICOS PARA LA INTELIGENCIA OPERATIVA Y PRESERVACIÓN DE LA VIGILANCIA Y SEGURIDAD CIUDADANA EN EL MUNICIPIO DE BUCARAMANGA </t>
  </si>
  <si>
    <t>FORTALECIMIENTO AL PARQUE AUTOMOTOR PARA LA EFICIENTE MOVILIDAD DE LOS ORGANISMOS DE SEGURIDAD DEL MUNCIPIO DE BUCARAMANGA</t>
  </si>
  <si>
    <t>FORTALECIMIENTO DEL PROGRAMA CASA DE JUSTICIA EN EL MUNICIPIO DE BUCARAMANGA</t>
  </si>
  <si>
    <t>APOYO A LA INFORMACIÓN, ORIENTACIÓN Y RESOLUCIÓN DE CONFLICTOS EN LA CASA DE JUSTICIA DEL MUNICIPIO DE BUCARAMANGA</t>
  </si>
  <si>
    <t>Se realizo la formulación del Plan Integral de Seguridad y Convivencia Ciudadana del Municipio de Bucaramanga. 
En el mes de Agoto se  inicia la etapa de Seguimiento al PISCC, el cual  facilitará la sostenibilidad y continuidad de las estrategias para la atención a los comportamientos contrarios a la convivencia y el delito.  Para ello se realizó el cargue del PISCC en la plataforma del Sistema de Planeación Territorial (SisPT),
Aprobación del Plan Integral de Seguridad y Convivencia Ciudadana del Municipio de Bucaramanga.
Paralelamente al proceso de seguimiento, desde el mes de Agosto se da inicio a la etapa de implementación del PISCC, que consiste en la ejecución de los programas y proyectos priorizados dentro del plan, asi como las acciones orientadas a lograr el desarrollo de las intenciones y propuestas que se definieron en la etapa de formulación</t>
  </si>
  <si>
    <t>Población total de Bucaramanga</t>
  </si>
  <si>
    <t>619.703 población Municipio de Bucaramanga – Proyección DANE 2018</t>
  </si>
  <si>
    <t>Avance en la elaboracion del documento metodologico en un 70% del observatorio, creacion y seguimiento a los tableros de control que permitan el reporte de la información tales como •	Delitos en Bucaramanga (SIEDCO):  
https://www.bucaramanga.gov.co/centro_analitica/seriesDatos/index/20 
•	Registro Nacional de Medidas Correctivas: ley 1801 e 2016 (RNMC): 
https://www.bucaramanga.gov.co/centro_analitica/seriesDatos/index/44  
•	Observatorio de Paz – Auxilio Económico: 
https://www.bucaramanga.gov.co/centro_analitica/seriesDatos/index/12  
•	Observatorio de Paz – Auxilio funerario: 
https://www.bucaramanga.gov.co/centro_analitica/seriesDatos/index/13 
•	Observatorio de Paz – Población beneficiada: 
https://www.bucaramanga.gov.co/centro_analitica/seriesDatos/index/11 
•	Información de Atención Psicológica en Comisarías de Familia: 
https://app.powerbi.com/view?r=eyJrIjoiOTgwZmJhNjQtNDJjZi00YTVhLWI1ODYtMjI1N2NmZGIyZjMwIiwidCI6Ijc4NjgzZmYyLTBjMjAtNGJkYS1iYzc3LWQ0YjJhODdmMmE2YSIsImMiOjR9  , capacitaciones y asistencia de uso del manejo recam, presentacion de informes en sistema de seguridad que permite el desarrollo de la información</t>
  </si>
  <si>
    <t>Proyecto viejo armonizado en la misma meta bajo el proyecto con codigo BPIN 2024680010099, Por lo anterior, son las actividades del proyecto relacionado</t>
  </si>
  <si>
    <t>Sensibilizar a Instituciones Educativas en Convivencia y Seguridad Ciudadana a través de Jóvenes Tolerantes del Municipio de Bucaramanga. Se realizaron 21 actividades en diferentes instituciones educativas
•	Activar la estrategia DARE “Educar y prevenir para resistir el abuso y uso de las drogas y la violencia" en el Municipio de Bucaramanga. La secretaria del interior de manera conjunta con policía nacional
•	Desarrollar espacios para el uso adecuado y aprovechamiento del tiempo libre, con la estrategia Balones con Valores
•	Se llevaron a cabo 39 actividades lúdico educativas en donde a través del juego y la recreación se involucra a  los NNA como actores principales de la solución a las problemáticas expresadas desde los puntos de vista ya que son ellos quienes conviven en su propio entorno 
•	Crear patrones comportamentales en el respeto a los derechos de los niños, niñas y adolescentes, forjando cultura ciudadana, reduciendo los índices de accidentalidad, vulnerabilidad y de lesiones, Paseo Estudiantil Tolerante
•	Desarrollar acciones de prevención, protección, inspección, vigilancia y control a través del Grupo Respuesta inmediata del Municipio de Bucaramanga-RIMB. 
•	Intervenir las comunas con mayor cantidad de hechos violentos, a través de la estrategia Días Seguros con procesos lúdicos, deportivos, culturales y pedagógicos en el municipio</t>
  </si>
  <si>
    <t>Las comisarias de familia activaron las ruta de atencion por parte de la violencia intrafamiliar, de 11507 ciudadanos bumangueses.
Los cuales han sido discriminados por la ruta de atencion con adulto mayor, migrante o refugiado, comunidad LGTBIQ+.
generando de igual forma la restitucion de derechos a 133 NNA.</t>
  </si>
  <si>
    <t>Comunas y Corregimientos del Municipio de Bucaramanga: Comunas: Norte, Nororiental, San Francisco, Occidental, García Rovira, La Concordia, La Ciudadela, Suroccidente, La Pedregosa, Provenza, Comuna Sur, Cabecera del llano, Centro oriental, Morrorrico, Centro, Lagos del Cacique y Mutis.
Corregimiento 1, 2 y 3.</t>
  </si>
  <si>
    <t>Proyecto viejo armonizado en la misma meta bajo el proyecto con codigo BPIN 2024680010106, Por lo anterior, son las actividades del proyecto relacionado</t>
  </si>
  <si>
    <t>control de cumplimientos de normatividad de obras de construcción, imponiendo los respectivos comparendos
Se consiguió impactar zonas neurálgicas de la ciudad de Bucaramanga zona céntrica, donde se realizó control a establecimientos de comercio
Todos los días jueves de cada semana, se lleva a cabo la ruta de atención inmediata de Bienestar animal, que está compuesta por un equipo interdisciplinario (Médico veterinario de Secretaría de Salud y Ambiente, Policía Ambiental, Personería de Bucaramanga e Inspector de Policía
Se impactó la comuna 1 y 2, a través de las conciliaciones realizadas por la Inspección de Policía que funciona en la casa de justicia del Norte
Se realizaron capacitaciones a dirigida a los inspectores de policía del municipio de Bucaramanga y contratistas que prestan apoyo jurídico en las diferentes inspecciones de policía
Con el fin de verificar diversas actividades y cumplimiento de compromisos de articulación de las diferentes secretarias para realización de control urbanístico de la ciudad y el desarrollo de actividades comerciales de acuerdo al cumplimiento del uso de suelo – POT.</t>
  </si>
  <si>
    <t>Suscribir contrato para el fortalecimiento tecnológico para la Policía Metropolitana de Bucaramanga con el fin de garantizar la convivencia y seguridad ciudadana en el Municipio de Bucaramanga</t>
  </si>
  <si>
    <t>Suscribir Adición N°1 al contrato N°092 de 2024 para el fortalecimiento tecnológico para la Policía Metropolitana de Bucaramanga con el fin de garantizar la convivencia y seguridad ciudadana en el Municipio de Bucaramanga</t>
  </si>
  <si>
    <t>La población beneficiada de este proyecto será los ciudadanos que integran la estrategia de frentes de seguridad de todas las comunas y los tres corregimientos del Municipio Bucaramanga, la cual se estima en aproximadamente 1.961 personas (Fuente Observatorio de Seguridad)</t>
  </si>
  <si>
    <t xml:space="preserve">Área Urbana, comunas y corregimientos del municipio de Bucaramanga </t>
  </si>
  <si>
    <t>Suscribir contrato N°092 de 2024 para el fortalecimiento tecnológico para la Policía Metropolitana de Bucaramanga con el fin de garantizar la convivencia y seguridad ciudadana en el Municipio de Bucaramanga</t>
  </si>
  <si>
    <t>N/A</t>
  </si>
  <si>
    <t>acompañamiento y promoción del manejo adecuado de los posibles conflictos en el desarrollo de eventos deportivos realizados en la ciudad de Bucaramanga.
jornadas de la estrategia “nos vemos en el barrio"
Apoyar el fortalecimiento de los frentes de seguridad locales del municipio de Bucaramanga, a través del monitorio, integración y gestión del mantenimiento de
los sistemas de alarmas comunitarias junto a MEBUC
Acompañamiento y coordinación de las acciones de respeto y garantía a la protesta pacífica como un ejercicio legítimo de los derechos de reunión, manifestación
pública y pacífica
Acompañamiento y medicación en las jornadas realizadas para la intervención de los focos con alteración de conflictos en el municipio de Bucaramanga</t>
  </si>
  <si>
    <t>La población beneficiada de este proyecto será la población de todas las comunas y los tres corregimientos del Municipio Bucaramanga, la cual se estima en aproximadamente 614.269 (DANE, 2018)</t>
  </si>
  <si>
    <t>En especial la población de edades a partir de los 5 años hasta los 28 años (niños, niñas, adolescentes y jóvenes), Según las proyecciones del DANE (2018) para Bucaramanga (cabecera Municipal, centros Poblados y Rural Disperso) es de 110.765 personas entre hombres y mujeres</t>
  </si>
  <si>
    <t>Proyecto viejo armonizado</t>
  </si>
  <si>
    <t>Proyecto viejo armonizado en la misma meta bajo el proyecto con codigo BPIN 2024680010096, Por lo anterior, son las actividades del proyecto relacionado</t>
  </si>
  <si>
    <t xml:space="preserve">Establecimiento Penitenciario de Mediana Seguridad y Carcelario de Bucaramanga (Cárcel "Modelo") Calle 45 #5- 33, Bucaramanga, Santander
Reclusorio de Mujeres de Bucaramanga: Prolongación Calle 45 Vía Chimita </t>
  </si>
  <si>
    <t>La población beneficiada es: 2301 personas privadas de la libertad. 
Reclusión de Mujeres: 285
Cárcel de Hombres: 2.016</t>
  </si>
  <si>
    <t>Proyecto viejo armonizado en la misma meta bajo el proyecto con codigo BPIN 2024680010101, Por lo anterior, son las actividades del proyecto relacionado</t>
  </si>
  <si>
    <t>676 personas que el año anterior son pospenados y los que se enfoca el programa.</t>
  </si>
  <si>
    <t>Se logra gestionar espacio físico de referenciación para el Programa Casa libertad
• Se avanza en la revisión de la propuesta para el convenio de casa Libertad junto con el INPEC, el Ministerio de Justicia y del derecho y la secretaria del Interior.
• En cumplimiento al plan de acción se logra orientar a población pospenada en trámites de aseguramiento en salud, inscripción en el Sisbén y registro en las bases de datos de empleabilidad del IMEBU y educación.
• Se logró la contratación de un profesional contratista que estará apoyando la gestión del programa de Casa Libertad</t>
  </si>
  <si>
    <t xml:space="preserve">
De acuerdo a que el proyecto obedece a un proyecto institucional de la secretaría del interior y que esta direccionado para el beneficio de todo el municipio de Bucaramanga; la población objeto y beneficiada corresponde a 607.428 personas</t>
  </si>
  <si>
    <t>1.	Potenciar el desarrollo de las actividades jurídicas, administrativas y de apoyo de la secretaría del interior.
2.	Satisfacer la demanda de los servicios requeridos por la comunidad del municipio de Bucaramanga.
3.	Optimizar los recursos económicos para garantizar el desarrollo de las actividades al 100% en las dependencias de la Secretaría del Interior.
4.	Incrementar el nivel de organización de procesos administrativos y misionales en la Secretaría del Interior.</t>
  </si>
  <si>
    <t xml:space="preserve">
De acuerdo a que el proyecto obedece a un proyecto institucional de la secretaría del interior y que esta direccionado para el beneficio de todo el municipio de Bucaramanga; la población objeto y beneficiada 619.703 población Municipio de Bucaramanga – Proyección DANE 2018</t>
  </si>
  <si>
    <t>La población directa beneficiada serán las personas que acceden a los servicios de la secretaria del interior, Inspecciones de Policía, Espacio público, Casa de Justicia y Las Comisarias de Familia, que es la población en general y de todas las edades, 619.703 personas</t>
  </si>
  <si>
    <t>La población directa beneficiada serán las personas que acceden a los servicios de la secretaria del interior, Inspecciones de Policía, Espacio público, Casa de Justicia y Las Comisarias de Familia, que es la población en general y de todas las edades, 619.703 población Municipio de Bucaramanga – Proyección DANE 2018</t>
  </si>
  <si>
    <t>Se activo la ruta de atencion de trata de personas, la cual fue atentida según los protocolos establecidos y se continua con la socializacion de la lucha contra la trata de personas, realizando jornadas de prevencion</t>
  </si>
  <si>
    <t>La población afectada corresponde a los lideres, lideresas, defensores y defensoras de los derechos humanos con sus núcleos familiares, lo cual se estima en 520 personas</t>
  </si>
  <si>
    <t>Atencion de solicitudes recibidas de los lideres, lideresas y defensores los cuales en su proceso a la fecha no se han actividado las rutas solicitadas</t>
  </si>
  <si>
    <t>•	Comisaría de Familia Joya: ubicada en Cl. 39 #4 – 36 del barrio La Joya, Comunas de atención: 3, 4, 5, 6, 7, 8, 15 y 17.
•	Comisaría Oriente: ubicada en Km 2 Vía Pamplona, Antiguo Restaurante el Corcovado, Comunas de atención: 9, 10, 11, 12, 13, 14 y 16 y corregimiento 3.
•	Comisaría Norte: ubicada en Calle 7N #. 19 – 19 del barrio La Juventud, Comunas de atención1 y 2. También los corregimientos 1 y 2.</t>
  </si>
  <si>
    <t xml:space="preserve">Prevenir las violencias contra los niños, niñas y adolescentes, brindándoles estrategias de autocuidado para la prevencion y mitigacion de la violencia intrafamiliar con actividades tales como. Con escuelas de familia, clubes de familia, amigos de la familia, en familia si - pero no asi, </t>
  </si>
  <si>
    <t>Aprobación y presentación del plan de acción según vigencia del Plan de Desarrollo Municipal 2024-2027.
• Propuesta de justicia restaurativa y territorialidad a cargo de la Universidad Autónoma de Bucaramanga -UNAB.</t>
  </si>
  <si>
    <t>0</t>
  </si>
  <si>
    <t>La Población beneficiada de manera directa corresponde a un promedio de mensual de 1.764 usuarios lo que equivale 21.168 habitantes del municipio de Bucaramanga, atendidos. Fuente Casa de justicia, Bucaramanga.</t>
  </si>
  <si>
    <t>La población Benficiada de este proyecto será la población de las comunas 1, 2 y 3 a quienes se le facilita el acceso a la casa de Justicia por estar en su área de afluenza que según las proyecciones del DANE (2018) equivale a 158.667 
Comuna 1 (Norte)	73.230
Comuna 2 (Nororiental)	33.200
Comuna 3 (San Francisco)	52.237</t>
  </si>
  <si>
    <t>Articulación institucional con la academia, Personería de Bucaramanga y
Defensoría del Pueblo para brindar espacios de pedagogía a los funcionarios
y a la población que accede a los servicios de la Casa de Justicia. 
Realización de  talleres de prevención del consumo de sustancias, manejo de
emociones, prevención del bullying y cuidado en la salud mental,
proporcionando estrategias prácticas y conocimientos que ayuden a reducir
riesgos y fomentar el bienestar emocional y social.</t>
  </si>
  <si>
    <t>Plazas de Mercado a cargo del Municipio de Bucaramanga.
•	Kennedy Cra. 12 con calle 17 
•	San Francisco Cra. 22 con 13
•	Guarín Cra. 33 con calle 33ª
•	Concordia Cra. 21 con calle 49</t>
  </si>
  <si>
    <t>La población beneficiada por el proyecto se estima en 39.200 familias de las diferentes comunas y corregimientos del municipio de Bucaramanga.</t>
  </si>
  <si>
    <t xml:space="preserve">Actividades de adminitracion de las plazas de mercado tales como: 
•	Actividad Reuniones para temas de conflictos, seguimiento a situaciones internas
•	Actividad Entregar de manera oportuna el recibo correspondiente por concepto de uso de explotación comercial a los usuarios comerciantes de la Plaza de mercado
•	Actividad Realizar jornadas de integración familiar con el fin de conmemorar las diferentes festividades de exaltación de la familia y su entorno 
•	Actividad Identificar los puntos críticos generalizados para mejorar la operatividad interna de las plazas de mercado 
•	Mantenimiento de las plazas de mercado a cargo del municipio de Bucaramanga. 
•	Acompañar y hacer seguimiento en la recolección y disposición de residuos 
•	Seguimiento y control a residuos orgánicos </t>
  </si>
  <si>
    <t>La población beneficiada por el proyecto se estima en 39.200 personas de las diferentes comunas y corregimientos del municipio de Bucaramanga.</t>
  </si>
  <si>
    <t>Proyecto viejo armonizado en la misma meta bajo el proyecto con codigo BPIN 2024680010100, Por lo anterior, son las actividades del proyecto relacionado</t>
  </si>
  <si>
    <t>Se expidió la Resolución 178 de marzo 18 de 2024 por medio de la cual se actualiza laruta de protección para la población víctima del conflicto armado que
se encuentre en situación de amenaza.
El municipio a traves de la Secretaríadel Interior y del Centro de Atención Integral a Víctimas (CAIV) ha garantizado la atenciónhumanitaria inmediata reconociendo 612 auxilios económicos orientación y acompañamiento psicosocial a las familias que lo requieren</t>
  </si>
  <si>
    <t>Este proyecto tiene como publico meta la proyección del cuatrenio anterior que son 1.800 personas del conflicto armado</t>
  </si>
  <si>
    <t>Se expidió la Resolución 178 de marzo 18 de 2024 por medio de la cual se
actualiza laruta de protección para la población víctima del conflicto armado que
se encuentre en situación de amenaza.
El municipio a traves de la Secretaríadel Interior y del Centro de Atención Integral a
Víctimas (CAIV) ha garantizado la atenciónhumanitaria inmediata reconociendo
612 auxilios económicos orientación y acompañamiento psicosocial a las
familias que lo requieren</t>
  </si>
  <si>
    <t>614.269 población Municipio de Bucaramanga – Proyección DANE 2021</t>
  </si>
  <si>
    <t>La población víctima que se impactará corresponde al 35% del total de la población registrada y residente en el municipio 50.189; por lo tanto, se estima que la población beneficiada sea de 17.500 personas.</t>
  </si>
  <si>
    <t>17.500 personas</t>
  </si>
  <si>
    <t>1.	Establecer los mecanismos para la prevención, protección, atención, asistencia y reparación integral a las víctimas del conflicto recepcionadas en el municipio de Bucaramanga. 
2.	Garantizar la ruta de atención por parte del estado para la atención y reparación integral de la población víctima.
3.	Fortalecer la capacidad institucional para la implementación de programas de atención y asistencia para la población víctima del conflicto armado.
4.	Brindar la adecuada protección y asistencia a la población víctima.</t>
  </si>
  <si>
    <t xml:space="preserve">Se firma y publica del decreto 0359 de 29 de octubre de 2024, por medio del cual se crea la mesa municipal de reincorporación de Bucaramanga y se dictan otras disposiciones.
Se continua en las jornadas de arborización en el marco de la agenda territorial agenda territorial “Coloreando Caminos” en los barrios Gracia de Dios el día 06 de octubre y Campestre Norte el día 13 de octubre a fin de recuperar las zonas verdes en los sectores mencionados
En el mes de octubre se presentó Atención en caso de riesgo urgente de firmante de paz, quien acudio al CAIV en donde se le brindo apoyo psocosocial, adicionalmente de la mesa de trabajo realizada para darle respuesta este caso particular se resulve que el firmante de paz en efecto cumple los requisitos establecidos para acceder a la ayuda humanitaria inmediata establecida en la ley 1448 de 2011, por lo anterior, se manifiesta que ya se encuentra en firme la resolución por medio de la cual le es concedida el apoyo económico. </t>
  </si>
  <si>
    <t>Población total de Bucaramanga menor de edad</t>
  </si>
  <si>
    <t>Población total de Bucaramanga menor de edad sujeto a vulneracion de derechos humanos, menores de edad</t>
  </si>
  <si>
    <t>1. INTERVENCIÓN DEL ÁREA DE PEDAGÓGICA
2. INTERVENCIÓN DEL ÁREA SICOLÓGICA
3. INTERVENCIÓN DEL ÁREA DE SALUD
4. INTERVENCIÓN DEL ÁREA DE TRABAJO SOCIAL</t>
  </si>
  <si>
    <t>Obligaciones de vigencias anteriores por parte de la secretaria del interior</t>
  </si>
  <si>
    <t>Todo acreedor contratista o persona juridica que aun no ha cobrado obligaciones financieras con la secretaria del Interior</t>
  </si>
  <si>
    <t>Pago de obligaciones de vigencias anteiores por parte de la secretaria del interior a personas naturales y juridicas</t>
  </si>
  <si>
    <t>Aumentar los elementos necesarios para la realización de las funciones de los organismos de seguridad en el municipio de Bucaramanga</t>
  </si>
  <si>
    <t>IMPLEMENTACIÓN DE UN CENTRO DE GESTIÓN DE EMERGENCIAS Y SEGURIDAD CEGES PARA LA POLICÍA METROPOLITANA DE BUCARAMANGA, PARA EL MEJORAMIENTO DE LA PRESTACIÓN DEL SERVICIO DE POLICÍA A TRAVÉS DE LA INNOVACIÓN TECNOLÓGICA EN EL MUNICIPIO DE BUCARAMANGA</t>
  </si>
  <si>
    <t>Mesas tecnicas en la cuales se concreto con la firma de un convenio interadministrativo entre la secretaria del Interior y el INPEC, generando una descongestión de las estaciones de policia con el traslado de 260 reclusos al sistema penitenciario y 348 actividades de bienestar}</t>
  </si>
  <si>
    <t>Actividad 1. Realizar orientación y acompañamiento psicosocial y jurídico a personas privadas de la libertad en los centros de detención y reclusión
Se realizaron 5 brigadas de salud en articulación con la unidad móvil del ISABU, en las cuales se realizaron 1.754 atenciones en salud integral, incluyendo atención médica, de enfermería, odontología y toma de laboratorios; brindadas a un total de 608 personas privadas de la libertad</t>
  </si>
  <si>
    <t xml:space="preserve">Se dio continuidad al proceso que tiene como objetivo la “Elaboración científica de la estrategia de planeación y seguimiento para la intervención focalizada en variables de riesgo y protección relacionadas con comportamientos contrarios a la convivencia en la ciudad de Bucaramanga”, dando cumplimiento al cronograma establecido y alcanzando el 100% de logro Sin embarga se realizaron una serie de actividades que permitan reforzar la socializacion de proteccion y comportamientos de convivencia, dirigido a diferentes grupos focales.
El club de debate de Bavarias
El club de mujeres de Morrorico y Kennedy
El club de comerciantes del sector del parque de Las Palmas
El Club de Colegios 
El evento "Bucaramanga Avanza en Días Seguros"
El evento "Jueves al Parque" es una iniciativa cultural 
Congreso nacional del comportamiento violento y la autoagresión Lanzamiento de la fase 3 del Plan Candado </t>
  </si>
  <si>
    <r>
      <t>Unidad de Medida</t>
    </r>
    <r>
      <rPr>
        <b/>
        <sz val="14"/>
        <color rgb="FF002060"/>
        <rFont val="Arial"/>
        <family val="2"/>
      </rPr>
      <t>2</t>
    </r>
  </si>
  <si>
    <r>
      <t>Meta Programada Cuatrienio</t>
    </r>
    <r>
      <rPr>
        <b/>
        <sz val="14"/>
        <color rgb="FF002060"/>
        <rFont val="Arial"/>
        <family val="2"/>
      </rPr>
      <t>3</t>
    </r>
  </si>
  <si>
    <r>
      <t>SGP Educación 2024</t>
    </r>
    <r>
      <rPr>
        <b/>
        <sz val="14"/>
        <color rgb="FF002060"/>
        <rFont val="Arial"/>
        <family val="2"/>
      </rPr>
      <t>3</t>
    </r>
  </si>
  <si>
    <r>
      <t>SGP Salud 2024</t>
    </r>
    <r>
      <rPr>
        <b/>
        <sz val="14"/>
        <color rgb="FF002060"/>
        <rFont val="Arial"/>
        <family val="2"/>
      </rPr>
      <t>4</t>
    </r>
  </si>
  <si>
    <r>
      <t>SGP Deporte 2024</t>
    </r>
    <r>
      <rPr>
        <b/>
        <sz val="14"/>
        <color rgb="FF002060"/>
        <rFont val="Arial"/>
        <family val="2"/>
      </rPr>
      <t>5</t>
    </r>
  </si>
  <si>
    <r>
      <t>SGP Cultura 2024</t>
    </r>
    <r>
      <rPr>
        <b/>
        <sz val="14"/>
        <color rgb="FF002060"/>
        <rFont val="Arial"/>
        <family val="2"/>
      </rPr>
      <t>6</t>
    </r>
  </si>
  <si>
    <r>
      <t>SGP Libre inversión 2024</t>
    </r>
    <r>
      <rPr>
        <b/>
        <sz val="14"/>
        <color rgb="FF002060"/>
        <rFont val="Arial"/>
        <family val="2"/>
      </rPr>
      <t>7</t>
    </r>
  </si>
  <si>
    <r>
      <t>SGP Libre destinación 2024</t>
    </r>
    <r>
      <rPr>
        <b/>
        <sz val="14"/>
        <color rgb="FF002060"/>
        <rFont val="Arial"/>
        <family val="2"/>
      </rPr>
      <t>8</t>
    </r>
  </si>
  <si>
    <r>
      <t>SGP Alimentación escolar 2024</t>
    </r>
    <r>
      <rPr>
        <b/>
        <sz val="14"/>
        <color rgb="FF002060"/>
        <rFont val="Arial"/>
        <family val="2"/>
      </rPr>
      <t>9</t>
    </r>
  </si>
  <si>
    <r>
      <t>SGP Municipios río Magdalena 2024</t>
    </r>
    <r>
      <rPr>
        <b/>
        <sz val="14"/>
        <color rgb="FF002060"/>
        <rFont val="Arial"/>
        <family val="2"/>
      </rPr>
      <t>10</t>
    </r>
  </si>
  <si>
    <r>
      <t>SGP APSB 2024</t>
    </r>
    <r>
      <rPr>
        <b/>
        <sz val="14"/>
        <color rgb="FF002060"/>
        <rFont val="Arial"/>
        <family val="2"/>
      </rPr>
      <t>11</t>
    </r>
  </si>
  <si>
    <r>
      <t>Crédito 2024</t>
    </r>
    <r>
      <rPr>
        <b/>
        <sz val="14"/>
        <color rgb="FF002060"/>
        <rFont val="Arial"/>
        <family val="2"/>
      </rPr>
      <t>12</t>
    </r>
  </si>
  <si>
    <r>
      <t>Transferencias de capital - cofinanciación departamento 2024</t>
    </r>
    <r>
      <rPr>
        <b/>
        <sz val="14"/>
        <color rgb="FF002060"/>
        <rFont val="Arial"/>
        <family val="2"/>
      </rPr>
      <t>13</t>
    </r>
  </si>
  <si>
    <r>
      <t>Transferencias de capital - cofinanciación nación 2024</t>
    </r>
    <r>
      <rPr>
        <b/>
        <sz val="14"/>
        <color rgb="FF002060"/>
        <rFont val="Arial"/>
        <family val="2"/>
      </rPr>
      <t>14</t>
    </r>
  </si>
  <si>
    <r>
      <t>Otros 2024</t>
    </r>
    <r>
      <rPr>
        <b/>
        <sz val="14"/>
        <color rgb="FF002060"/>
        <rFont val="Arial"/>
        <family val="2"/>
      </rPr>
      <t>15</t>
    </r>
  </si>
  <si>
    <t xml:space="preserve">Reclusorio de Mujeres de Bucaramanga: Prolongación Calle 45 Vía Chimita </t>
  </si>
  <si>
    <t>Aumentar los elementos necesarios para la realización de las funciones de los organismos de seguridad en el municipio de Bucaramanga
Se realizo la compra de 39 vehiculos (MOTOS9 las cuales fueron 34 para policia y 5 para el ejercito</t>
  </si>
  <si>
    <t>1202004</t>
  </si>
  <si>
    <t>Implementar (1) un sistema local de justicia para la articulación entre los operadores de los Servicio de justicia (120200400)</t>
  </si>
  <si>
    <t>Asistencias técnicas para la articulación de los operadores del servicio de justicia (120200400)</t>
  </si>
  <si>
    <t>Territorio seguro y sostenible</t>
  </si>
  <si>
    <t>Fortalecimiento de la convivencia y la seguridad ciudadana (4501).</t>
  </si>
  <si>
    <t>4501081</t>
  </si>
  <si>
    <t>Servicio de apoyo para la atención de contravenciones y solución de conflictos de convivencia ciudadana a través de la adquisición de un vehículo para la atención de los casos de maltrato y tratos crueles a animales en la ciudad de Bucaramanga</t>
  </si>
  <si>
    <t>Casos atendidos (450108100)</t>
  </si>
  <si>
    <t>4501028</t>
  </si>
  <si>
    <t>Instalar y/o mantener 850 cámaras de seguridad para el CCTV en el marco de la Seguridad y Convivencia Ciudadana de Bucaramanga</t>
  </si>
  <si>
    <t>Cámaras de seguridad instaladas 
450102800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</si>
</sst>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quot;$&quot;\ * #,##0.00_-;\-&quot;$&quot;\ * #,##0.00_-;_-&quot;$&quot;\ * &quot;-&quot;??_-;_-@_-"/>
    <numFmt numFmtId="165" formatCode="_-* #,##0.00_-;\-* #,##0.00_-;_-* &quot;-&quot;??_-;_-@_-"/>
    <numFmt numFmtId="166" formatCode="_-&quot;$&quot;* #,##0_-;\-&quot;$&quot;* #,##0_-;_-&quot;$&quot;* &quot;-&quot;_-;_-@_-"/>
    <numFmt numFmtId="167" formatCode="#,##0_ ;\-#,##0\ "/>
    <numFmt numFmtId="168" formatCode="_-[$$-240A]\ * #,##0.00_-;\-[$$-240A]\ * #,##0.00_-;_-[$$-240A]\ * &quot;-&quot;??_-;_-@_-"/>
  </numFmts>
  <fonts count="10" x14ac:knownFonts="1">
    <font>
      <sz val="11"/>
      <color theme="1"/>
      <name val="Calibri"/>
      <family val="2"/>
      <scheme val="minor"/>
    </font>
    <font>
      <sz val="11"/>
      <color theme="1"/>
      <name val="Calibri"/>
      <family val="2"/>
      <scheme val="minor"/>
    </font>
    <font>
      <sz val="14"/>
      <name val="Arial"/>
      <family val="2"/>
    </font>
    <font>
      <b/>
      <sz val="14"/>
      <color theme="1"/>
      <name val="Arial"/>
      <family val="2"/>
    </font>
    <font>
      <sz val="14"/>
      <color theme="1"/>
      <name val="Arial"/>
      <family val="2"/>
    </font>
    <font>
      <b/>
      <sz val="14"/>
      <color theme="0"/>
      <name val="Arial"/>
      <family val="2"/>
    </font>
    <font>
      <b/>
      <sz val="14"/>
      <color rgb="FF002060"/>
      <name val="Arial"/>
      <family val="2"/>
    </font>
    <font>
      <sz val="14"/>
      <color theme="1"/>
      <name val="Arial"/>
    </font>
    <font>
      <sz val="11"/>
      <color theme="1"/>
      <name val="Arial"/>
      <family val="2"/>
    </font>
    <font>
      <sz val="12"/>
      <color theme="1"/>
      <name val="Arial"/>
      <family val="2"/>
    </font>
  </fonts>
  <fills count="4">
    <fill>
      <patternFill patternType="none"/>
    </fill>
    <fill>
      <patternFill patternType="gray125"/>
    </fill>
    <fill>
      <patternFill patternType="solid">
        <fgColor rgb="FF002060"/>
        <bgColor indexed="64"/>
      </patternFill>
    </fill>
    <fill>
      <patternFill patternType="solid">
        <fgColor theme="0"/>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19">
    <xf numFmtId="0" fontId="0" fillId="0" borderId="0" xfId="0"/>
    <xf numFmtId="167" fontId="2" fillId="0" borderId="4" xfId="1"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3" fontId="2" fillId="0" borderId="5" xfId="0" applyNumberFormat="1" applyFont="1" applyBorder="1" applyAlignment="1">
      <alignment horizontal="center" vertical="center" wrapText="1"/>
    </xf>
    <xf numFmtId="0" fontId="4" fillId="3" borderId="9" xfId="0" applyFont="1" applyFill="1" applyBorder="1" applyAlignment="1">
      <alignment vertical="center"/>
    </xf>
    <xf numFmtId="0" fontId="4" fillId="3" borderId="10" xfId="0" applyFont="1" applyFill="1" applyBorder="1" applyAlignment="1">
      <alignment vertical="center"/>
    </xf>
    <xf numFmtId="0" fontId="4" fillId="3" borderId="11" xfId="0" applyFont="1" applyFill="1" applyBorder="1" applyAlignment="1">
      <alignment vertical="center"/>
    </xf>
    <xf numFmtId="0" fontId="3" fillId="0" borderId="0" xfId="0" applyFont="1" applyAlignment="1">
      <alignment horizontal="center" vertical="center"/>
    </xf>
    <xf numFmtId="0" fontId="4" fillId="3" borderId="9" xfId="0" applyFont="1" applyFill="1" applyBorder="1" applyAlignment="1">
      <alignment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3" fillId="3" borderId="0" xfId="0" applyFont="1" applyFill="1" applyAlignment="1">
      <alignment horizontal="center" vertical="center"/>
    </xf>
    <xf numFmtId="0" fontId="3" fillId="3" borderId="15" xfId="0" applyFont="1" applyFill="1" applyBorder="1" applyAlignment="1">
      <alignment horizontal="center" vertical="center"/>
    </xf>
    <xf numFmtId="0" fontId="5" fillId="2" borderId="3" xfId="0" applyFont="1" applyFill="1" applyBorder="1" applyAlignment="1">
      <alignment horizontal="center" vertical="center" wrapText="1"/>
    </xf>
    <xf numFmtId="0" fontId="3" fillId="3" borderId="0" xfId="0" applyFont="1" applyFill="1" applyAlignment="1">
      <alignment vertical="center" wrapText="1"/>
    </xf>
    <xf numFmtId="0" fontId="3" fillId="3" borderId="0" xfId="0" applyFont="1" applyFill="1" applyAlignment="1">
      <alignment vertical="center"/>
    </xf>
    <xf numFmtId="0" fontId="3" fillId="3" borderId="15" xfId="0" applyFont="1" applyFill="1" applyBorder="1" applyAlignment="1">
      <alignment vertical="center"/>
    </xf>
    <xf numFmtId="0" fontId="3" fillId="0" borderId="1" xfId="0" applyFont="1" applyBorder="1" applyAlignment="1">
      <alignment horizontal="center" vertical="center" wrapText="1"/>
    </xf>
    <xf numFmtId="0" fontId="3" fillId="0" borderId="0" xfId="0" applyFont="1" applyAlignment="1">
      <alignment vertical="center"/>
    </xf>
    <xf numFmtId="0" fontId="3" fillId="0" borderId="0" xfId="0" applyFont="1" applyAlignment="1">
      <alignment vertical="center" wrapText="1"/>
    </xf>
    <xf numFmtId="0" fontId="3" fillId="0" borderId="15" xfId="0" applyFont="1" applyBorder="1" applyAlignment="1">
      <alignment vertical="center"/>
    </xf>
    <xf numFmtId="0" fontId="3" fillId="2" borderId="20" xfId="0" applyFont="1" applyFill="1" applyBorder="1" applyAlignment="1">
      <alignment horizontal="center" vertical="center" wrapText="1"/>
    </xf>
    <xf numFmtId="0" fontId="3" fillId="0" borderId="0" xfId="0" applyFont="1" applyAlignment="1">
      <alignment horizontal="center" vertical="center" wrapText="1"/>
    </xf>
    <xf numFmtId="0" fontId="5" fillId="2" borderId="1" xfId="0" applyFont="1" applyFill="1" applyBorder="1" applyAlignment="1">
      <alignment horizontal="center" vertical="center" wrapText="1"/>
    </xf>
    <xf numFmtId="0" fontId="4" fillId="0" borderId="5" xfId="0" applyFont="1" applyBorder="1" applyAlignment="1" applyProtection="1">
      <alignment horizontal="center" vertical="center" wrapText="1"/>
      <protection locked="0"/>
    </xf>
    <xf numFmtId="1"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168" fontId="4" fillId="0" borderId="9" xfId="0" applyNumberFormat="1" applyFont="1" applyBorder="1" applyAlignment="1">
      <alignment horizontal="center" vertical="center"/>
    </xf>
    <xf numFmtId="168" fontId="4" fillId="0" borderId="4" xfId="0" applyNumberFormat="1" applyFont="1" applyBorder="1" applyAlignment="1">
      <alignment horizontal="center" vertical="center"/>
    </xf>
    <xf numFmtId="3" fontId="4" fillId="0" borderId="5" xfId="0" applyNumberFormat="1" applyFont="1" applyBorder="1" applyAlignment="1" applyProtection="1">
      <alignment horizontal="center" vertical="center" wrapText="1"/>
      <protection locked="0"/>
    </xf>
    <xf numFmtId="164" fontId="4" fillId="0" borderId="5" xfId="0" applyNumberFormat="1" applyFont="1" applyBorder="1" applyAlignment="1" applyProtection="1">
      <alignment horizontal="center" vertical="center" wrapText="1"/>
      <protection locked="0"/>
    </xf>
    <xf numFmtId="164" fontId="4" fillId="0" borderId="5" xfId="0" applyNumberFormat="1" applyFont="1" applyBorder="1" applyAlignment="1">
      <alignment horizontal="center" vertical="center" wrapText="1"/>
    </xf>
    <xf numFmtId="164" fontId="4" fillId="0" borderId="5" xfId="0" applyNumberFormat="1" applyFont="1" applyBorder="1" applyAlignment="1" applyProtection="1">
      <alignment horizontal="center" vertical="center"/>
      <protection locked="0"/>
    </xf>
    <xf numFmtId="10" fontId="4" fillId="0" borderId="5" xfId="2" applyNumberFormat="1"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pplyProtection="1">
      <alignment horizontal="center" vertical="center"/>
      <protection locked="0"/>
    </xf>
    <xf numFmtId="9" fontId="4" fillId="0" borderId="4" xfId="2" applyFont="1" applyFill="1" applyBorder="1" applyAlignment="1">
      <alignment horizontal="center" vertical="center"/>
    </xf>
    <xf numFmtId="1" fontId="4" fillId="0" borderId="4"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164" fontId="4" fillId="0" borderId="4" xfId="0" applyNumberFormat="1" applyFont="1" applyBorder="1" applyAlignment="1" applyProtection="1">
      <alignment horizontal="center" vertical="center" wrapText="1"/>
      <protection locked="0"/>
    </xf>
    <xf numFmtId="168" fontId="4" fillId="0" borderId="4" xfId="0" applyNumberFormat="1" applyFont="1" applyBorder="1" applyAlignment="1" applyProtection="1">
      <alignment horizontal="center" vertical="center" wrapText="1"/>
      <protection locked="0"/>
    </xf>
    <xf numFmtId="164" fontId="4" fillId="0" borderId="4" xfId="0" applyNumberFormat="1" applyFont="1" applyBorder="1" applyAlignment="1" applyProtection="1">
      <alignment horizontal="center" vertical="center"/>
      <protection locked="0"/>
    </xf>
    <xf numFmtId="0" fontId="4" fillId="0" borderId="0" xfId="0" applyFont="1" applyAlignment="1">
      <alignment horizontal="center" vertical="center"/>
    </xf>
    <xf numFmtId="49" fontId="4" fillId="0" borderId="5" xfId="2" applyNumberFormat="1" applyFont="1" applyFill="1" applyBorder="1" applyAlignment="1" applyProtection="1">
      <alignment horizontal="center" vertical="center" wrapText="1"/>
      <protection locked="0"/>
    </xf>
    <xf numFmtId="168" fontId="4" fillId="0" borderId="4" xfId="0" applyNumberFormat="1" applyFont="1" applyBorder="1" applyAlignment="1" applyProtection="1">
      <alignment horizontal="center" vertical="center"/>
      <protection locked="0"/>
    </xf>
    <xf numFmtId="9" fontId="4" fillId="0" borderId="4" xfId="2" applyFont="1" applyFill="1" applyBorder="1" applyAlignment="1">
      <alignment horizontal="center" vertical="center" wrapText="1"/>
    </xf>
    <xf numFmtId="49" fontId="4" fillId="0" borderId="4" xfId="0" applyNumberFormat="1" applyFont="1" applyBorder="1" applyAlignment="1" applyProtection="1">
      <alignment horizontal="center" vertical="center" wrapText="1"/>
      <protection locked="0"/>
    </xf>
    <xf numFmtId="166" fontId="4" fillId="0" borderId="4" xfId="0" applyNumberFormat="1" applyFont="1" applyBorder="1" applyAlignment="1" applyProtection="1">
      <alignment horizontal="center" vertical="center"/>
      <protection locked="0"/>
    </xf>
    <xf numFmtId="1" fontId="4" fillId="0" borderId="11" xfId="0" applyNumberFormat="1" applyFont="1" applyBorder="1" applyAlignment="1">
      <alignment horizontal="center" vertical="center" wrapText="1"/>
    </xf>
    <xf numFmtId="166" fontId="4" fillId="0" borderId="4" xfId="0" applyNumberFormat="1" applyFont="1" applyBorder="1" applyAlignment="1" applyProtection="1">
      <alignment horizontal="center" vertical="center" wrapText="1"/>
      <protection locked="0"/>
    </xf>
    <xf numFmtId="1" fontId="4" fillId="0" borderId="21" xfId="0" applyNumberFormat="1" applyFont="1" applyBorder="1" applyAlignment="1">
      <alignment horizontal="center" vertical="center" wrapText="1"/>
    </xf>
    <xf numFmtId="0" fontId="4" fillId="0" borderId="6" xfId="0" applyFont="1" applyBorder="1" applyAlignment="1">
      <alignment horizontal="center" vertical="center" wrapText="1"/>
    </xf>
    <xf numFmtId="164" fontId="4" fillId="0" borderId="4" xfId="0" applyNumberFormat="1" applyFont="1" applyBorder="1" applyAlignment="1">
      <alignment horizontal="center" vertical="center"/>
    </xf>
    <xf numFmtId="168" fontId="4" fillId="0" borderId="6" xfId="0" applyNumberFormat="1" applyFont="1" applyBorder="1" applyAlignment="1">
      <alignment horizontal="center" vertical="center"/>
    </xf>
    <xf numFmtId="0" fontId="4" fillId="0" borderId="6" xfId="0" applyFont="1" applyBorder="1" applyAlignment="1" applyProtection="1">
      <alignment horizontal="center" vertical="center"/>
      <protection locked="0"/>
    </xf>
    <xf numFmtId="9" fontId="4" fillId="0" borderId="6" xfId="2" applyFont="1" applyFill="1" applyBorder="1" applyAlignment="1">
      <alignment horizontal="center" vertical="center"/>
    </xf>
    <xf numFmtId="0" fontId="4" fillId="0" borderId="6" xfId="0" applyFont="1" applyBorder="1" applyAlignment="1">
      <alignment horizontal="center" vertical="center"/>
    </xf>
    <xf numFmtId="168" fontId="4" fillId="0" borderId="6" xfId="0" applyNumberFormat="1" applyFont="1" applyBorder="1" applyAlignment="1" applyProtection="1">
      <alignment horizontal="center" vertical="center"/>
      <protection locked="0"/>
    </xf>
    <xf numFmtId="0" fontId="4" fillId="0" borderId="4" xfId="0" applyFont="1" applyBorder="1" applyAlignment="1">
      <alignment horizontal="center" vertical="center"/>
    </xf>
    <xf numFmtId="10" fontId="4" fillId="0" borderId="0" xfId="0" applyNumberFormat="1" applyFont="1" applyAlignment="1">
      <alignment horizontal="center" vertical="center"/>
    </xf>
    <xf numFmtId="10" fontId="3" fillId="0" borderId="0" xfId="0" applyNumberFormat="1" applyFont="1" applyAlignment="1">
      <alignment horizontal="center" vertical="center"/>
    </xf>
    <xf numFmtId="164" fontId="3" fillId="0" borderId="0" xfId="0" applyNumberFormat="1" applyFont="1" applyAlignment="1">
      <alignment horizontal="center" vertical="center"/>
    </xf>
    <xf numFmtId="9" fontId="4" fillId="0" borderId="5" xfId="2" applyFont="1" applyFill="1" applyBorder="1" applyAlignment="1">
      <alignment horizontal="center" vertical="center" wrapText="1"/>
    </xf>
    <xf numFmtId="0" fontId="4" fillId="0" borderId="0" xfId="0" applyFont="1" applyAlignment="1">
      <alignment horizontal="center" vertical="center" wrapText="1"/>
    </xf>
    <xf numFmtId="49" fontId="4" fillId="0" borderId="5" xfId="0" applyNumberFormat="1" applyFont="1" applyBorder="1" applyAlignment="1" applyProtection="1">
      <alignment horizontal="center" vertical="center" wrapText="1"/>
      <protection locked="0"/>
    </xf>
    <xf numFmtId="168" fontId="4" fillId="0" borderId="4" xfId="0" applyNumberFormat="1" applyFont="1" applyBorder="1" applyAlignment="1">
      <alignment horizontal="center" vertical="center" wrapText="1"/>
    </xf>
    <xf numFmtId="168" fontId="4" fillId="0" borderId="22" xfId="0" applyNumberFormat="1" applyFont="1" applyBorder="1" applyAlignment="1">
      <alignment horizontal="center" vertical="center"/>
    </xf>
    <xf numFmtId="3" fontId="4" fillId="0" borderId="4" xfId="0" applyNumberFormat="1" applyFont="1" applyBorder="1" applyAlignment="1" applyProtection="1">
      <alignment horizontal="center" vertical="center" wrapText="1"/>
      <protection locked="0"/>
    </xf>
    <xf numFmtId="0" fontId="2" fillId="0" borderId="23" xfId="0" applyFont="1" applyBorder="1" applyAlignment="1">
      <alignment horizontal="center" vertical="center" wrapText="1"/>
    </xf>
    <xf numFmtId="0" fontId="4" fillId="0" borderId="21" xfId="0" applyFont="1" applyBorder="1" applyAlignment="1">
      <alignment horizontal="center" vertical="center" wrapText="1"/>
    </xf>
    <xf numFmtId="165" fontId="4" fillId="0" borderId="0" xfId="3" applyFont="1" applyFill="1" applyAlignment="1">
      <alignment horizontal="center" vertical="center"/>
    </xf>
    <xf numFmtId="0" fontId="7" fillId="0" borderId="6" xfId="0" applyFont="1" applyFill="1" applyBorder="1" applyAlignment="1">
      <alignment horizontal="center" vertical="center"/>
    </xf>
    <xf numFmtId="0" fontId="7" fillId="0" borderId="6" xfId="0" applyFont="1" applyFill="1" applyBorder="1" applyAlignment="1" applyProtection="1">
      <alignment horizontal="center" vertical="center"/>
      <protection locked="0"/>
    </xf>
    <xf numFmtId="9" fontId="7" fillId="0" borderId="6" xfId="2" applyFont="1" applyFill="1" applyBorder="1" applyAlignment="1">
      <alignment horizontal="center" vertical="center"/>
    </xf>
    <xf numFmtId="168" fontId="7" fillId="0" borderId="6" xfId="0" applyNumberFormat="1" applyFont="1" applyFill="1" applyBorder="1" applyAlignment="1" applyProtection="1">
      <alignment horizontal="center" vertical="center"/>
      <protection locked="0"/>
    </xf>
    <xf numFmtId="164" fontId="7" fillId="0" borderId="6" xfId="0" applyNumberFormat="1" applyFont="1" applyFill="1" applyBorder="1" applyAlignment="1">
      <alignment horizontal="center" vertical="center"/>
    </xf>
    <xf numFmtId="164" fontId="7" fillId="0" borderId="6" xfId="0" applyNumberFormat="1" applyFont="1" applyFill="1" applyBorder="1" applyAlignment="1" applyProtection="1">
      <alignment horizontal="center" vertical="center"/>
      <protection locked="0"/>
    </xf>
    <xf numFmtId="10" fontId="7" fillId="0" borderId="6" xfId="2" applyNumberFormat="1" applyFont="1" applyFill="1" applyBorder="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3" fontId="8" fillId="0" borderId="4" xfId="0" applyNumberFormat="1" applyFont="1" applyBorder="1" applyAlignment="1">
      <alignment horizontal="center" vertical="center" wrapText="1"/>
    </xf>
    <xf numFmtId="3" fontId="8" fillId="0" borderId="5" xfId="0" applyNumberFormat="1" applyFont="1" applyBorder="1" applyAlignment="1">
      <alignment horizontal="center" vertical="center" wrapText="1"/>
    </xf>
    <xf numFmtId="0" fontId="8" fillId="0" borderId="5" xfId="0" applyFont="1" applyBorder="1" applyAlignment="1" applyProtection="1">
      <alignment horizontal="center" vertical="center" wrapText="1"/>
      <protection locked="0"/>
    </xf>
    <xf numFmtId="9" fontId="8" fillId="0" borderId="4" xfId="2" applyFont="1" applyFill="1" applyBorder="1" applyAlignment="1">
      <alignment horizontal="center" vertical="center" wrapText="1"/>
    </xf>
    <xf numFmtId="9" fontId="9" fillId="0" borderId="4" xfId="2" applyFont="1" applyFill="1" applyBorder="1" applyAlignment="1">
      <alignment horizontal="center" vertical="center"/>
    </xf>
    <xf numFmtId="1" fontId="9" fillId="0" borderId="4" xfId="0" applyNumberFormat="1"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168" fontId="9" fillId="0" borderId="4" xfId="0" applyNumberFormat="1" applyFont="1" applyBorder="1" applyAlignment="1" applyProtection="1">
      <alignment horizontal="center" vertical="center"/>
      <protection locked="0"/>
    </xf>
    <xf numFmtId="164" fontId="9" fillId="0" borderId="4" xfId="0" applyNumberFormat="1" applyFont="1" applyBorder="1" applyAlignment="1" applyProtection="1">
      <alignment horizontal="center" vertical="center"/>
      <protection locked="0"/>
    </xf>
    <xf numFmtId="3" fontId="9" fillId="0" borderId="4" xfId="0" applyNumberFormat="1" applyFont="1" applyBorder="1" applyAlignment="1" applyProtection="1">
      <alignment horizontal="center" vertical="center"/>
      <protection locked="0"/>
    </xf>
    <xf numFmtId="49" fontId="9" fillId="0" borderId="4" xfId="0" applyNumberFormat="1" applyFont="1" applyBorder="1" applyAlignment="1" applyProtection="1">
      <alignment horizontal="center" vertical="center"/>
      <protection locked="0"/>
    </xf>
    <xf numFmtId="164" fontId="9" fillId="0" borderId="4" xfId="0" applyNumberFormat="1" applyFont="1" applyBorder="1" applyAlignment="1">
      <alignment horizontal="center" vertical="center"/>
    </xf>
    <xf numFmtId="10" fontId="9" fillId="0" borderId="4" xfId="2" applyNumberFormat="1" applyFont="1" applyFill="1" applyBorder="1" applyAlignment="1">
      <alignment horizontal="center" vertical="center"/>
    </xf>
    <xf numFmtId="0" fontId="9" fillId="0" borderId="5" xfId="0" applyFont="1" applyBorder="1" applyAlignment="1">
      <alignment horizontal="center" vertical="center" wrapText="1"/>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6" xfId="0" applyFont="1" applyBorder="1" applyAlignment="1" applyProtection="1">
      <alignment horizontal="center" vertical="center"/>
      <protection locked="0"/>
    </xf>
    <xf numFmtId="9" fontId="9" fillId="0" borderId="6" xfId="2" applyFont="1" applyFill="1" applyBorder="1" applyAlignment="1">
      <alignment horizontal="center" vertical="center"/>
    </xf>
    <xf numFmtId="0" fontId="0" fillId="0" borderId="6" xfId="0" applyBorder="1" applyAlignment="1">
      <alignment horizontal="center" vertical="center" wrapText="1"/>
    </xf>
    <xf numFmtId="168" fontId="9" fillId="0" borderId="6" xfId="0" applyNumberFormat="1" applyFont="1" applyBorder="1" applyAlignment="1" applyProtection="1">
      <alignment horizontal="center" vertical="center"/>
      <protection locked="0"/>
    </xf>
    <xf numFmtId="164" fontId="9" fillId="0" borderId="5" xfId="0" applyNumberFormat="1" applyFont="1" applyBorder="1" applyAlignment="1" applyProtection="1">
      <alignment horizontal="center" vertical="center" wrapText="1"/>
      <protection locked="0"/>
    </xf>
    <xf numFmtId="164" fontId="9" fillId="0" borderId="6" xfId="0" applyNumberFormat="1" applyFont="1" applyBorder="1" applyAlignment="1">
      <alignment horizontal="center" vertical="center"/>
    </xf>
    <xf numFmtId="10" fontId="9" fillId="0" borderId="6" xfId="2" applyNumberFormat="1" applyFont="1" applyFill="1" applyBorder="1" applyAlignment="1">
      <alignment horizontal="center" vertical="center"/>
    </xf>
    <xf numFmtId="164" fontId="9" fillId="0" borderId="5" xfId="0" applyNumberFormat="1" applyFont="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3" fillId="0" borderId="4" xfId="0" applyFont="1" applyBorder="1" applyAlignment="1">
      <alignment horizontal="center" vertical="center"/>
    </xf>
    <xf numFmtId="0" fontId="3" fillId="3" borderId="7"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8"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4">
    <cellStyle name="Millares" xfId="1" builtinId="3"/>
    <cellStyle name="Millares 3" xfId="3" xr:uid="{00000000-0005-0000-0000-000001000000}"/>
    <cellStyle name="Normal" xfId="0" builtinId="0"/>
    <cellStyle name="Porcentaje" xfId="2" builtinId="5"/>
  </cellStyles>
  <dxfs count="129">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Arial"/>
        <scheme val="none"/>
      </font>
      <numFmt numFmtId="14" formatCode="0.0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scheme val="none"/>
      </font>
      <numFmt numFmtId="164" formatCode="_-&quot;$&quot;\ * #,##0.00_-;\-&quot;$&quot;\ * #,##0.00_-;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numFmt numFmtId="164" formatCode="_-&quot;$&quot;\ * #,##0.00_-;\-&quot;$&quot;\ * #,##0.0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numFmt numFmtId="164" formatCode="_-&quot;$&quot;\ * #,##0.00_-;\-&quot;$&quot;\ * #,##0.00_-;_-&quot;$&quot;\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Arial"/>
        <scheme val="none"/>
      </font>
      <numFmt numFmtId="164" formatCode="_-&quot;$&quot;\ * #,##0.00_-;\-&quot;$&quot;\ * #,##0.0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numFmt numFmtId="168" formatCode="_-[$$-240A]\ * #,##0.00_-;\-[$$-240A]\ * #,##0.00_-;_-[$$-240A]\ *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numFmt numFmtId="168" formatCode="_-[$$-240A]\ * #,##0.00_-;\-[$$-240A]\ * #,##0.00_-;_-[$$-240A]\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4"/>
        <color theme="1"/>
        <name val="Arial"/>
        <scheme val="none"/>
      </font>
      <fill>
        <patternFill patternType="none">
          <fgColor indexed="64"/>
          <bgColor auto="1"/>
        </patternFill>
      </fill>
      <alignment horizontal="center" vertical="center" textRotation="0" wrapText="0" indent="0" justifyLastLine="0" shrinkToFit="0" readingOrder="0"/>
    </dxf>
    <dxf>
      <border>
        <bottom style="medium">
          <color indexed="64"/>
        </bottom>
      </border>
    </dxf>
    <dxf>
      <font>
        <b/>
        <i val="0"/>
        <strike val="0"/>
        <condense val="0"/>
        <extend val="0"/>
        <outline val="0"/>
        <shadow val="0"/>
        <u val="none"/>
        <vertAlign val="baseline"/>
        <sz val="14"/>
        <color theme="0"/>
        <name val="Arial"/>
        <scheme val="none"/>
      </font>
      <fill>
        <patternFill patternType="solid">
          <fgColor indexed="64"/>
          <bgColor rgb="FF002060"/>
        </patternFill>
      </fill>
      <alignment horizontal="center" vertical="center" textRotation="0" wrapText="1" indent="0" justifyLastLine="0" shrinkToFit="0" readingOrder="0"/>
    </dxf>
    <dxf>
      <fill>
        <patternFill>
          <bgColor theme="9" tint="0.39994506668294322"/>
        </patternFill>
      </fill>
    </dxf>
  </dxfs>
  <tableStyles count="1" defaultTableStyle="TableStyleMedium2" defaultPivotStyle="PivotStyleLight16">
    <tableStyle name="Estilo de tabla 3" pivot="0" count="1" xr9:uid="{00000000-0011-0000-FFFF-FFFF00000000}">
      <tableStyleElement type="firstRowStripe" dxfId="12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952500</xdr:colOff>
      <xdr:row>0</xdr:row>
      <xdr:rowOff>174625</xdr:rowOff>
    </xdr:from>
    <xdr:to>
      <xdr:col>1</xdr:col>
      <xdr:colOff>1211736</xdr:colOff>
      <xdr:row>4</xdr:row>
      <xdr:rowOff>120170</xdr:rowOff>
    </xdr:to>
    <xdr:pic>
      <xdr:nvPicPr>
        <xdr:cNvPr id="2" name="Imagen 1">
          <a:extLst>
            <a:ext uri="{FF2B5EF4-FFF2-40B4-BE49-F238E27FC236}">
              <a16:creationId xmlns:a16="http://schemas.microsoft.com/office/drawing/2014/main" id="{0758E5C8-BDC6-4A56-A08F-8B464E9ACA28}"/>
            </a:ext>
          </a:extLst>
        </xdr:cNvPr>
        <xdr:cNvPicPr>
          <a:picLocks noChangeAspect="1"/>
        </xdr:cNvPicPr>
      </xdr:nvPicPr>
      <xdr:blipFill>
        <a:blip xmlns:r="http://schemas.openxmlformats.org/officeDocument/2006/relationships" r:embed="rId1"/>
        <a:stretch>
          <a:fillRect/>
        </a:stretch>
      </xdr:blipFill>
      <xdr:spPr>
        <a:xfrm>
          <a:off x="952500" y="174625"/>
          <a:ext cx="1816430" cy="12790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ownloads\Plan%20de%20Acci&#243;n%20-%20Noviembre%20-%20SEC%20INTERIO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aniel\Downloads\RELACION%20PROYECTOS%202024%20DEFINITIV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ior"/>
      <sheetName val="Plan de Acción - Noviembre - SE"/>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S 2024"/>
      <sheetName val="RIESGOS"/>
      <sheetName val="MGA ENVIADA"/>
      <sheetName val="RELACION PROYECTOS 2024 DEFINIT"/>
    </sheetNames>
    <sheetDataSet>
      <sheetData sheetId="0"/>
      <sheetData sheetId="1"/>
      <sheetData sheetId="2"/>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1" displayName="Tabla1" ref="A10:BJ91" totalsRowShown="0" headerRowDxfId="127" dataDxfId="125" headerRowBorderDxfId="126" tableBorderDxfId="124">
  <autoFilter ref="A10:BJ91" xr:uid="{00000000-000C-0000-FFFF-FFFF00000000}"/>
  <tableColumns count="62">
    <tableColumn id="1" xr3:uid="{00000000-0010-0000-0000-000001000000}" name=" Consecutivo PDM" dataDxfId="123" totalsRowDxfId="122"/>
    <tableColumn id="2" xr3:uid="{00000000-0010-0000-0000-000002000000}" name="Linea Estratégica" dataDxfId="121" totalsRowDxfId="120"/>
    <tableColumn id="5" xr3:uid="{00000000-0010-0000-0000-000005000000}" name="Sector" dataDxfId="119" totalsRowDxfId="118"/>
    <tableColumn id="14" xr3:uid="{00000000-0010-0000-0000-00000E000000}" name="Cod. Programa" dataDxfId="117" totalsRowDxfId="116"/>
    <tableColumn id="15" xr3:uid="{00000000-0010-0000-0000-00000F000000}" name="Programa" dataDxfId="115" totalsRowDxfId="114"/>
    <tableColumn id="16" xr3:uid="{00000000-0010-0000-0000-000010000000}" name="Cod. de Producto" dataDxfId="113" totalsRowDxfId="112"/>
    <tableColumn id="17" xr3:uid="{00000000-0010-0000-0000-000011000000}" name="Meta de Producto" dataDxfId="111" totalsRowDxfId="110"/>
    <tableColumn id="18" xr3:uid="{00000000-0010-0000-0000-000012000000}" name="Cod. Indicador de Producto" dataDxfId="109" totalsRowDxfId="108"/>
    <tableColumn id="19" xr3:uid="{00000000-0010-0000-0000-000013000000}" name="Indicador de Producto" dataDxfId="107" totalsRowDxfId="106"/>
    <tableColumn id="20" xr3:uid="{00000000-0010-0000-0000-000014000000}" name="LÍnea Base" dataDxfId="105" totalsRowDxfId="104"/>
    <tableColumn id="21" xr3:uid="{00000000-0010-0000-0000-000015000000}" name="Unidad de Medida2" dataDxfId="103" totalsRowDxfId="102"/>
    <tableColumn id="22" xr3:uid="{00000000-0010-0000-0000-000016000000}" name="Tipo de Meta" dataDxfId="101" totalsRowDxfId="100"/>
    <tableColumn id="23" xr3:uid="{00000000-0010-0000-0000-000017000000}" name="Meta Programada Cuatrienio3" dataDxfId="99" totalsRowDxfId="98"/>
    <tableColumn id="24" xr3:uid="{00000000-0010-0000-0000-000018000000}" name="Meta Programada Vigencia" dataDxfId="97" totalsRowDxfId="96"/>
    <tableColumn id="25" xr3:uid="{00000000-0010-0000-0000-000019000000}" name="Meta Ejecutada Vigencia4" dataDxfId="95" totalsRowDxfId="94"/>
    <tableColumn id="26" xr3:uid="{00000000-0010-0000-0000-00001A000000}" name="Porcentaje Avance Vigencia" dataDxfId="93" totalsRowDxfId="92" dataCellStyle="Porcentaje" totalsRowCellStyle="Porcentaje">
      <calculatedColumnFormula>+Tabla1[[#This Row],[Meta Ejecutada Vigencia4]]/Tabla1[[#This Row],[Meta Programada Vigencia]]</calculatedColumnFormula>
    </tableColumn>
    <tableColumn id="27" xr3:uid="{00000000-0010-0000-0000-00001B000000}" name="Porcentaje Avance Cuatrienio" dataDxfId="91" totalsRowDxfId="90" dataCellStyle="Porcentaje" totalsRowCellStyle="Porcentaje">
      <calculatedColumnFormula>+Tabla1[[#This Row],[Meta Ejecutada Vigencia4]]/Tabla1[[#This Row],[Meta Programada Cuatrienio3]]</calculatedColumnFormula>
    </tableColumn>
    <tableColumn id="28" xr3:uid="{00000000-0010-0000-0000-00001C000000}" name="Código BPIN" dataDxfId="89" totalsRowDxfId="88"/>
    <tableColumn id="29" xr3:uid="{00000000-0010-0000-0000-00001D000000}" name="Nombre del Proyecto" dataDxfId="87" totalsRowDxfId="86"/>
    <tableColumn id="30" xr3:uid="{00000000-0010-0000-0000-00001E000000}" name="Valor del Proyecto" dataDxfId="85" totalsRowDxfId="84">
      <calculatedColumnFormula>SUM([2]!Tabla2[[#This Row],[VALOR 2024]:[VALOR 2027]])</calculatedColumnFormula>
    </tableColumn>
    <tableColumn id="31" xr3:uid="{00000000-0010-0000-0000-00001F000000}" name="Valor Vigencia Proyecto" dataDxfId="83" totalsRowDxfId="82"/>
    <tableColumn id="32" xr3:uid="{00000000-0010-0000-0000-000020000000}" name="Comuna o Barrio Beneficiado" dataDxfId="81" totalsRowDxfId="80"/>
    <tableColumn id="33" xr3:uid="{00000000-0010-0000-0000-000021000000}" name="Población Beneficiada" dataDxfId="79" totalsRowDxfId="78"/>
    <tableColumn id="34" xr3:uid="{00000000-0010-0000-0000-000022000000}" name="Número de Beneficiarios" dataDxfId="77" totalsRowDxfId="76"/>
    <tableColumn id="44" xr3:uid="{00000000-0010-0000-0000-00002C000000}" name="Actividades Realizadas" dataDxfId="75" totalsRowDxfId="74"/>
    <tableColumn id="46" xr3:uid="{00000000-0010-0000-0000-00002E000000}" name="Recursos propios 2024" dataDxfId="73" totalsRowDxfId="72"/>
    <tableColumn id="47" xr3:uid="{00000000-0010-0000-0000-00002F000000}" name="SGP Educación 2024" dataDxfId="71" totalsRowDxfId="70"/>
    <tableColumn id="48" xr3:uid="{00000000-0010-0000-0000-000030000000}" name="SGP Salud 2024" dataDxfId="69" totalsRowDxfId="68"/>
    <tableColumn id="36" xr3:uid="{00000000-0010-0000-0000-000024000000}" name="SGP Deporte 2024" dataDxfId="67" totalsRowDxfId="66"/>
    <tableColumn id="35" xr3:uid="{00000000-0010-0000-0000-000023000000}" name="SGP Cultura 2024" dataDxfId="65" totalsRowDxfId="64"/>
    <tableColumn id="13" xr3:uid="{00000000-0010-0000-0000-00000D000000}" name="SGP Libre inversión 2024" dataDxfId="63" totalsRowDxfId="62"/>
    <tableColumn id="12" xr3:uid="{00000000-0010-0000-0000-00000C000000}" name="SGP Libre destinación 2024" dataDxfId="61" totalsRowDxfId="60"/>
    <tableColumn id="11" xr3:uid="{00000000-0010-0000-0000-00000B000000}" name="SGP Alimentación escolar 2024" dataDxfId="59" totalsRowDxfId="58"/>
    <tableColumn id="10" xr3:uid="{00000000-0010-0000-0000-00000A000000}" name="SGP Municipios río Magdalena 2024" dataDxfId="57" totalsRowDxfId="56"/>
    <tableColumn id="9" xr3:uid="{00000000-0010-0000-0000-000009000000}" name="SGP APSB 2024" dataDxfId="55" totalsRowDxfId="54"/>
    <tableColumn id="8" xr3:uid="{00000000-0010-0000-0000-000008000000}" name="Crédito 2024" dataDxfId="53" totalsRowDxfId="52"/>
    <tableColumn id="7" xr3:uid="{00000000-0010-0000-0000-000007000000}" name="Transferencias de capital - cofinanciación departamento 2024" dataDxfId="51" totalsRowDxfId="50"/>
    <tableColumn id="6" xr3:uid="{00000000-0010-0000-0000-000006000000}" name="Transferencias de capital - cofinanciación nación 2024" dataDxfId="49" totalsRowDxfId="48"/>
    <tableColumn id="49" xr3:uid="{00000000-0010-0000-0000-000031000000}" name="Otros 2024" dataDxfId="47" totalsRowDxfId="46"/>
    <tableColumn id="50" xr3:uid="{00000000-0010-0000-0000-000032000000}" name="Total 2024" dataDxfId="45" totalsRowDxfId="44">
      <calculatedColumnFormula>SUM(Tabla1[[#This Row],[Recursos propios 2024]:[Otros 2024]])</calculatedColumnFormula>
    </tableColumn>
    <tableColumn id="51" xr3:uid="{00000000-0010-0000-0000-000033000000}" name="Recursos propios 20242" dataDxfId="43" totalsRowDxfId="42"/>
    <tableColumn id="52" xr3:uid="{00000000-0010-0000-0000-000034000000}" name="SGP Educación 20243" dataDxfId="41" totalsRowDxfId="40"/>
    <tableColumn id="53" xr3:uid="{00000000-0010-0000-0000-000035000000}" name="SGP Salud 20244" dataDxfId="39" totalsRowDxfId="38"/>
    <tableColumn id="62" xr3:uid="{00000000-0010-0000-0000-00003E000000}" name="SGP Deporte 20245" dataDxfId="37" totalsRowDxfId="36"/>
    <tableColumn id="61" xr3:uid="{00000000-0010-0000-0000-00003D000000}" name="SGP Cultura 20246" dataDxfId="35" totalsRowDxfId="34"/>
    <tableColumn id="45" xr3:uid="{00000000-0010-0000-0000-00002D000000}" name="SGP Libre inversión 20247" dataDxfId="33" totalsRowDxfId="32"/>
    <tableColumn id="43" xr3:uid="{00000000-0010-0000-0000-00002B000000}" name="SGP Libre destinación 20248" dataDxfId="31" totalsRowDxfId="30"/>
    <tableColumn id="42" xr3:uid="{00000000-0010-0000-0000-00002A000000}" name="SGP Alimentación escolar 20249" dataDxfId="29" totalsRowDxfId="28"/>
    <tableColumn id="41" xr3:uid="{00000000-0010-0000-0000-000029000000}" name="SGP Municipios río Magdalena 202410" dataDxfId="27" totalsRowDxfId="26"/>
    <tableColumn id="40" xr3:uid="{00000000-0010-0000-0000-000028000000}" name="SGP APSB 202411" dataDxfId="25" totalsRowDxfId="24"/>
    <tableColumn id="39" xr3:uid="{00000000-0010-0000-0000-000027000000}" name="Crédito 202412" dataDxfId="23" totalsRowDxfId="22"/>
    <tableColumn id="38" xr3:uid="{00000000-0010-0000-0000-000026000000}" name="Transferencias de capital - cofinanciación departamento 202413" dataDxfId="21" totalsRowDxfId="20"/>
    <tableColumn id="37" xr3:uid="{00000000-0010-0000-0000-000025000000}" name="Transferencias de capital - cofinanciación nación 202414" dataDxfId="19" totalsRowDxfId="18"/>
    <tableColumn id="54" xr3:uid="{00000000-0010-0000-0000-000036000000}" name="Otros 202415" dataDxfId="17" totalsRowDxfId="16"/>
    <tableColumn id="55" xr3:uid="{00000000-0010-0000-0000-000037000000}" name="Total Comprometido 2024" dataDxfId="15" totalsRowDxfId="14">
      <calculatedColumnFormula>SUM(Tabla1[[#This Row],[Recursos propios 20242]:[Otros 202415]])</calculatedColumnFormula>
    </tableColumn>
    <tableColumn id="56" xr3:uid="{00000000-0010-0000-0000-000038000000}" name="Ejecución Presupuestal" dataDxfId="13" totalsRowDxfId="12" dataCellStyle="Porcentaje" totalsRowCellStyle="Porcentaje">
      <calculatedColumnFormula>Tabla1[[#This Row],[Total Comprometido 2024]]/Tabla1[[#This Row],[Total 2024]]</calculatedColumnFormula>
    </tableColumn>
    <tableColumn id="3" xr3:uid="{00000000-0010-0000-0000-000003000000}" name="Total Recursos Obligados" dataDxfId="11" totalsRowDxfId="10"/>
    <tableColumn id="4" xr3:uid="{00000000-0010-0000-0000-000004000000}" name="Total Recursos Pagados" dataDxfId="9" totalsRowDxfId="8"/>
    <tableColumn id="57" xr3:uid="{00000000-0010-0000-0000-000039000000}" name="Recursos Gestionados" dataDxfId="7" totalsRowDxfId="6"/>
    <tableColumn id="58" xr3:uid="{00000000-0010-0000-0000-00003A000000}" name="Dependencia" dataDxfId="5" totalsRowDxfId="4"/>
    <tableColumn id="59" xr3:uid="{00000000-0010-0000-0000-00003B000000}" name="Responsable" dataDxfId="3" totalsRowDxfId="2"/>
    <tableColumn id="60" xr3:uid="{00000000-0010-0000-0000-00003C000000}" name="ODS" dataDxfId="1" totalsRowDxfId="0"/>
  </tableColumns>
  <tableStyleInfo name="Estilo de tabla 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94"/>
  <sheetViews>
    <sheetView tabSelected="1" zoomScale="50" zoomScaleNormal="50" workbookViewId="0">
      <selection sqref="A1:B4"/>
    </sheetView>
  </sheetViews>
  <sheetFormatPr baseColWidth="10" defaultColWidth="13" defaultRowHeight="18" x14ac:dyDescent="0.25"/>
  <cols>
    <col min="1" max="1" width="26.28515625" style="8" bestFit="1" customWidth="1"/>
    <col min="2" max="2" width="39" style="8" customWidth="1"/>
    <col min="3" max="3" width="23.140625" style="8" customWidth="1"/>
    <col min="4" max="4" width="21.85546875" style="8" customWidth="1"/>
    <col min="5" max="5" width="29.28515625" style="8" customWidth="1"/>
    <col min="6" max="6" width="20.7109375" style="8" customWidth="1"/>
    <col min="7" max="7" width="25.5703125" style="8" customWidth="1"/>
    <col min="8" max="8" width="32" style="8" bestFit="1" customWidth="1"/>
    <col min="9" max="9" width="30" style="8" customWidth="1"/>
    <col min="10" max="10" width="13.5703125" style="8" bestFit="1" customWidth="1"/>
    <col min="11" max="11" width="22.28515625" style="8" bestFit="1" customWidth="1"/>
    <col min="12" max="12" width="19" style="8" bestFit="1" customWidth="1"/>
    <col min="13" max="13" width="34.28515625" style="8" bestFit="1" customWidth="1"/>
    <col min="14" max="14" width="38.5703125" style="8" bestFit="1" customWidth="1"/>
    <col min="15" max="15" width="29.7109375" style="8" bestFit="1" customWidth="1"/>
    <col min="16" max="16" width="27.85546875" style="60" bestFit="1" customWidth="1"/>
    <col min="17" max="17" width="34.28515625" style="61" customWidth="1"/>
    <col min="18" max="18" width="22" style="8" customWidth="1"/>
    <col min="19" max="19" width="30" style="8" customWidth="1"/>
    <col min="20" max="20" width="27.28515625" style="8" customWidth="1"/>
    <col min="21" max="21" width="27.85546875" style="8" customWidth="1"/>
    <col min="22" max="22" width="39" style="8" customWidth="1"/>
    <col min="23" max="23" width="32.28515625" style="8" customWidth="1"/>
    <col min="24" max="24" width="33" style="8" customWidth="1"/>
    <col min="25" max="25" width="57.28515625" style="8" customWidth="1"/>
    <col min="26" max="26" width="26.28515625" style="8" customWidth="1"/>
    <col min="27" max="27" width="18.5703125" style="8" customWidth="1"/>
    <col min="28" max="28" width="18.85546875" style="8" customWidth="1"/>
    <col min="29" max="29" width="19.140625" style="8" customWidth="1"/>
    <col min="30" max="30" width="20.5703125" style="8" customWidth="1"/>
    <col min="31" max="31" width="17.28515625" style="8" customWidth="1"/>
    <col min="32" max="32" width="19.85546875" style="8" customWidth="1"/>
    <col min="33" max="33" width="21" style="8" customWidth="1"/>
    <col min="34" max="34" width="23" style="8" customWidth="1"/>
    <col min="35" max="35" width="19" style="8" customWidth="1"/>
    <col min="36" max="36" width="18.7109375" style="8" customWidth="1"/>
    <col min="37" max="38" width="34.140625" style="8" customWidth="1"/>
    <col min="39" max="39" width="13" style="8" customWidth="1"/>
    <col min="40" max="40" width="25.85546875" style="8" customWidth="1"/>
    <col min="41" max="41" width="29" style="8" bestFit="1" customWidth="1"/>
    <col min="42" max="42" width="18.5703125" style="8" customWidth="1"/>
    <col min="43" max="43" width="20.140625" style="8" customWidth="1"/>
    <col min="44" max="44" width="19.140625" style="8" customWidth="1"/>
    <col min="45" max="45" width="18.28515625" style="8" customWidth="1"/>
    <col min="46" max="46" width="18.5703125" style="8" customWidth="1"/>
    <col min="47" max="47" width="21.140625" style="8" customWidth="1"/>
    <col min="48" max="48" width="21.28515625" style="8" customWidth="1"/>
    <col min="49" max="49" width="23" style="8" customWidth="1"/>
    <col min="50" max="50" width="21.7109375" style="8" customWidth="1"/>
    <col min="51" max="51" width="17.7109375" style="8" customWidth="1"/>
    <col min="52" max="53" width="34.140625" style="8" customWidth="1"/>
    <col min="54" max="54" width="19.85546875" style="8" customWidth="1"/>
    <col min="55" max="55" width="28.7109375" style="8" customWidth="1"/>
    <col min="56" max="56" width="27.7109375" style="8" customWidth="1"/>
    <col min="57" max="57" width="30.140625" style="8" customWidth="1"/>
    <col min="58" max="58" width="28.7109375" style="8" customWidth="1"/>
    <col min="59" max="59" width="26.85546875" style="8" customWidth="1"/>
    <col min="60" max="60" width="43.28515625" style="8" customWidth="1"/>
    <col min="61" max="61" width="19.140625" style="8" bestFit="1" customWidth="1"/>
    <col min="62" max="62" width="8.140625" style="8" bestFit="1" customWidth="1"/>
    <col min="63" max="63" width="26.140625" style="8" bestFit="1" customWidth="1"/>
    <col min="64" max="64" width="37.7109375" style="8" bestFit="1" customWidth="1"/>
    <col min="65" max="65" width="33" style="8" bestFit="1" customWidth="1"/>
    <col min="66" max="66" width="66.7109375" style="8" bestFit="1" customWidth="1"/>
    <col min="67" max="67" width="29.7109375" style="8" bestFit="1" customWidth="1"/>
    <col min="68" max="68" width="27.85546875" style="8" bestFit="1" customWidth="1"/>
    <col min="69" max="69" width="40.28515625" style="8" bestFit="1" customWidth="1"/>
    <col min="70" max="70" width="34.7109375" style="8" bestFit="1" customWidth="1"/>
    <col min="71" max="71" width="35.85546875" style="8" bestFit="1" customWidth="1"/>
    <col min="72" max="72" width="43.28515625" style="8" bestFit="1" customWidth="1"/>
    <col min="73" max="73" width="45.85546875" style="8" bestFit="1" customWidth="1"/>
    <col min="74" max="74" width="49.5703125" style="8" bestFit="1" customWidth="1"/>
    <col min="75" max="75" width="55.85546875" style="8" bestFit="1" customWidth="1"/>
    <col min="76" max="76" width="45" style="8" bestFit="1" customWidth="1"/>
    <col min="77" max="77" width="30.7109375" style="8" bestFit="1" customWidth="1"/>
    <col min="78" max="78" width="53.7109375" style="8" bestFit="1" customWidth="1"/>
    <col min="79" max="79" width="45.7109375" style="8" bestFit="1" customWidth="1"/>
    <col min="80" max="80" width="95.5703125" style="8" bestFit="1" customWidth="1"/>
    <col min="81" max="81" width="24.28515625" style="8" bestFit="1" customWidth="1"/>
    <col min="82" max="82" width="35.85546875" style="8" bestFit="1" customWidth="1"/>
    <col min="83" max="83" width="31.28515625" style="8" bestFit="1" customWidth="1"/>
    <col min="84" max="84" width="65" style="8" bestFit="1" customWidth="1"/>
    <col min="85" max="85" width="27.85546875" style="8" bestFit="1" customWidth="1"/>
    <col min="86" max="86" width="26.140625" style="8" bestFit="1" customWidth="1"/>
    <col min="87" max="87" width="38.7109375" style="8" bestFit="1" customWidth="1"/>
    <col min="88" max="88" width="33.140625" style="8" bestFit="1" customWidth="1"/>
    <col min="89" max="89" width="34.140625" style="8" bestFit="1" customWidth="1"/>
    <col min="90" max="90" width="41.5703125" style="8" bestFit="1" customWidth="1"/>
    <col min="91" max="91" width="44.140625" style="8" bestFit="1" customWidth="1"/>
    <col min="92" max="92" width="48" style="8" bestFit="1" customWidth="1"/>
    <col min="93" max="93" width="54.140625" style="8" bestFit="1" customWidth="1"/>
    <col min="94" max="94" width="43.28515625" style="8" bestFit="1" customWidth="1"/>
    <col min="95" max="95" width="29" style="8" bestFit="1" customWidth="1"/>
    <col min="96" max="96" width="51.85546875" style="8" bestFit="1" customWidth="1"/>
    <col min="97" max="97" width="43.85546875" style="8" bestFit="1" customWidth="1"/>
    <col min="98" max="98" width="93.85546875" style="8" bestFit="1" customWidth="1"/>
    <col min="99" max="99" width="25.140625" style="8" bestFit="1" customWidth="1"/>
    <col min="100" max="100" width="36.7109375" style="8" bestFit="1" customWidth="1"/>
    <col min="101" max="101" width="32" style="8" bestFit="1" customWidth="1"/>
    <col min="102" max="102" width="65.5703125" style="8" bestFit="1" customWidth="1"/>
    <col min="103" max="103" width="28.7109375" style="8" bestFit="1" customWidth="1"/>
    <col min="104" max="104" width="26.7109375" style="8" bestFit="1" customWidth="1"/>
    <col min="105" max="105" width="39.28515625" style="8" bestFit="1" customWidth="1"/>
    <col min="106" max="106" width="33.5703125" style="8" bestFit="1" customWidth="1"/>
    <col min="107" max="107" width="34.7109375" style="8" bestFit="1" customWidth="1"/>
    <col min="108" max="108" width="42.28515625" style="8" bestFit="1" customWidth="1"/>
    <col min="109" max="109" width="45" style="8" bestFit="1" customWidth="1"/>
    <col min="110" max="110" width="48.28515625" style="8" bestFit="1" customWidth="1"/>
    <col min="111" max="111" width="54.85546875" style="8" bestFit="1" customWidth="1"/>
    <col min="112" max="112" width="43.85546875" style="8" bestFit="1" customWidth="1"/>
    <col min="113" max="113" width="29.5703125" style="8" bestFit="1" customWidth="1"/>
    <col min="114" max="114" width="52.5703125" style="8" bestFit="1" customWidth="1"/>
    <col min="115" max="115" width="44.7109375" style="8" bestFit="1" customWidth="1"/>
    <col min="116" max="116" width="94.28515625" style="8" bestFit="1" customWidth="1"/>
    <col min="117" max="117" width="22.85546875" style="8" bestFit="1" customWidth="1"/>
    <col min="118" max="118" width="34.28515625" style="8" bestFit="1" customWidth="1"/>
    <col min="119" max="119" width="29.7109375" style="8" bestFit="1" customWidth="1"/>
    <col min="120" max="120" width="63.28515625" style="8" bestFit="1" customWidth="1"/>
    <col min="121" max="121" width="26.7109375" style="8" bestFit="1" customWidth="1"/>
    <col min="122" max="122" width="24.28515625" style="8" bestFit="1" customWidth="1"/>
    <col min="123" max="123" width="37" style="8" bestFit="1" customWidth="1"/>
    <col min="124" max="124" width="31.5703125" style="8" bestFit="1" customWidth="1"/>
    <col min="125" max="125" width="32.28515625" style="8" bestFit="1" customWidth="1"/>
    <col min="126" max="126" width="40.140625" style="8" bestFit="1" customWidth="1"/>
    <col min="127" max="127" width="42.7109375" style="8" bestFit="1" customWidth="1"/>
    <col min="128" max="128" width="46.140625" style="8" bestFit="1" customWidth="1"/>
    <col min="129" max="129" width="52.5703125" style="8" bestFit="1" customWidth="1"/>
    <col min="130" max="130" width="41.5703125" style="8" bestFit="1" customWidth="1"/>
    <col min="131" max="131" width="27.28515625" style="8" bestFit="1" customWidth="1"/>
    <col min="132" max="132" width="50.28515625" style="8" bestFit="1" customWidth="1"/>
    <col min="133" max="133" width="42.7109375" style="8" bestFit="1" customWidth="1"/>
    <col min="134" max="134" width="92.28515625" style="8" bestFit="1" customWidth="1"/>
    <col min="135" max="135" width="42.28515625" style="8" bestFit="1" customWidth="1"/>
    <col min="136" max="136" width="26.140625" style="8" bestFit="1" customWidth="1"/>
    <col min="137" max="137" width="37.7109375" style="8" bestFit="1" customWidth="1"/>
    <col min="138" max="138" width="33" style="8" bestFit="1" customWidth="1"/>
    <col min="139" max="139" width="66.7109375" style="8" bestFit="1" customWidth="1"/>
    <col min="140" max="140" width="29.7109375" style="8" bestFit="1" customWidth="1"/>
    <col min="141" max="141" width="27.85546875" style="8" bestFit="1" customWidth="1"/>
    <col min="142" max="142" width="40.28515625" style="8" bestFit="1" customWidth="1"/>
    <col min="143" max="143" width="34.7109375" style="8" bestFit="1" customWidth="1"/>
    <col min="144" max="144" width="35.85546875" style="8" bestFit="1" customWidth="1"/>
    <col min="145" max="145" width="43.28515625" style="8" bestFit="1" customWidth="1"/>
    <col min="146" max="146" width="45.85546875" style="8" bestFit="1" customWidth="1"/>
    <col min="147" max="147" width="49.5703125" style="8" bestFit="1" customWidth="1"/>
    <col min="148" max="148" width="55.85546875" style="8" bestFit="1" customWidth="1"/>
    <col min="149" max="149" width="45" style="8" bestFit="1" customWidth="1"/>
    <col min="150" max="150" width="30.7109375" style="8" bestFit="1" customWidth="1"/>
    <col min="151" max="151" width="53.7109375" style="8" bestFit="1" customWidth="1"/>
    <col min="152" max="152" width="45.7109375" style="8" bestFit="1" customWidth="1"/>
    <col min="153" max="153" width="95.5703125" style="8" bestFit="1" customWidth="1"/>
    <col min="154" max="154" width="24.28515625" style="8" bestFit="1" customWidth="1"/>
    <col min="155" max="155" width="35.85546875" style="8" bestFit="1" customWidth="1"/>
    <col min="156" max="156" width="31.28515625" style="8" bestFit="1" customWidth="1"/>
    <col min="157" max="157" width="65" style="8" bestFit="1" customWidth="1"/>
    <col min="158" max="158" width="27.85546875" style="8" bestFit="1" customWidth="1"/>
    <col min="159" max="159" width="26.140625" style="8" bestFit="1" customWidth="1"/>
    <col min="160" max="160" width="38.7109375" style="8" bestFit="1" customWidth="1"/>
    <col min="161" max="161" width="33.140625" style="8" bestFit="1" customWidth="1"/>
    <col min="162" max="162" width="34.140625" style="8" bestFit="1" customWidth="1"/>
    <col min="163" max="163" width="41.5703125" style="8" bestFit="1" customWidth="1"/>
    <col min="164" max="164" width="44.140625" style="8" bestFit="1" customWidth="1"/>
    <col min="165" max="165" width="48" style="8" bestFit="1" customWidth="1"/>
    <col min="166" max="166" width="54.140625" style="8" bestFit="1" customWidth="1"/>
    <col min="167" max="167" width="43.28515625" style="8" bestFit="1" customWidth="1"/>
    <col min="168" max="168" width="29" style="8" bestFit="1" customWidth="1"/>
    <col min="169" max="169" width="51.85546875" style="8" bestFit="1" customWidth="1"/>
    <col min="170" max="170" width="43.85546875" style="8" bestFit="1" customWidth="1"/>
    <col min="171" max="171" width="93.85546875" style="8" bestFit="1" customWidth="1"/>
    <col min="172" max="172" width="25.140625" style="8" bestFit="1" customWidth="1"/>
    <col min="173" max="173" width="36.7109375" style="8" bestFit="1" customWidth="1"/>
    <col min="174" max="174" width="32" style="8" bestFit="1" customWidth="1"/>
    <col min="175" max="175" width="65.5703125" style="8" bestFit="1" customWidth="1"/>
    <col min="176" max="176" width="28.7109375" style="8" bestFit="1" customWidth="1"/>
    <col min="177" max="177" width="26.7109375" style="8" bestFit="1" customWidth="1"/>
    <col min="178" max="178" width="39.28515625" style="8" bestFit="1" customWidth="1"/>
    <col min="179" max="179" width="33.5703125" style="8" bestFit="1" customWidth="1"/>
    <col min="180" max="180" width="34.7109375" style="8" bestFit="1" customWidth="1"/>
    <col min="181" max="181" width="42.28515625" style="8" bestFit="1" customWidth="1"/>
    <col min="182" max="182" width="45" style="8" bestFit="1" customWidth="1"/>
    <col min="183" max="183" width="48.28515625" style="8" bestFit="1" customWidth="1"/>
    <col min="184" max="184" width="54.85546875" style="8" bestFit="1" customWidth="1"/>
    <col min="185" max="185" width="43.85546875" style="8" bestFit="1" customWidth="1"/>
    <col min="186" max="186" width="29.5703125" style="8" bestFit="1" customWidth="1"/>
    <col min="187" max="187" width="52.5703125" style="8" bestFit="1" customWidth="1"/>
    <col min="188" max="188" width="44.7109375" style="8" bestFit="1" customWidth="1"/>
    <col min="189" max="189" width="94.28515625" style="8" bestFit="1" customWidth="1"/>
    <col min="190" max="190" width="22.85546875" style="8" bestFit="1" customWidth="1"/>
    <col min="191" max="191" width="34.28515625" style="8" bestFit="1" customWidth="1"/>
    <col min="192" max="192" width="29.7109375" style="8" bestFit="1" customWidth="1"/>
    <col min="193" max="193" width="63.28515625" style="8" bestFit="1" customWidth="1"/>
    <col min="194" max="194" width="26.7109375" style="8" bestFit="1" customWidth="1"/>
    <col min="195" max="195" width="24.28515625" style="8" bestFit="1" customWidth="1"/>
    <col min="196" max="196" width="37" style="8" bestFit="1" customWidth="1"/>
    <col min="197" max="197" width="31.5703125" style="8" bestFit="1" customWidth="1"/>
    <col min="198" max="198" width="32.28515625" style="8" bestFit="1" customWidth="1"/>
    <col min="199" max="199" width="40.140625" style="8" bestFit="1" customWidth="1"/>
    <col min="200" max="200" width="42.7109375" style="8" bestFit="1" customWidth="1"/>
    <col min="201" max="201" width="46.140625" style="8" bestFit="1" customWidth="1"/>
    <col min="202" max="202" width="52.5703125" style="8" bestFit="1" customWidth="1"/>
    <col min="203" max="203" width="41.5703125" style="8" bestFit="1" customWidth="1"/>
    <col min="204" max="204" width="27.28515625" style="8" bestFit="1" customWidth="1"/>
    <col min="205" max="205" width="50.28515625" style="8" bestFit="1" customWidth="1"/>
    <col min="206" max="206" width="42.7109375" style="8" bestFit="1" customWidth="1"/>
    <col min="207" max="207" width="92.28515625" style="8" bestFit="1" customWidth="1"/>
    <col min="208" max="208" width="42.28515625" style="8" bestFit="1" customWidth="1"/>
    <col min="209" max="209" width="26.140625" style="8" bestFit="1" customWidth="1"/>
    <col min="210" max="210" width="37.7109375" style="8" bestFit="1" customWidth="1"/>
    <col min="211" max="211" width="33" style="8" bestFit="1" customWidth="1"/>
    <col min="212" max="212" width="66.7109375" style="8" bestFit="1" customWidth="1"/>
    <col min="213" max="213" width="29.7109375" style="8" bestFit="1" customWidth="1"/>
    <col min="214" max="214" width="27.85546875" style="8" bestFit="1" customWidth="1"/>
    <col min="215" max="215" width="40.28515625" style="8" bestFit="1" customWidth="1"/>
    <col min="216" max="216" width="34.7109375" style="8" bestFit="1" customWidth="1"/>
    <col min="217" max="217" width="35.85546875" style="8" bestFit="1" customWidth="1"/>
    <col min="218" max="218" width="43.28515625" style="8" bestFit="1" customWidth="1"/>
    <col min="219" max="219" width="45.85546875" style="8" bestFit="1" customWidth="1"/>
    <col min="220" max="220" width="49.5703125" style="8" bestFit="1" customWidth="1"/>
    <col min="221" max="221" width="55.85546875" style="8" bestFit="1" customWidth="1"/>
    <col min="222" max="222" width="45" style="8" bestFit="1" customWidth="1"/>
    <col min="223" max="223" width="30.7109375" style="8" bestFit="1" customWidth="1"/>
    <col min="224" max="224" width="53.7109375" style="8" bestFit="1" customWidth="1"/>
    <col min="225" max="225" width="45.7109375" style="8" bestFit="1" customWidth="1"/>
    <col min="226" max="226" width="95.5703125" style="8" bestFit="1" customWidth="1"/>
    <col min="227" max="227" width="24.28515625" style="8" bestFit="1" customWidth="1"/>
    <col min="228" max="228" width="35.85546875" style="8" bestFit="1" customWidth="1"/>
    <col min="229" max="229" width="31.28515625" style="8" bestFit="1" customWidth="1"/>
    <col min="230" max="230" width="65" style="8" bestFit="1" customWidth="1"/>
    <col min="231" max="231" width="27.85546875" style="8" bestFit="1" customWidth="1"/>
    <col min="232" max="232" width="26.140625" style="8" bestFit="1" customWidth="1"/>
    <col min="233" max="233" width="38.7109375" style="8" bestFit="1" customWidth="1"/>
    <col min="234" max="234" width="33.140625" style="8" bestFit="1" customWidth="1"/>
    <col min="235" max="235" width="34.140625" style="8" bestFit="1" customWidth="1"/>
    <col min="236" max="236" width="41.5703125" style="8" bestFit="1" customWidth="1"/>
    <col min="237" max="237" width="44.140625" style="8" bestFit="1" customWidth="1"/>
    <col min="238" max="238" width="48" style="8" bestFit="1" customWidth="1"/>
    <col min="239" max="239" width="54.140625" style="8" bestFit="1" customWidth="1"/>
    <col min="240" max="240" width="43.28515625" style="8" bestFit="1" customWidth="1"/>
    <col min="241" max="241" width="29" style="8" bestFit="1" customWidth="1"/>
    <col min="242" max="242" width="51.85546875" style="8" bestFit="1" customWidth="1"/>
    <col min="243" max="243" width="43.85546875" style="8" bestFit="1" customWidth="1"/>
    <col min="244" max="244" width="93.85546875" style="8" bestFit="1" customWidth="1"/>
    <col min="245" max="245" width="25.140625" style="8" bestFit="1" customWidth="1"/>
    <col min="246" max="246" width="36.7109375" style="8" bestFit="1" customWidth="1"/>
    <col min="247" max="247" width="32" style="8" bestFit="1" customWidth="1"/>
    <col min="248" max="248" width="65.5703125" style="8" bestFit="1" customWidth="1"/>
    <col min="249" max="249" width="28.7109375" style="8" bestFit="1" customWidth="1"/>
    <col min="250" max="250" width="26.7109375" style="8" bestFit="1" customWidth="1"/>
    <col min="251" max="251" width="39.28515625" style="8" bestFit="1" customWidth="1"/>
    <col min="252" max="252" width="33.5703125" style="8" bestFit="1" customWidth="1"/>
    <col min="253" max="253" width="34.7109375" style="8" bestFit="1" customWidth="1"/>
    <col min="254" max="254" width="42.28515625" style="8" bestFit="1" customWidth="1"/>
    <col min="255" max="255" width="45" style="8" bestFit="1" customWidth="1"/>
    <col min="256" max="256" width="48.28515625" style="8" bestFit="1" customWidth="1"/>
    <col min="257" max="257" width="54.85546875" style="8" bestFit="1" customWidth="1"/>
    <col min="258" max="258" width="43.85546875" style="8" bestFit="1" customWidth="1"/>
    <col min="259" max="259" width="29.5703125" style="8" bestFit="1" customWidth="1"/>
    <col min="260" max="260" width="52.5703125" style="8" bestFit="1" customWidth="1"/>
    <col min="261" max="261" width="44.7109375" style="8" bestFit="1" customWidth="1"/>
    <col min="262" max="262" width="94.28515625" style="8" bestFit="1" customWidth="1"/>
    <col min="263" max="263" width="22.85546875" style="8" bestFit="1" customWidth="1"/>
    <col min="264" max="264" width="34.28515625" style="8" bestFit="1" customWidth="1"/>
    <col min="265" max="265" width="29.7109375" style="8" bestFit="1" customWidth="1"/>
    <col min="266" max="266" width="63.28515625" style="8" bestFit="1" customWidth="1"/>
    <col min="267" max="267" width="26.7109375" style="8" bestFit="1" customWidth="1"/>
    <col min="268" max="268" width="24.28515625" style="8" bestFit="1" customWidth="1"/>
    <col min="269" max="269" width="37" style="8" bestFit="1" customWidth="1"/>
    <col min="270" max="270" width="31.5703125" style="8" bestFit="1" customWidth="1"/>
    <col min="271" max="271" width="32.28515625" style="8" bestFit="1" customWidth="1"/>
    <col min="272" max="272" width="40.140625" style="8" bestFit="1" customWidth="1"/>
    <col min="273" max="273" width="42.7109375" style="8" bestFit="1" customWidth="1"/>
    <col min="274" max="274" width="46.140625" style="8" bestFit="1" customWidth="1"/>
    <col min="275" max="275" width="52.5703125" style="8" bestFit="1" customWidth="1"/>
    <col min="276" max="276" width="41.5703125" style="8" bestFit="1" customWidth="1"/>
    <col min="277" max="277" width="27.28515625" style="8" bestFit="1" customWidth="1"/>
    <col min="278" max="278" width="50.28515625" style="8" bestFit="1" customWidth="1"/>
    <col min="279" max="279" width="42.7109375" style="8" bestFit="1" customWidth="1"/>
    <col min="280" max="280" width="92.28515625" style="8" bestFit="1" customWidth="1"/>
    <col min="281" max="281" width="42.28515625" style="8" bestFit="1" customWidth="1"/>
    <col min="282" max="282" width="26.140625" style="8" bestFit="1" customWidth="1"/>
    <col min="283" max="283" width="37.7109375" style="8" bestFit="1" customWidth="1"/>
    <col min="284" max="284" width="33" style="8" bestFit="1" customWidth="1"/>
    <col min="285" max="285" width="66.7109375" style="8" bestFit="1" customWidth="1"/>
    <col min="286" max="286" width="29.7109375" style="8" bestFit="1" customWidth="1"/>
    <col min="287" max="287" width="27.85546875" style="8" bestFit="1" customWidth="1"/>
    <col min="288" max="288" width="40.28515625" style="8" bestFit="1" customWidth="1"/>
    <col min="289" max="289" width="34.7109375" style="8" bestFit="1" customWidth="1"/>
    <col min="290" max="290" width="35.85546875" style="8" bestFit="1" customWidth="1"/>
    <col min="291" max="291" width="43.28515625" style="8" bestFit="1" customWidth="1"/>
    <col min="292" max="292" width="45.85546875" style="8" bestFit="1" customWidth="1"/>
    <col min="293" max="293" width="49.5703125" style="8" bestFit="1" customWidth="1"/>
    <col min="294" max="294" width="55.85546875" style="8" bestFit="1" customWidth="1"/>
    <col min="295" max="295" width="45" style="8" bestFit="1" customWidth="1"/>
    <col min="296" max="296" width="30.7109375" style="8" bestFit="1" customWidth="1"/>
    <col min="297" max="297" width="53.7109375" style="8" bestFit="1" customWidth="1"/>
    <col min="298" max="298" width="45.7109375" style="8" bestFit="1" customWidth="1"/>
    <col min="299" max="299" width="95.5703125" style="8" bestFit="1" customWidth="1"/>
    <col min="300" max="300" width="24.28515625" style="8" bestFit="1" customWidth="1"/>
    <col min="301" max="301" width="35.85546875" style="8" bestFit="1" customWidth="1"/>
    <col min="302" max="302" width="31.28515625" style="8" bestFit="1" customWidth="1"/>
    <col min="303" max="303" width="65" style="8" bestFit="1" customWidth="1"/>
    <col min="304" max="304" width="27.85546875" style="8" bestFit="1" customWidth="1"/>
    <col min="305" max="305" width="26.140625" style="8" bestFit="1" customWidth="1"/>
    <col min="306" max="306" width="38.7109375" style="8" bestFit="1" customWidth="1"/>
    <col min="307" max="307" width="33.140625" style="8" bestFit="1" customWidth="1"/>
    <col min="308" max="308" width="34.140625" style="8" bestFit="1" customWidth="1"/>
    <col min="309" max="309" width="41.5703125" style="8" bestFit="1" customWidth="1"/>
    <col min="310" max="310" width="44.140625" style="8" bestFit="1" customWidth="1"/>
    <col min="311" max="311" width="48" style="8" bestFit="1" customWidth="1"/>
    <col min="312" max="312" width="54.140625" style="8" bestFit="1" customWidth="1"/>
    <col min="313" max="313" width="43.28515625" style="8" bestFit="1" customWidth="1"/>
    <col min="314" max="314" width="29" style="8" bestFit="1" customWidth="1"/>
    <col min="315" max="315" width="51.85546875" style="8" bestFit="1" customWidth="1"/>
    <col min="316" max="316" width="43.85546875" style="8" bestFit="1" customWidth="1"/>
    <col min="317" max="317" width="93.85546875" style="8" bestFit="1" customWidth="1"/>
    <col min="318" max="318" width="25.140625" style="8" bestFit="1" customWidth="1"/>
    <col min="319" max="319" width="36.7109375" style="8" bestFit="1" customWidth="1"/>
    <col min="320" max="320" width="32" style="8" bestFit="1" customWidth="1"/>
    <col min="321" max="321" width="65.5703125" style="8" bestFit="1" customWidth="1"/>
    <col min="322" max="322" width="28.7109375" style="8" bestFit="1" customWidth="1"/>
    <col min="323" max="323" width="26.7109375" style="8" bestFit="1" customWidth="1"/>
    <col min="324" max="324" width="39.28515625" style="8" bestFit="1" customWidth="1"/>
    <col min="325" max="325" width="33.5703125" style="8" bestFit="1" customWidth="1"/>
    <col min="326" max="326" width="34.7109375" style="8" bestFit="1" customWidth="1"/>
    <col min="327" max="327" width="42.28515625" style="8" bestFit="1" customWidth="1"/>
    <col min="328" max="328" width="45" style="8" bestFit="1" customWidth="1"/>
    <col min="329" max="329" width="48.28515625" style="8" bestFit="1" customWidth="1"/>
    <col min="330" max="330" width="54.85546875" style="8" bestFit="1" customWidth="1"/>
    <col min="331" max="331" width="43.85546875" style="8" bestFit="1" customWidth="1"/>
    <col min="332" max="332" width="29.5703125" style="8" bestFit="1" customWidth="1"/>
    <col min="333" max="333" width="52.5703125" style="8" bestFit="1" customWidth="1"/>
    <col min="334" max="334" width="44.7109375" style="8" bestFit="1" customWidth="1"/>
    <col min="335" max="335" width="94.28515625" style="8" bestFit="1" customWidth="1"/>
    <col min="336" max="336" width="22.85546875" style="8" bestFit="1" customWidth="1"/>
    <col min="337" max="337" width="34.28515625" style="8" bestFit="1" customWidth="1"/>
    <col min="338" max="338" width="29.7109375" style="8" bestFit="1" customWidth="1"/>
    <col min="339" max="339" width="63.28515625" style="8" bestFit="1" customWidth="1"/>
    <col min="340" max="340" width="26.7109375" style="8" bestFit="1" customWidth="1"/>
    <col min="341" max="341" width="24.28515625" style="8" bestFit="1" customWidth="1"/>
    <col min="342" max="342" width="37" style="8" bestFit="1" customWidth="1"/>
    <col min="343" max="343" width="31.5703125" style="8" bestFit="1" customWidth="1"/>
    <col min="344" max="344" width="32.28515625" style="8" bestFit="1" customWidth="1"/>
    <col min="345" max="345" width="40.140625" style="8" bestFit="1" customWidth="1"/>
    <col min="346" max="346" width="42.7109375" style="8" bestFit="1" customWidth="1"/>
    <col min="347" max="347" width="46.140625" style="8" bestFit="1" customWidth="1"/>
    <col min="348" max="348" width="52.5703125" style="8" bestFit="1" customWidth="1"/>
    <col min="349" max="349" width="41.5703125" style="8" bestFit="1" customWidth="1"/>
    <col min="350" max="350" width="27.28515625" style="8" bestFit="1" customWidth="1"/>
    <col min="351" max="351" width="50.28515625" style="8" bestFit="1" customWidth="1"/>
    <col min="352" max="352" width="42.7109375" style="8" bestFit="1" customWidth="1"/>
    <col min="353" max="353" width="92.28515625" style="8" bestFit="1" customWidth="1"/>
    <col min="354" max="354" width="42.28515625" style="8" bestFit="1" customWidth="1"/>
    <col min="355" max="16384" width="13" style="8"/>
  </cols>
  <sheetData>
    <row r="1" spans="1:62" ht="30" customHeight="1" x14ac:dyDescent="0.25">
      <c r="A1" s="107"/>
      <c r="B1" s="107"/>
      <c r="C1" s="108" t="s">
        <v>178</v>
      </c>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10"/>
      <c r="BH1" s="5" t="s">
        <v>179</v>
      </c>
      <c r="BI1" s="6"/>
      <c r="BJ1" s="7"/>
    </row>
    <row r="2" spans="1:62" ht="30" customHeight="1" x14ac:dyDescent="0.25">
      <c r="A2" s="107"/>
      <c r="B2" s="107"/>
      <c r="C2" s="108"/>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10"/>
      <c r="BH2" s="5" t="s">
        <v>180</v>
      </c>
      <c r="BI2" s="6"/>
      <c r="BJ2" s="7"/>
    </row>
    <row r="3" spans="1:62" ht="30" customHeight="1" x14ac:dyDescent="0.25">
      <c r="A3" s="107"/>
      <c r="B3" s="107"/>
      <c r="C3" s="108"/>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10"/>
      <c r="BH3" s="5" t="s">
        <v>181</v>
      </c>
      <c r="BI3" s="6"/>
      <c r="BJ3" s="7"/>
    </row>
    <row r="4" spans="1:62" ht="30" customHeight="1" x14ac:dyDescent="0.25">
      <c r="A4" s="107"/>
      <c r="B4" s="107"/>
      <c r="C4" s="111"/>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3"/>
      <c r="BH4" s="9" t="s">
        <v>182</v>
      </c>
      <c r="BI4" s="10"/>
      <c r="BJ4" s="11"/>
    </row>
    <row r="5" spans="1:62" ht="23.25" customHeight="1" x14ac:dyDescent="0.25">
      <c r="A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3"/>
    </row>
    <row r="6" spans="1:62" ht="28.5" customHeight="1" thickBot="1" x14ac:dyDescent="0.3">
      <c r="A6" s="12"/>
      <c r="B6" s="14" t="s">
        <v>183</v>
      </c>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6"/>
      <c r="BI6" s="16"/>
      <c r="BJ6" s="17"/>
    </row>
    <row r="7" spans="1:62" ht="37.15" customHeight="1" thickBot="1" x14ac:dyDescent="0.3">
      <c r="A7" s="12"/>
      <c r="B7" s="18">
        <v>2024</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6"/>
      <c r="BI7" s="16"/>
      <c r="BJ7" s="17"/>
    </row>
    <row r="8" spans="1:62" ht="8.65" customHeight="1" thickBot="1" x14ac:dyDescent="0.3">
      <c r="C8" s="19"/>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19"/>
      <c r="BI8" s="19"/>
      <c r="BJ8" s="21"/>
    </row>
    <row r="9" spans="1:62" s="23" customFormat="1" ht="38.1" customHeight="1" thickBot="1" x14ac:dyDescent="0.3">
      <c r="A9" s="114" t="s">
        <v>184</v>
      </c>
      <c r="B9" s="114"/>
      <c r="C9" s="114"/>
      <c r="D9" s="114"/>
      <c r="E9" s="114"/>
      <c r="F9" s="114"/>
      <c r="G9" s="114"/>
      <c r="H9" s="114"/>
      <c r="I9" s="114"/>
      <c r="J9" s="114"/>
      <c r="K9" s="114"/>
      <c r="L9" s="114"/>
      <c r="M9" s="114"/>
      <c r="N9" s="114"/>
      <c r="O9" s="115" t="s">
        <v>185</v>
      </c>
      <c r="P9" s="116"/>
      <c r="Q9" s="117"/>
      <c r="R9" s="115" t="s">
        <v>186</v>
      </c>
      <c r="S9" s="116"/>
      <c r="T9" s="116"/>
      <c r="U9" s="116"/>
      <c r="V9" s="116"/>
      <c r="W9" s="116"/>
      <c r="X9" s="116"/>
      <c r="Y9" s="116"/>
      <c r="Z9" s="118" t="s">
        <v>187</v>
      </c>
      <c r="AA9" s="118"/>
      <c r="AB9" s="118"/>
      <c r="AC9" s="118"/>
      <c r="AD9" s="118"/>
      <c r="AE9" s="118"/>
      <c r="AF9" s="118"/>
      <c r="AG9" s="118"/>
      <c r="AH9" s="118"/>
      <c r="AI9" s="118"/>
      <c r="AJ9" s="118"/>
      <c r="AK9" s="118"/>
      <c r="AL9" s="118"/>
      <c r="AM9" s="118"/>
      <c r="AN9" s="118"/>
      <c r="AO9" s="116" t="s">
        <v>188</v>
      </c>
      <c r="AP9" s="116"/>
      <c r="AQ9" s="116"/>
      <c r="AR9" s="116"/>
      <c r="AS9" s="116"/>
      <c r="AT9" s="116"/>
      <c r="AU9" s="116"/>
      <c r="AV9" s="116"/>
      <c r="AW9" s="116"/>
      <c r="AX9" s="116"/>
      <c r="AY9" s="116"/>
      <c r="AZ9" s="116"/>
      <c r="BA9" s="116"/>
      <c r="BB9" s="116"/>
      <c r="BC9" s="116"/>
      <c r="BD9" s="116"/>
      <c r="BE9" s="116"/>
      <c r="BF9" s="116"/>
      <c r="BG9" s="117"/>
      <c r="BH9" s="105" t="s">
        <v>189</v>
      </c>
      <c r="BI9" s="106"/>
      <c r="BJ9" s="22"/>
    </row>
    <row r="10" spans="1:62" s="23" customFormat="1" ht="57" customHeight="1" thickBot="1" x14ac:dyDescent="0.3">
      <c r="A10" s="24" t="s">
        <v>0</v>
      </c>
      <c r="B10" s="24" t="s">
        <v>1</v>
      </c>
      <c r="C10" s="24" t="s">
        <v>2</v>
      </c>
      <c r="D10" s="24" t="s">
        <v>3</v>
      </c>
      <c r="E10" s="24" t="s">
        <v>4</v>
      </c>
      <c r="F10" s="24" t="s">
        <v>5</v>
      </c>
      <c r="G10" s="24" t="s">
        <v>6</v>
      </c>
      <c r="H10" s="24" t="s">
        <v>7</v>
      </c>
      <c r="I10" s="24" t="s">
        <v>8</v>
      </c>
      <c r="J10" s="24" t="s">
        <v>9</v>
      </c>
      <c r="K10" s="24" t="s">
        <v>328</v>
      </c>
      <c r="L10" s="24" t="s">
        <v>10</v>
      </c>
      <c r="M10" s="24" t="s">
        <v>329</v>
      </c>
      <c r="N10" s="24" t="s">
        <v>11</v>
      </c>
      <c r="O10" s="24" t="s">
        <v>205</v>
      </c>
      <c r="P10" s="24" t="s">
        <v>12</v>
      </c>
      <c r="Q10" s="24" t="s">
        <v>13</v>
      </c>
      <c r="R10" s="24" t="s">
        <v>14</v>
      </c>
      <c r="S10" s="24" t="s">
        <v>15</v>
      </c>
      <c r="T10" s="24" t="s">
        <v>16</v>
      </c>
      <c r="U10" s="24" t="s">
        <v>17</v>
      </c>
      <c r="V10" s="24" t="s">
        <v>18</v>
      </c>
      <c r="W10" s="24" t="s">
        <v>19</v>
      </c>
      <c r="X10" s="24" t="s">
        <v>20</v>
      </c>
      <c r="Y10" s="24" t="s">
        <v>21</v>
      </c>
      <c r="Z10" s="24" t="s">
        <v>22</v>
      </c>
      <c r="AA10" s="24" t="s">
        <v>23</v>
      </c>
      <c r="AB10" s="24" t="s">
        <v>24</v>
      </c>
      <c r="AC10" s="24" t="s">
        <v>25</v>
      </c>
      <c r="AD10" s="24" t="s">
        <v>26</v>
      </c>
      <c r="AE10" s="24" t="s">
        <v>27</v>
      </c>
      <c r="AF10" s="24" t="s">
        <v>28</v>
      </c>
      <c r="AG10" s="24" t="s">
        <v>29</v>
      </c>
      <c r="AH10" s="24" t="s">
        <v>30</v>
      </c>
      <c r="AI10" s="24" t="s">
        <v>31</v>
      </c>
      <c r="AJ10" s="24" t="s">
        <v>32</v>
      </c>
      <c r="AK10" s="24" t="s">
        <v>33</v>
      </c>
      <c r="AL10" s="24" t="s">
        <v>34</v>
      </c>
      <c r="AM10" s="24" t="s">
        <v>35</v>
      </c>
      <c r="AN10" s="24" t="s">
        <v>36</v>
      </c>
      <c r="AO10" s="24" t="s">
        <v>206</v>
      </c>
      <c r="AP10" s="24" t="s">
        <v>330</v>
      </c>
      <c r="AQ10" s="24" t="s">
        <v>331</v>
      </c>
      <c r="AR10" s="24" t="s">
        <v>332</v>
      </c>
      <c r="AS10" s="24" t="s">
        <v>333</v>
      </c>
      <c r="AT10" s="24" t="s">
        <v>334</v>
      </c>
      <c r="AU10" s="24" t="s">
        <v>335</v>
      </c>
      <c r="AV10" s="24" t="s">
        <v>336</v>
      </c>
      <c r="AW10" s="24" t="s">
        <v>337</v>
      </c>
      <c r="AX10" s="24" t="s">
        <v>338</v>
      </c>
      <c r="AY10" s="24" t="s">
        <v>339</v>
      </c>
      <c r="AZ10" s="24" t="s">
        <v>340</v>
      </c>
      <c r="BA10" s="24" t="s">
        <v>341</v>
      </c>
      <c r="BB10" s="24" t="s">
        <v>342</v>
      </c>
      <c r="BC10" s="24" t="s">
        <v>37</v>
      </c>
      <c r="BD10" s="24" t="s">
        <v>38</v>
      </c>
      <c r="BE10" s="24" t="s">
        <v>39</v>
      </c>
      <c r="BF10" s="24" t="s">
        <v>40</v>
      </c>
      <c r="BG10" s="24" t="s">
        <v>41</v>
      </c>
      <c r="BH10" s="24" t="s">
        <v>42</v>
      </c>
      <c r="BI10" s="24" t="s">
        <v>43</v>
      </c>
      <c r="BJ10" s="24" t="s">
        <v>44</v>
      </c>
    </row>
    <row r="11" spans="1:62" s="64" customFormat="1" ht="396" x14ac:dyDescent="0.25">
      <c r="A11" s="2">
        <v>2</v>
      </c>
      <c r="B11" s="2" t="s">
        <v>45</v>
      </c>
      <c r="C11" s="2" t="s">
        <v>46</v>
      </c>
      <c r="D11" s="2" t="s">
        <v>47</v>
      </c>
      <c r="E11" s="2" t="s">
        <v>48</v>
      </c>
      <c r="F11" s="2" t="s">
        <v>49</v>
      </c>
      <c r="G11" s="2" t="s">
        <v>50</v>
      </c>
      <c r="H11" s="2">
        <v>450104600</v>
      </c>
      <c r="I11" s="2" t="s">
        <v>51</v>
      </c>
      <c r="J11" s="2">
        <v>1</v>
      </c>
      <c r="K11" s="2" t="s">
        <v>52</v>
      </c>
      <c r="L11" s="2" t="s">
        <v>53</v>
      </c>
      <c r="M11" s="2">
        <v>1</v>
      </c>
      <c r="N11" s="2">
        <v>1</v>
      </c>
      <c r="O11" s="25">
        <v>0.79</v>
      </c>
      <c r="P11" s="63">
        <f>+Tabla1[[#This Row],[Meta Ejecutada Vigencia4]]/Tabla1[[#This Row],[Meta Programada Vigencia]]</f>
        <v>0.79</v>
      </c>
      <c r="Q11" s="63">
        <f>+Tabla1[[#This Row],[Meta Ejecutada Vigencia4]]/Tabla1[[#This Row],[Meta Programada Cuatrienio3]]</f>
        <v>0.79</v>
      </c>
      <c r="R11" s="26">
        <v>2024680010134</v>
      </c>
      <c r="S11" s="27" t="s">
        <v>208</v>
      </c>
      <c r="T11" s="28">
        <v>180000000</v>
      </c>
      <c r="U11" s="29">
        <v>120000000</v>
      </c>
      <c r="V11" s="25" t="s">
        <v>264</v>
      </c>
      <c r="W11" s="25" t="s">
        <v>265</v>
      </c>
      <c r="X11" s="30">
        <v>619703</v>
      </c>
      <c r="Y11" s="25" t="s">
        <v>263</v>
      </c>
      <c r="Z11" s="31">
        <v>120000000</v>
      </c>
      <c r="AA11" s="31">
        <v>0</v>
      </c>
      <c r="AB11" s="31">
        <v>0</v>
      </c>
      <c r="AC11" s="31">
        <v>0</v>
      </c>
      <c r="AD11" s="31">
        <v>0</v>
      </c>
      <c r="AE11" s="31">
        <v>0</v>
      </c>
      <c r="AF11" s="31">
        <v>0</v>
      </c>
      <c r="AG11" s="31">
        <v>0</v>
      </c>
      <c r="AH11" s="31">
        <v>0</v>
      </c>
      <c r="AI11" s="31">
        <v>0</v>
      </c>
      <c r="AJ11" s="31">
        <v>0</v>
      </c>
      <c r="AK11" s="31">
        <v>0</v>
      </c>
      <c r="AL11" s="31">
        <v>0</v>
      </c>
      <c r="AM11" s="31">
        <v>0</v>
      </c>
      <c r="AN11" s="32">
        <f>SUM(Tabla1[[#This Row],[Recursos propios 2024]:[Otros 2024]])</f>
        <v>120000000</v>
      </c>
      <c r="AO11" s="33">
        <v>93000000</v>
      </c>
      <c r="AP11" s="31"/>
      <c r="AQ11" s="31"/>
      <c r="AR11" s="31"/>
      <c r="AS11" s="31"/>
      <c r="AT11" s="31"/>
      <c r="AU11" s="31"/>
      <c r="AV11" s="31"/>
      <c r="AW11" s="31"/>
      <c r="AX11" s="31"/>
      <c r="AY11" s="31"/>
      <c r="AZ11" s="31"/>
      <c r="BA11" s="31"/>
      <c r="BB11" s="31"/>
      <c r="BC11" s="33">
        <f>SUM(Tabla1[[#This Row],[Recursos propios 20242]:[Otros 202415]])</f>
        <v>93000000</v>
      </c>
      <c r="BD11" s="34">
        <f>Tabla1[[#This Row],[Total Comprometido 2024]]/Tabla1[[#This Row],[Total 2024]]</f>
        <v>0.77500000000000002</v>
      </c>
      <c r="BE11" s="32">
        <v>93000000</v>
      </c>
      <c r="BF11" s="32">
        <v>93000000</v>
      </c>
      <c r="BG11" s="32">
        <v>0</v>
      </c>
      <c r="BH11" s="2" t="s">
        <v>54</v>
      </c>
      <c r="BI11" s="35" t="s">
        <v>55</v>
      </c>
      <c r="BJ11" s="2">
        <v>10</v>
      </c>
    </row>
    <row r="12" spans="1:62" s="43" customFormat="1" ht="252" x14ac:dyDescent="0.25">
      <c r="A12" s="3">
        <v>3</v>
      </c>
      <c r="B12" s="3" t="s">
        <v>45</v>
      </c>
      <c r="C12" s="3" t="s">
        <v>46</v>
      </c>
      <c r="D12" s="3" t="s">
        <v>47</v>
      </c>
      <c r="E12" s="3" t="s">
        <v>48</v>
      </c>
      <c r="F12" s="3" t="s">
        <v>56</v>
      </c>
      <c r="G12" s="3" t="s">
        <v>57</v>
      </c>
      <c r="H12" s="3">
        <v>450102900</v>
      </c>
      <c r="I12" s="3" t="s">
        <v>58</v>
      </c>
      <c r="J12" s="4">
        <v>7</v>
      </c>
      <c r="K12" s="3" t="s">
        <v>52</v>
      </c>
      <c r="L12" s="3" t="s">
        <v>53</v>
      </c>
      <c r="M12" s="4">
        <v>9</v>
      </c>
      <c r="N12" s="3">
        <v>9</v>
      </c>
      <c r="O12" s="36">
        <v>7.8</v>
      </c>
      <c r="P12" s="37">
        <f>+Tabla1[[#This Row],[Meta Ejecutada Vigencia4]]/Tabla1[[#This Row],[Meta Programada Vigencia]]</f>
        <v>0.8666666666666667</v>
      </c>
      <c r="Q12" s="37">
        <f>+Tabla1[[#This Row],[Meta Ejecutada Vigencia4]]/Tabla1[[#This Row],[Meta Programada Cuatrienio3]]</f>
        <v>0.8666666666666667</v>
      </c>
      <c r="R12" s="38">
        <v>2020680010034</v>
      </c>
      <c r="S12" s="39" t="s">
        <v>191</v>
      </c>
      <c r="T12" s="40">
        <v>634573666.64999998</v>
      </c>
      <c r="U12" s="41">
        <v>634573666.64999998</v>
      </c>
      <c r="V12" s="25" t="s">
        <v>270</v>
      </c>
      <c r="W12" s="25" t="s">
        <v>265</v>
      </c>
      <c r="X12" s="30">
        <v>7439</v>
      </c>
      <c r="Y12" s="65" t="s">
        <v>271</v>
      </c>
      <c r="Z12" s="42">
        <v>634573666.64999998</v>
      </c>
      <c r="AA12" s="31">
        <v>0</v>
      </c>
      <c r="AB12" s="31">
        <v>0</v>
      </c>
      <c r="AC12" s="31">
        <v>0</v>
      </c>
      <c r="AD12" s="31">
        <v>0</v>
      </c>
      <c r="AE12" s="31">
        <v>0</v>
      </c>
      <c r="AF12" s="31">
        <v>0</v>
      </c>
      <c r="AG12" s="31">
        <v>0</v>
      </c>
      <c r="AH12" s="31">
        <v>0</v>
      </c>
      <c r="AI12" s="31">
        <v>0</v>
      </c>
      <c r="AJ12" s="31">
        <v>0</v>
      </c>
      <c r="AK12" s="31">
        <v>0</v>
      </c>
      <c r="AL12" s="31">
        <v>0</v>
      </c>
      <c r="AM12" s="31">
        <v>0</v>
      </c>
      <c r="AN12" s="32">
        <f>SUM(Tabla1[[#This Row],[Recursos propios 2024]:[Otros 2024]])</f>
        <v>634573666.64999998</v>
      </c>
      <c r="AO12" s="33">
        <v>625173666.64999998</v>
      </c>
      <c r="AP12" s="31"/>
      <c r="AQ12" s="31"/>
      <c r="AR12" s="31"/>
      <c r="AS12" s="31"/>
      <c r="AT12" s="31"/>
      <c r="AU12" s="31"/>
      <c r="AV12" s="31"/>
      <c r="AW12" s="31"/>
      <c r="AX12" s="31"/>
      <c r="AY12" s="31"/>
      <c r="AZ12" s="31"/>
      <c r="BA12" s="31"/>
      <c r="BB12" s="31"/>
      <c r="BC12" s="33">
        <f>SUM(Tabla1[[#This Row],[Recursos propios 20242]:[Otros 202415]])</f>
        <v>625173666.64999998</v>
      </c>
      <c r="BD12" s="34">
        <f>Tabla1[[#This Row],[Total Comprometido 2024]]/Tabla1[[#This Row],[Total 2024]]</f>
        <v>0.98518690501352846</v>
      </c>
      <c r="BE12" s="32">
        <v>625173666.64999998</v>
      </c>
      <c r="BF12" s="32">
        <v>619926999.98000002</v>
      </c>
      <c r="BG12" s="32">
        <v>0</v>
      </c>
      <c r="BH12" s="2" t="s">
        <v>54</v>
      </c>
      <c r="BI12" s="35" t="s">
        <v>55</v>
      </c>
      <c r="BJ12" s="3">
        <v>11</v>
      </c>
    </row>
    <row r="13" spans="1:62" s="43" customFormat="1" ht="270" x14ac:dyDescent="0.25">
      <c r="A13" s="3">
        <v>3</v>
      </c>
      <c r="B13" s="3" t="s">
        <v>45</v>
      </c>
      <c r="C13" s="3" t="s">
        <v>46</v>
      </c>
      <c r="D13" s="3" t="s">
        <v>47</v>
      </c>
      <c r="E13" s="3" t="s">
        <v>48</v>
      </c>
      <c r="F13" s="3" t="s">
        <v>56</v>
      </c>
      <c r="G13" s="3" t="s">
        <v>57</v>
      </c>
      <c r="H13" s="3">
        <v>450102900</v>
      </c>
      <c r="I13" s="3" t="s">
        <v>58</v>
      </c>
      <c r="J13" s="4">
        <v>7</v>
      </c>
      <c r="K13" s="3" t="s">
        <v>52</v>
      </c>
      <c r="L13" s="3" t="s">
        <v>53</v>
      </c>
      <c r="M13" s="4">
        <v>9</v>
      </c>
      <c r="N13" s="3">
        <v>0</v>
      </c>
      <c r="O13" s="36">
        <v>0</v>
      </c>
      <c r="P13" s="37" t="e">
        <f>+Tabla1[[#This Row],[Meta Ejecutada Vigencia4]]/Tabla1[[#This Row],[Meta Programada Vigencia]]</f>
        <v>#DIV/0!</v>
      </c>
      <c r="Q13" s="37">
        <f>+Tabla1[[#This Row],[Meta Ejecutada Vigencia4]]/Tabla1[[#This Row],[Meta Programada Cuatrienio3]]</f>
        <v>0</v>
      </c>
      <c r="R13" s="38">
        <v>2021680010056</v>
      </c>
      <c r="S13" s="39" t="s">
        <v>192</v>
      </c>
      <c r="T13" s="41">
        <v>67893333.329999998</v>
      </c>
      <c r="U13" s="41">
        <v>67893333.329999998</v>
      </c>
      <c r="V13" s="25" t="s">
        <v>264</v>
      </c>
      <c r="W13" s="25" t="s">
        <v>265</v>
      </c>
      <c r="X13" s="30">
        <v>619703</v>
      </c>
      <c r="Y13" s="65" t="s">
        <v>267</v>
      </c>
      <c r="Z13" s="33">
        <v>67893333.329999998</v>
      </c>
      <c r="AA13" s="31">
        <v>0</v>
      </c>
      <c r="AB13" s="31">
        <v>0</v>
      </c>
      <c r="AC13" s="31">
        <v>0</v>
      </c>
      <c r="AD13" s="31">
        <v>0</v>
      </c>
      <c r="AE13" s="31">
        <v>0</v>
      </c>
      <c r="AF13" s="31">
        <v>0</v>
      </c>
      <c r="AG13" s="31">
        <v>0</v>
      </c>
      <c r="AH13" s="31">
        <v>0</v>
      </c>
      <c r="AI13" s="31">
        <v>0</v>
      </c>
      <c r="AJ13" s="31">
        <v>0</v>
      </c>
      <c r="AK13" s="31">
        <v>0</v>
      </c>
      <c r="AL13" s="31">
        <v>0</v>
      </c>
      <c r="AM13" s="31">
        <v>0</v>
      </c>
      <c r="AN13" s="32">
        <f>SUM(Tabla1[[#This Row],[Recursos propios 2024]:[Otros 2024]])</f>
        <v>67893333.329999998</v>
      </c>
      <c r="AO13" s="33">
        <v>67893333.329999998</v>
      </c>
      <c r="AP13" s="31"/>
      <c r="AQ13" s="31"/>
      <c r="AR13" s="31"/>
      <c r="AS13" s="31"/>
      <c r="AT13" s="31"/>
      <c r="AU13" s="31"/>
      <c r="AV13" s="31"/>
      <c r="AW13" s="31"/>
      <c r="AX13" s="31"/>
      <c r="AY13" s="31"/>
      <c r="AZ13" s="31"/>
      <c r="BA13" s="31"/>
      <c r="BB13" s="31"/>
      <c r="BC13" s="33">
        <f>SUM(Tabla1[[#This Row],[Recursos propios 20242]:[Otros 202415]])</f>
        <v>67893333.329999998</v>
      </c>
      <c r="BD13" s="34">
        <f>Tabla1[[#This Row],[Total Comprometido 2024]]/Tabla1[[#This Row],[Total 2024]]</f>
        <v>1</v>
      </c>
      <c r="BE13" s="32">
        <v>67893333.329999998</v>
      </c>
      <c r="BF13" s="32">
        <v>67893333.329999998</v>
      </c>
      <c r="BG13" s="32">
        <v>0</v>
      </c>
      <c r="BH13" s="2" t="s">
        <v>54</v>
      </c>
      <c r="BI13" s="35" t="s">
        <v>55</v>
      </c>
      <c r="BJ13" s="3"/>
    </row>
    <row r="14" spans="1:62" s="43" customFormat="1" ht="234" x14ac:dyDescent="0.25">
      <c r="A14" s="3">
        <v>3</v>
      </c>
      <c r="B14" s="3" t="s">
        <v>45</v>
      </c>
      <c r="C14" s="3" t="s">
        <v>46</v>
      </c>
      <c r="D14" s="3" t="s">
        <v>47</v>
      </c>
      <c r="E14" s="3" t="s">
        <v>48</v>
      </c>
      <c r="F14" s="3" t="s">
        <v>56</v>
      </c>
      <c r="G14" s="3" t="s">
        <v>57</v>
      </c>
      <c r="H14" s="3">
        <v>450102900</v>
      </c>
      <c r="I14" s="3" t="s">
        <v>58</v>
      </c>
      <c r="J14" s="4">
        <v>7</v>
      </c>
      <c r="K14" s="3" t="s">
        <v>52</v>
      </c>
      <c r="L14" s="3" t="s">
        <v>53</v>
      </c>
      <c r="M14" s="4">
        <v>9</v>
      </c>
      <c r="N14" s="3">
        <v>0</v>
      </c>
      <c r="O14" s="36">
        <v>0</v>
      </c>
      <c r="P14" s="37" t="e">
        <f>+Tabla1[[#This Row],[Meta Ejecutada Vigencia4]]/Tabla1[[#This Row],[Meta Programada Vigencia]]</f>
        <v>#DIV/0!</v>
      </c>
      <c r="Q14" s="37">
        <f>+Tabla1[[#This Row],[Meta Ejecutada Vigencia4]]/Tabla1[[#This Row],[Meta Programada Cuatrienio3]]</f>
        <v>0</v>
      </c>
      <c r="R14" s="38">
        <v>2021680010086</v>
      </c>
      <c r="S14" s="39" t="s">
        <v>193</v>
      </c>
      <c r="T14" s="41">
        <v>315587666.64999998</v>
      </c>
      <c r="U14" s="41">
        <v>315587666.64999998</v>
      </c>
      <c r="V14" s="39" t="s">
        <v>280</v>
      </c>
      <c r="W14" s="25" t="s">
        <v>265</v>
      </c>
      <c r="X14" s="39" t="s">
        <v>281</v>
      </c>
      <c r="Y14" s="65" t="s">
        <v>282</v>
      </c>
      <c r="Z14" s="33">
        <v>315587666.64999998</v>
      </c>
      <c r="AA14" s="31">
        <v>0</v>
      </c>
      <c r="AB14" s="31">
        <v>0</v>
      </c>
      <c r="AC14" s="31">
        <v>0</v>
      </c>
      <c r="AD14" s="31">
        <v>0</v>
      </c>
      <c r="AE14" s="31">
        <v>0</v>
      </c>
      <c r="AF14" s="31">
        <v>0</v>
      </c>
      <c r="AG14" s="31">
        <v>0</v>
      </c>
      <c r="AH14" s="31">
        <v>0</v>
      </c>
      <c r="AI14" s="31">
        <v>0</v>
      </c>
      <c r="AJ14" s="31">
        <v>0</v>
      </c>
      <c r="AK14" s="31">
        <v>0</v>
      </c>
      <c r="AL14" s="31">
        <v>0</v>
      </c>
      <c r="AM14" s="31">
        <v>0</v>
      </c>
      <c r="AN14" s="32">
        <f>SUM(Tabla1[[#This Row],[Recursos propios 2024]:[Otros 2024]])</f>
        <v>315587666.64999998</v>
      </c>
      <c r="AO14" s="33">
        <v>315587666.64999998</v>
      </c>
      <c r="AP14" s="31"/>
      <c r="AQ14" s="31"/>
      <c r="AR14" s="31"/>
      <c r="AS14" s="31"/>
      <c r="AT14" s="31"/>
      <c r="AU14" s="31"/>
      <c r="AV14" s="31"/>
      <c r="AW14" s="31"/>
      <c r="AX14" s="31"/>
      <c r="AY14" s="31"/>
      <c r="AZ14" s="31"/>
      <c r="BA14" s="31"/>
      <c r="BB14" s="31"/>
      <c r="BC14" s="33">
        <f>SUM(Tabla1[[#This Row],[Recursos propios 20242]:[Otros 202415]])</f>
        <v>315587666.64999998</v>
      </c>
      <c r="BD14" s="34">
        <f>Tabla1[[#This Row],[Total Comprometido 2024]]/Tabla1[[#This Row],[Total 2024]]</f>
        <v>1</v>
      </c>
      <c r="BE14" s="32">
        <v>315587666.64999998</v>
      </c>
      <c r="BF14" s="32">
        <v>315587666.64999998</v>
      </c>
      <c r="BG14" s="32">
        <v>0</v>
      </c>
      <c r="BH14" s="2" t="s">
        <v>54</v>
      </c>
      <c r="BI14" s="35" t="s">
        <v>55</v>
      </c>
      <c r="BJ14" s="3"/>
    </row>
    <row r="15" spans="1:62" s="43" customFormat="1" ht="252" x14ac:dyDescent="0.25">
      <c r="A15" s="3">
        <v>3</v>
      </c>
      <c r="B15" s="3" t="s">
        <v>45</v>
      </c>
      <c r="C15" s="3" t="s">
        <v>46</v>
      </c>
      <c r="D15" s="3" t="s">
        <v>47</v>
      </c>
      <c r="E15" s="3" t="s">
        <v>48</v>
      </c>
      <c r="F15" s="3" t="s">
        <v>56</v>
      </c>
      <c r="G15" s="3" t="s">
        <v>57</v>
      </c>
      <c r="H15" s="3">
        <v>450102900</v>
      </c>
      <c r="I15" s="3" t="s">
        <v>58</v>
      </c>
      <c r="J15" s="4">
        <v>7</v>
      </c>
      <c r="K15" s="3" t="s">
        <v>52</v>
      </c>
      <c r="L15" s="3" t="s">
        <v>53</v>
      </c>
      <c r="M15" s="4">
        <v>9</v>
      </c>
      <c r="N15" s="3">
        <v>0</v>
      </c>
      <c r="O15" s="36">
        <v>0</v>
      </c>
      <c r="P15" s="37" t="e">
        <f>+Tabla1[[#This Row],[Meta Ejecutada Vigencia4]]/Tabla1[[#This Row],[Meta Programada Vigencia]]</f>
        <v>#DIV/0!</v>
      </c>
      <c r="Q15" s="37">
        <f>+Tabla1[[#This Row],[Meta Ejecutada Vigencia4]]/Tabla1[[#This Row],[Meta Programada Cuatrienio3]]</f>
        <v>0</v>
      </c>
      <c r="R15" s="38">
        <v>2021680010160</v>
      </c>
      <c r="S15" s="39" t="s">
        <v>194</v>
      </c>
      <c r="T15" s="41">
        <v>1093410666.6600001</v>
      </c>
      <c r="U15" s="41">
        <v>1093410666.6600001</v>
      </c>
      <c r="V15" s="39" t="s">
        <v>280</v>
      </c>
      <c r="W15" s="25" t="s">
        <v>265</v>
      </c>
      <c r="X15" s="39" t="s">
        <v>281</v>
      </c>
      <c r="Y15" s="65" t="s">
        <v>283</v>
      </c>
      <c r="Z15" s="33">
        <v>1093410666.6600001</v>
      </c>
      <c r="AA15" s="31">
        <v>0</v>
      </c>
      <c r="AB15" s="31">
        <v>0</v>
      </c>
      <c r="AC15" s="31">
        <v>0</v>
      </c>
      <c r="AD15" s="31">
        <v>0</v>
      </c>
      <c r="AE15" s="31">
        <v>0</v>
      </c>
      <c r="AF15" s="31">
        <v>0</v>
      </c>
      <c r="AG15" s="31">
        <v>0</v>
      </c>
      <c r="AH15" s="31">
        <v>0</v>
      </c>
      <c r="AI15" s="31">
        <v>0</v>
      </c>
      <c r="AJ15" s="31">
        <v>0</v>
      </c>
      <c r="AK15" s="31">
        <v>0</v>
      </c>
      <c r="AL15" s="31">
        <v>0</v>
      </c>
      <c r="AM15" s="31">
        <v>0</v>
      </c>
      <c r="AN15" s="32">
        <f>SUM(Tabla1[[#This Row],[Recursos propios 2024]:[Otros 2024]])</f>
        <v>1093410666.6600001</v>
      </c>
      <c r="AO15" s="33">
        <v>1043010666.66</v>
      </c>
      <c r="AP15" s="31"/>
      <c r="AQ15" s="31"/>
      <c r="AR15" s="31"/>
      <c r="AS15" s="31"/>
      <c r="AT15" s="31"/>
      <c r="AU15" s="31"/>
      <c r="AV15" s="31"/>
      <c r="AW15" s="31"/>
      <c r="AX15" s="31"/>
      <c r="AY15" s="31"/>
      <c r="AZ15" s="31"/>
      <c r="BA15" s="31"/>
      <c r="BB15" s="31"/>
      <c r="BC15" s="33">
        <f>SUM(Tabla1[[#This Row],[Recursos propios 20242]:[Otros 202415]])</f>
        <v>1043010666.66</v>
      </c>
      <c r="BD15" s="34">
        <f>Tabla1[[#This Row],[Total Comprometido 2024]]/Tabla1[[#This Row],[Total 2024]]</f>
        <v>0.95390569935269143</v>
      </c>
      <c r="BE15" s="32">
        <v>1043010666.66</v>
      </c>
      <c r="BF15" s="32">
        <v>1043010666.66</v>
      </c>
      <c r="BG15" s="32">
        <v>0</v>
      </c>
      <c r="BH15" s="2" t="s">
        <v>54</v>
      </c>
      <c r="BI15" s="35" t="s">
        <v>55</v>
      </c>
      <c r="BJ15" s="3"/>
    </row>
    <row r="16" spans="1:62" s="43" customFormat="1" ht="180" x14ac:dyDescent="0.25">
      <c r="A16" s="3">
        <v>3</v>
      </c>
      <c r="B16" s="3" t="s">
        <v>45</v>
      </c>
      <c r="C16" s="3" t="s">
        <v>46</v>
      </c>
      <c r="D16" s="3" t="s">
        <v>47</v>
      </c>
      <c r="E16" s="3" t="s">
        <v>48</v>
      </c>
      <c r="F16" s="3" t="s">
        <v>56</v>
      </c>
      <c r="G16" s="3" t="s">
        <v>57</v>
      </c>
      <c r="H16" s="3">
        <v>450102900</v>
      </c>
      <c r="I16" s="3" t="s">
        <v>58</v>
      </c>
      <c r="J16" s="4">
        <v>7</v>
      </c>
      <c r="K16" s="3" t="s">
        <v>52</v>
      </c>
      <c r="L16" s="3" t="s">
        <v>53</v>
      </c>
      <c r="M16" s="4">
        <v>9</v>
      </c>
      <c r="N16" s="3">
        <v>0</v>
      </c>
      <c r="O16" s="36">
        <v>0</v>
      </c>
      <c r="P16" s="37" t="e">
        <f>+Tabla1[[#This Row],[Meta Ejecutada Vigencia4]]/Tabla1[[#This Row],[Meta Programada Vigencia]]</f>
        <v>#DIV/0!</v>
      </c>
      <c r="Q16" s="37">
        <f>+Tabla1[[#This Row],[Meta Ejecutada Vigencia4]]/Tabla1[[#This Row],[Meta Programada Cuatrienio3]]</f>
        <v>0</v>
      </c>
      <c r="R16" s="38">
        <v>2021680010172</v>
      </c>
      <c r="S16" s="39" t="s">
        <v>195</v>
      </c>
      <c r="T16" s="41">
        <v>53496666.68</v>
      </c>
      <c r="U16" s="41">
        <v>53496666.68</v>
      </c>
      <c r="V16" s="25" t="s">
        <v>264</v>
      </c>
      <c r="W16" s="25" t="s">
        <v>265</v>
      </c>
      <c r="X16" s="30">
        <v>619703</v>
      </c>
      <c r="Y16" s="65" t="s">
        <v>282</v>
      </c>
      <c r="Z16" s="33">
        <v>53496666.68</v>
      </c>
      <c r="AA16" s="31">
        <v>0</v>
      </c>
      <c r="AB16" s="31">
        <v>0</v>
      </c>
      <c r="AC16" s="31">
        <v>0</v>
      </c>
      <c r="AD16" s="31">
        <v>0</v>
      </c>
      <c r="AE16" s="31">
        <v>0</v>
      </c>
      <c r="AF16" s="31">
        <v>0</v>
      </c>
      <c r="AG16" s="31">
        <v>0</v>
      </c>
      <c r="AH16" s="31">
        <v>0</v>
      </c>
      <c r="AI16" s="31">
        <v>0</v>
      </c>
      <c r="AJ16" s="31">
        <v>0</v>
      </c>
      <c r="AK16" s="31">
        <v>0</v>
      </c>
      <c r="AL16" s="31">
        <v>0</v>
      </c>
      <c r="AM16" s="31">
        <v>0</v>
      </c>
      <c r="AN16" s="32">
        <f>SUM(Tabla1[[#This Row],[Recursos propios 2024]:[Otros 2024]])</f>
        <v>53496666.68</v>
      </c>
      <c r="AO16" s="33">
        <v>53496666.68</v>
      </c>
      <c r="AP16" s="31"/>
      <c r="AQ16" s="31"/>
      <c r="AR16" s="31"/>
      <c r="AS16" s="31"/>
      <c r="AT16" s="31"/>
      <c r="AU16" s="31"/>
      <c r="AV16" s="31"/>
      <c r="AW16" s="31"/>
      <c r="AX16" s="31"/>
      <c r="AY16" s="31"/>
      <c r="AZ16" s="31"/>
      <c r="BA16" s="31"/>
      <c r="BB16" s="31"/>
      <c r="BC16" s="33">
        <f>SUM(Tabla1[[#This Row],[Recursos propios 20242]:[Otros 202415]])</f>
        <v>53496666.68</v>
      </c>
      <c r="BD16" s="34">
        <f>Tabla1[[#This Row],[Total Comprometido 2024]]/Tabla1[[#This Row],[Total 2024]]</f>
        <v>1</v>
      </c>
      <c r="BE16" s="32">
        <v>53496666.68</v>
      </c>
      <c r="BF16" s="32">
        <v>53496666.68</v>
      </c>
      <c r="BG16" s="32">
        <v>0</v>
      </c>
      <c r="BH16" s="2" t="s">
        <v>54</v>
      </c>
      <c r="BI16" s="35" t="s">
        <v>55</v>
      </c>
      <c r="BJ16" s="3"/>
    </row>
    <row r="17" spans="1:62" s="43" customFormat="1" ht="234" x14ac:dyDescent="0.25">
      <c r="A17" s="3">
        <v>3</v>
      </c>
      <c r="B17" s="3" t="s">
        <v>45</v>
      </c>
      <c r="C17" s="3" t="s">
        <v>46</v>
      </c>
      <c r="D17" s="3" t="s">
        <v>47</v>
      </c>
      <c r="E17" s="3" t="s">
        <v>48</v>
      </c>
      <c r="F17" s="3" t="s">
        <v>56</v>
      </c>
      <c r="G17" s="3" t="s">
        <v>57</v>
      </c>
      <c r="H17" s="3">
        <v>450102900</v>
      </c>
      <c r="I17" s="3" t="s">
        <v>58</v>
      </c>
      <c r="J17" s="4">
        <v>7</v>
      </c>
      <c r="K17" s="3" t="s">
        <v>52</v>
      </c>
      <c r="L17" s="3" t="s">
        <v>53</v>
      </c>
      <c r="M17" s="4">
        <v>9</v>
      </c>
      <c r="N17" s="3">
        <v>0</v>
      </c>
      <c r="O17" s="36">
        <v>0</v>
      </c>
      <c r="P17" s="37" t="e">
        <f>+Tabla1[[#This Row],[Meta Ejecutada Vigencia4]]/Tabla1[[#This Row],[Meta Programada Vigencia]]</f>
        <v>#DIV/0!</v>
      </c>
      <c r="Q17" s="37">
        <f>+Tabla1[[#This Row],[Meta Ejecutada Vigencia4]]/Tabla1[[#This Row],[Meta Programada Cuatrienio3]]</f>
        <v>0</v>
      </c>
      <c r="R17" s="38">
        <v>2022680010020</v>
      </c>
      <c r="S17" s="39" t="s">
        <v>196</v>
      </c>
      <c r="T17" s="41">
        <v>560000000</v>
      </c>
      <c r="U17" s="41">
        <v>560000000</v>
      </c>
      <c r="V17" s="39" t="s">
        <v>275</v>
      </c>
      <c r="W17" s="39" t="s">
        <v>275</v>
      </c>
      <c r="X17" s="39" t="s">
        <v>276</v>
      </c>
      <c r="Y17" s="39" t="s">
        <v>277</v>
      </c>
      <c r="Z17" s="33">
        <v>560000000</v>
      </c>
      <c r="AA17" s="31">
        <v>0</v>
      </c>
      <c r="AB17" s="31">
        <v>0</v>
      </c>
      <c r="AC17" s="31">
        <v>0</v>
      </c>
      <c r="AD17" s="31">
        <v>0</v>
      </c>
      <c r="AE17" s="31">
        <v>0</v>
      </c>
      <c r="AF17" s="31">
        <v>0</v>
      </c>
      <c r="AG17" s="31">
        <v>0</v>
      </c>
      <c r="AH17" s="31">
        <v>0</v>
      </c>
      <c r="AI17" s="31">
        <v>0</v>
      </c>
      <c r="AJ17" s="31">
        <v>0</v>
      </c>
      <c r="AK17" s="31">
        <v>0</v>
      </c>
      <c r="AL17" s="31">
        <v>0</v>
      </c>
      <c r="AM17" s="31">
        <v>0</v>
      </c>
      <c r="AN17" s="32">
        <f>SUM(Tabla1[[#This Row],[Recursos propios 2024]:[Otros 2024]])</f>
        <v>560000000</v>
      </c>
      <c r="AO17" s="33">
        <v>560000000</v>
      </c>
      <c r="AP17" s="31"/>
      <c r="AQ17" s="31"/>
      <c r="AR17" s="31"/>
      <c r="AS17" s="31"/>
      <c r="AT17" s="31"/>
      <c r="AU17" s="31"/>
      <c r="AV17" s="31"/>
      <c r="AW17" s="31"/>
      <c r="AX17" s="31"/>
      <c r="AY17" s="31"/>
      <c r="AZ17" s="31"/>
      <c r="BA17" s="31"/>
      <c r="BB17" s="31"/>
      <c r="BC17" s="33">
        <f>SUM(Tabla1[[#This Row],[Recursos propios 20242]:[Otros 202415]])</f>
        <v>560000000</v>
      </c>
      <c r="BD17" s="34">
        <f>Tabla1[[#This Row],[Total Comprometido 2024]]/Tabla1[[#This Row],[Total 2024]]</f>
        <v>1</v>
      </c>
      <c r="BE17" s="32">
        <v>560000000</v>
      </c>
      <c r="BF17" s="32">
        <v>560000000</v>
      </c>
      <c r="BG17" s="32">
        <v>0</v>
      </c>
      <c r="BH17" s="2" t="s">
        <v>54</v>
      </c>
      <c r="BI17" s="35" t="s">
        <v>55</v>
      </c>
      <c r="BJ17" s="3"/>
    </row>
    <row r="18" spans="1:62" s="43" customFormat="1" ht="234" x14ac:dyDescent="0.25">
      <c r="A18" s="3">
        <v>3</v>
      </c>
      <c r="B18" s="3" t="s">
        <v>45</v>
      </c>
      <c r="C18" s="3" t="s">
        <v>46</v>
      </c>
      <c r="D18" s="3" t="s">
        <v>47</v>
      </c>
      <c r="E18" s="3" t="s">
        <v>48</v>
      </c>
      <c r="F18" s="3" t="s">
        <v>56</v>
      </c>
      <c r="G18" s="3" t="s">
        <v>57</v>
      </c>
      <c r="H18" s="3">
        <v>450102900</v>
      </c>
      <c r="I18" s="3" t="s">
        <v>58</v>
      </c>
      <c r="J18" s="4">
        <v>7</v>
      </c>
      <c r="K18" s="3" t="s">
        <v>52</v>
      </c>
      <c r="L18" s="3" t="s">
        <v>53</v>
      </c>
      <c r="M18" s="4">
        <v>9</v>
      </c>
      <c r="N18" s="3">
        <v>0</v>
      </c>
      <c r="O18" s="36">
        <v>0</v>
      </c>
      <c r="P18" s="37" t="e">
        <f>+Tabla1[[#This Row],[Meta Ejecutada Vigencia4]]/Tabla1[[#This Row],[Meta Programada Vigencia]]</f>
        <v>#DIV/0!</v>
      </c>
      <c r="Q18" s="37">
        <f>+Tabla1[[#This Row],[Meta Ejecutada Vigencia4]]/Tabla1[[#This Row],[Meta Programada Cuatrienio3]]</f>
        <v>0</v>
      </c>
      <c r="R18" s="38">
        <v>2023680010064</v>
      </c>
      <c r="S18" s="39" t="s">
        <v>197</v>
      </c>
      <c r="T18" s="41">
        <v>896000000</v>
      </c>
      <c r="U18" s="41">
        <v>896000000</v>
      </c>
      <c r="V18" s="25" t="s">
        <v>264</v>
      </c>
      <c r="W18" s="25" t="s">
        <v>265</v>
      </c>
      <c r="X18" s="30">
        <v>619703</v>
      </c>
      <c r="Y18" s="44" t="s">
        <v>273</v>
      </c>
      <c r="Z18" s="33">
        <v>896000000</v>
      </c>
      <c r="AA18" s="31">
        <v>0</v>
      </c>
      <c r="AB18" s="31">
        <v>0</v>
      </c>
      <c r="AC18" s="31">
        <v>0</v>
      </c>
      <c r="AD18" s="31">
        <v>0</v>
      </c>
      <c r="AE18" s="31">
        <v>0</v>
      </c>
      <c r="AF18" s="31">
        <v>0</v>
      </c>
      <c r="AG18" s="31">
        <v>0</v>
      </c>
      <c r="AH18" s="31">
        <v>0</v>
      </c>
      <c r="AI18" s="31">
        <v>0</v>
      </c>
      <c r="AJ18" s="31">
        <v>0</v>
      </c>
      <c r="AK18" s="31">
        <v>0</v>
      </c>
      <c r="AL18" s="31">
        <v>0</v>
      </c>
      <c r="AM18" s="31">
        <v>0</v>
      </c>
      <c r="AN18" s="32">
        <f>SUM(Tabla1[[#This Row],[Recursos propios 2024]:[Otros 2024]])</f>
        <v>896000000</v>
      </c>
      <c r="AO18" s="33">
        <v>895376164</v>
      </c>
      <c r="AP18" s="31"/>
      <c r="AQ18" s="31"/>
      <c r="AR18" s="31"/>
      <c r="AS18" s="31"/>
      <c r="AT18" s="31"/>
      <c r="AU18" s="31"/>
      <c r="AV18" s="31"/>
      <c r="AW18" s="31"/>
      <c r="AX18" s="31"/>
      <c r="AY18" s="31"/>
      <c r="AZ18" s="31"/>
      <c r="BA18" s="31"/>
      <c r="BB18" s="31"/>
      <c r="BC18" s="33">
        <f>SUM(Tabla1[[#This Row],[Recursos propios 20242]:[Otros 202415]])</f>
        <v>895376164</v>
      </c>
      <c r="BD18" s="34">
        <f>Tabla1[[#This Row],[Total Comprometido 2024]]/Tabla1[[#This Row],[Total 2024]]</f>
        <v>0.99930375446428577</v>
      </c>
      <c r="BE18" s="32">
        <v>895376164</v>
      </c>
      <c r="BF18" s="32">
        <v>895376164</v>
      </c>
      <c r="BG18" s="32">
        <v>0</v>
      </c>
      <c r="BH18" s="2" t="s">
        <v>54</v>
      </c>
      <c r="BI18" s="35" t="s">
        <v>55</v>
      </c>
      <c r="BJ18" s="3"/>
    </row>
    <row r="19" spans="1:62" s="43" customFormat="1" ht="198" x14ac:dyDescent="0.25">
      <c r="A19" s="3">
        <v>3</v>
      </c>
      <c r="B19" s="3" t="s">
        <v>45</v>
      </c>
      <c r="C19" s="3" t="s">
        <v>46</v>
      </c>
      <c r="D19" s="3" t="s">
        <v>47</v>
      </c>
      <c r="E19" s="3" t="s">
        <v>48</v>
      </c>
      <c r="F19" s="3" t="s">
        <v>56</v>
      </c>
      <c r="G19" s="3" t="s">
        <v>57</v>
      </c>
      <c r="H19" s="3">
        <v>450102900</v>
      </c>
      <c r="I19" s="3" t="s">
        <v>58</v>
      </c>
      <c r="J19" s="4">
        <v>7</v>
      </c>
      <c r="K19" s="3" t="s">
        <v>52</v>
      </c>
      <c r="L19" s="3" t="s">
        <v>53</v>
      </c>
      <c r="M19" s="4">
        <v>9</v>
      </c>
      <c r="N19" s="3">
        <v>0</v>
      </c>
      <c r="O19" s="36">
        <v>0</v>
      </c>
      <c r="P19" s="37" t="e">
        <f>+Tabla1[[#This Row],[Meta Ejecutada Vigencia4]]/Tabla1[[#This Row],[Meta Programada Vigencia]]</f>
        <v>#DIV/0!</v>
      </c>
      <c r="Q19" s="37">
        <f>+Tabla1[[#This Row],[Meta Ejecutada Vigencia4]]/Tabla1[[#This Row],[Meta Programada Cuatrienio3]]</f>
        <v>0</v>
      </c>
      <c r="R19" s="38">
        <v>2024680010129</v>
      </c>
      <c r="S19" s="39" t="s">
        <v>198</v>
      </c>
      <c r="T19" s="41">
        <v>3680000000</v>
      </c>
      <c r="U19" s="41">
        <v>1000000000</v>
      </c>
      <c r="V19" s="25" t="s">
        <v>264</v>
      </c>
      <c r="W19" s="25" t="s">
        <v>265</v>
      </c>
      <c r="X19" s="30">
        <v>619703</v>
      </c>
      <c r="Y19" s="44" t="s">
        <v>274</v>
      </c>
      <c r="Z19" s="33">
        <v>1000000000</v>
      </c>
      <c r="AA19" s="31">
        <v>0</v>
      </c>
      <c r="AB19" s="31">
        <v>0</v>
      </c>
      <c r="AC19" s="31">
        <v>0</v>
      </c>
      <c r="AD19" s="31">
        <v>0</v>
      </c>
      <c r="AE19" s="31">
        <v>0</v>
      </c>
      <c r="AF19" s="31">
        <v>0</v>
      </c>
      <c r="AG19" s="31">
        <v>0</v>
      </c>
      <c r="AH19" s="31">
        <v>0</v>
      </c>
      <c r="AI19" s="31">
        <v>0</v>
      </c>
      <c r="AJ19" s="31">
        <v>0</v>
      </c>
      <c r="AK19" s="31">
        <v>0</v>
      </c>
      <c r="AL19" s="31">
        <v>0</v>
      </c>
      <c r="AM19" s="31">
        <v>0</v>
      </c>
      <c r="AN19" s="32">
        <f>SUM(Tabla1[[#This Row],[Recursos propios 2024]:[Otros 2024]])</f>
        <v>1000000000</v>
      </c>
      <c r="AO19" s="33">
        <v>999976050</v>
      </c>
      <c r="AP19" s="31"/>
      <c r="AQ19" s="31"/>
      <c r="AR19" s="31"/>
      <c r="AS19" s="31"/>
      <c r="AT19" s="31"/>
      <c r="AU19" s="31"/>
      <c r="AV19" s="31"/>
      <c r="AW19" s="31"/>
      <c r="AX19" s="31"/>
      <c r="AY19" s="31"/>
      <c r="AZ19" s="31"/>
      <c r="BA19" s="31"/>
      <c r="BB19" s="31"/>
      <c r="BC19" s="33">
        <f>SUM(Tabla1[[#This Row],[Recursos propios 20242]:[Otros 202415]])</f>
        <v>999976050</v>
      </c>
      <c r="BD19" s="34">
        <f>Tabla1[[#This Row],[Total Comprometido 2024]]/Tabla1[[#This Row],[Total 2024]]</f>
        <v>0.99997605000000001</v>
      </c>
      <c r="BE19" s="32">
        <v>999976050</v>
      </c>
      <c r="BF19" s="32">
        <v>999976050</v>
      </c>
      <c r="BG19" s="32">
        <v>0</v>
      </c>
      <c r="BH19" s="2" t="s">
        <v>54</v>
      </c>
      <c r="BI19" s="35" t="s">
        <v>55</v>
      </c>
      <c r="BJ19" s="3"/>
    </row>
    <row r="20" spans="1:62" s="43" customFormat="1" ht="378" x14ac:dyDescent="0.25">
      <c r="A20" s="3">
        <v>3</v>
      </c>
      <c r="B20" s="3" t="s">
        <v>45</v>
      </c>
      <c r="C20" s="3" t="s">
        <v>46</v>
      </c>
      <c r="D20" s="3" t="s">
        <v>47</v>
      </c>
      <c r="E20" s="3" t="s">
        <v>48</v>
      </c>
      <c r="F20" s="3" t="s">
        <v>56</v>
      </c>
      <c r="G20" s="3" t="s">
        <v>57</v>
      </c>
      <c r="H20" s="3">
        <v>450102900</v>
      </c>
      <c r="I20" s="3" t="s">
        <v>58</v>
      </c>
      <c r="J20" s="4">
        <v>7</v>
      </c>
      <c r="K20" s="3" t="s">
        <v>52</v>
      </c>
      <c r="L20" s="3" t="s">
        <v>53</v>
      </c>
      <c r="M20" s="4">
        <v>9</v>
      </c>
      <c r="N20" s="3">
        <v>0</v>
      </c>
      <c r="O20" s="36">
        <v>0</v>
      </c>
      <c r="P20" s="37" t="e">
        <f>+Tabla1[[#This Row],[Meta Ejecutada Vigencia4]]/Tabla1[[#This Row],[Meta Programada Vigencia]]</f>
        <v>#DIV/0!</v>
      </c>
      <c r="Q20" s="37">
        <f>+Tabla1[[#This Row],[Meta Ejecutada Vigencia4]]/Tabla1[[#This Row],[Meta Programada Cuatrienio3]]</f>
        <v>0</v>
      </c>
      <c r="R20" s="38" t="s">
        <v>190</v>
      </c>
      <c r="S20" s="39" t="s">
        <v>199</v>
      </c>
      <c r="T20" s="41">
        <v>2369349563.3600001</v>
      </c>
      <c r="U20" s="41">
        <v>2369349563.3600001</v>
      </c>
      <c r="V20" s="25" t="s">
        <v>264</v>
      </c>
      <c r="W20" s="25" t="s">
        <v>265</v>
      </c>
      <c r="X20" s="30">
        <v>619703</v>
      </c>
      <c r="Y20" s="65" t="s">
        <v>279</v>
      </c>
      <c r="Z20" s="41">
        <v>2369349563.3600001</v>
      </c>
      <c r="AA20" s="31">
        <v>0</v>
      </c>
      <c r="AB20" s="31">
        <v>0</v>
      </c>
      <c r="AC20" s="31">
        <v>0</v>
      </c>
      <c r="AD20" s="31">
        <v>0</v>
      </c>
      <c r="AE20" s="31">
        <v>0</v>
      </c>
      <c r="AF20" s="31">
        <v>0</v>
      </c>
      <c r="AG20" s="31">
        <v>0</v>
      </c>
      <c r="AH20" s="31">
        <v>0</v>
      </c>
      <c r="AI20" s="31">
        <v>0</v>
      </c>
      <c r="AJ20" s="31">
        <v>0</v>
      </c>
      <c r="AK20" s="31">
        <v>0</v>
      </c>
      <c r="AL20" s="31">
        <v>0</v>
      </c>
      <c r="AM20" s="31">
        <v>0</v>
      </c>
      <c r="AN20" s="32">
        <f>SUM(Tabla1[[#This Row],[Recursos propios 2024]:[Otros 2024]])</f>
        <v>2369349563.3600001</v>
      </c>
      <c r="AO20" s="33">
        <v>1816524859.28</v>
      </c>
      <c r="AP20" s="31"/>
      <c r="AQ20" s="31"/>
      <c r="AR20" s="31"/>
      <c r="AS20" s="31"/>
      <c r="AT20" s="31"/>
      <c r="AU20" s="31"/>
      <c r="AV20" s="31"/>
      <c r="AW20" s="31"/>
      <c r="AX20" s="31"/>
      <c r="AY20" s="31"/>
      <c r="AZ20" s="31"/>
      <c r="BA20" s="31"/>
      <c r="BB20" s="31"/>
      <c r="BC20" s="33">
        <f>SUM(Tabla1[[#This Row],[Recursos propios 20242]:[Otros 202415]])</f>
        <v>1816524859.28</v>
      </c>
      <c r="BD20" s="34">
        <f>Tabla1[[#This Row],[Total Comprometido 2024]]/Tabla1[[#This Row],[Total 2024]]</f>
        <v>0.76667659655250131</v>
      </c>
      <c r="BE20" s="32">
        <v>1816524859.28</v>
      </c>
      <c r="BF20" s="32">
        <v>1802624859.28</v>
      </c>
      <c r="BG20" s="32">
        <v>0</v>
      </c>
      <c r="BH20" s="2" t="s">
        <v>54</v>
      </c>
      <c r="BI20" s="35" t="s">
        <v>55</v>
      </c>
      <c r="BJ20" s="3"/>
    </row>
    <row r="21" spans="1:62" s="43" customFormat="1" ht="409.5" x14ac:dyDescent="0.25">
      <c r="A21" s="3">
        <v>3</v>
      </c>
      <c r="B21" s="3" t="s">
        <v>45</v>
      </c>
      <c r="C21" s="3" t="s">
        <v>46</v>
      </c>
      <c r="D21" s="3" t="s">
        <v>47</v>
      </c>
      <c r="E21" s="3" t="s">
        <v>48</v>
      </c>
      <c r="F21" s="3" t="s">
        <v>56</v>
      </c>
      <c r="G21" s="3" t="s">
        <v>57</v>
      </c>
      <c r="H21" s="3">
        <v>450102900</v>
      </c>
      <c r="I21" s="3" t="s">
        <v>58</v>
      </c>
      <c r="J21" s="4">
        <v>7</v>
      </c>
      <c r="K21" s="3" t="s">
        <v>52</v>
      </c>
      <c r="L21" s="3" t="s">
        <v>53</v>
      </c>
      <c r="M21" s="4">
        <v>9</v>
      </c>
      <c r="N21" s="3">
        <v>0</v>
      </c>
      <c r="O21" s="36">
        <v>0</v>
      </c>
      <c r="P21" s="37" t="e">
        <f>+Tabla1[[#This Row],[Meta Ejecutada Vigencia4]]/Tabla1[[#This Row],[Meta Programada Vigencia]]</f>
        <v>#DIV/0!</v>
      </c>
      <c r="Q21" s="37">
        <f>+Tabla1[[#This Row],[Meta Ejecutada Vigencia4]]/Tabla1[[#This Row],[Meta Programada Cuatrienio3]]</f>
        <v>0</v>
      </c>
      <c r="R21" s="38">
        <v>2024680010105</v>
      </c>
      <c r="S21" s="39" t="s">
        <v>200</v>
      </c>
      <c r="T21" s="41">
        <v>6873389259.1394711</v>
      </c>
      <c r="U21" s="41">
        <v>1752686553.4400001</v>
      </c>
      <c r="V21" s="25" t="s">
        <v>264</v>
      </c>
      <c r="W21" s="25" t="s">
        <v>265</v>
      </c>
      <c r="X21" s="30">
        <v>619703</v>
      </c>
      <c r="Y21" s="65" t="s">
        <v>268</v>
      </c>
      <c r="Z21" s="33">
        <v>1752686553.4400001</v>
      </c>
      <c r="AA21" s="31">
        <v>0</v>
      </c>
      <c r="AB21" s="31">
        <v>0</v>
      </c>
      <c r="AC21" s="31">
        <v>0</v>
      </c>
      <c r="AD21" s="31">
        <v>0</v>
      </c>
      <c r="AE21" s="31">
        <v>0</v>
      </c>
      <c r="AF21" s="31">
        <v>0</v>
      </c>
      <c r="AG21" s="31">
        <v>0</v>
      </c>
      <c r="AH21" s="31">
        <v>0</v>
      </c>
      <c r="AI21" s="31">
        <v>0</v>
      </c>
      <c r="AJ21" s="31">
        <v>0</v>
      </c>
      <c r="AK21" s="31">
        <v>0</v>
      </c>
      <c r="AL21" s="31">
        <v>0</v>
      </c>
      <c r="AM21" s="31">
        <v>0</v>
      </c>
      <c r="AN21" s="32">
        <f>SUM(Tabla1[[#This Row],[Recursos propios 2024]:[Otros 2024]])</f>
        <v>1752686553.4400001</v>
      </c>
      <c r="AO21" s="33">
        <v>1521141723.0699999</v>
      </c>
      <c r="AP21" s="31"/>
      <c r="AQ21" s="31"/>
      <c r="AR21" s="31"/>
      <c r="AS21" s="31"/>
      <c r="AT21" s="31"/>
      <c r="AU21" s="31"/>
      <c r="AV21" s="31"/>
      <c r="AW21" s="31"/>
      <c r="AX21" s="31"/>
      <c r="AY21" s="31"/>
      <c r="AZ21" s="31"/>
      <c r="BA21" s="31"/>
      <c r="BB21" s="31"/>
      <c r="BC21" s="33">
        <f>SUM(Tabla1[[#This Row],[Recursos propios 20242]:[Otros 202415]])</f>
        <v>1521141723.0699999</v>
      </c>
      <c r="BD21" s="34">
        <f>Tabla1[[#This Row],[Total Comprometido 2024]]/Tabla1[[#This Row],[Total 2024]]</f>
        <v>0.86789147784836551</v>
      </c>
      <c r="BE21" s="32">
        <v>1388548528.0699999</v>
      </c>
      <c r="BF21" s="32">
        <v>1380815194.74</v>
      </c>
      <c r="BG21" s="32">
        <v>0</v>
      </c>
      <c r="BH21" s="2" t="s">
        <v>54</v>
      </c>
      <c r="BI21" s="35" t="s">
        <v>55</v>
      </c>
      <c r="BJ21" s="3"/>
    </row>
    <row r="22" spans="1:62" s="43" customFormat="1" ht="162" x14ac:dyDescent="0.25">
      <c r="A22" s="3">
        <v>3</v>
      </c>
      <c r="B22" s="3" t="s">
        <v>45</v>
      </c>
      <c r="C22" s="3" t="s">
        <v>46</v>
      </c>
      <c r="D22" s="3" t="s">
        <v>47</v>
      </c>
      <c r="E22" s="3" t="s">
        <v>48</v>
      </c>
      <c r="F22" s="3" t="s">
        <v>56</v>
      </c>
      <c r="G22" s="3" t="s">
        <v>57</v>
      </c>
      <c r="H22" s="3">
        <v>450102900</v>
      </c>
      <c r="I22" s="3" t="s">
        <v>58</v>
      </c>
      <c r="J22" s="4">
        <v>7</v>
      </c>
      <c r="K22" s="3" t="s">
        <v>52</v>
      </c>
      <c r="L22" s="3" t="s">
        <v>53</v>
      </c>
      <c r="M22" s="4">
        <v>9</v>
      </c>
      <c r="N22" s="3">
        <v>0</v>
      </c>
      <c r="O22" s="36">
        <v>0</v>
      </c>
      <c r="P22" s="37" t="e">
        <f>+Tabla1[[#This Row],[Meta Ejecutada Vigencia4]]/Tabla1[[#This Row],[Meta Programada Vigencia]]</f>
        <v>#DIV/0!</v>
      </c>
      <c r="Q22" s="37">
        <f>+Tabla1[[#This Row],[Meta Ejecutada Vigencia4]]/Tabla1[[#This Row],[Meta Programada Cuatrienio3]]</f>
        <v>0</v>
      </c>
      <c r="R22" s="38">
        <v>2024680010137</v>
      </c>
      <c r="S22" s="39" t="s">
        <v>201</v>
      </c>
      <c r="T22" s="41">
        <v>733282994.08999991</v>
      </c>
      <c r="U22" s="41">
        <v>71287223.279999971</v>
      </c>
      <c r="V22" s="25" t="s">
        <v>264</v>
      </c>
      <c r="W22" s="25" t="s">
        <v>265</v>
      </c>
      <c r="X22" s="30">
        <v>619703</v>
      </c>
      <c r="Y22" s="65" t="s">
        <v>278</v>
      </c>
      <c r="Z22" s="33">
        <v>71287223.280000001</v>
      </c>
      <c r="AA22" s="31">
        <v>0</v>
      </c>
      <c r="AB22" s="31">
        <v>0</v>
      </c>
      <c r="AC22" s="31">
        <v>0</v>
      </c>
      <c r="AD22" s="31">
        <v>0</v>
      </c>
      <c r="AE22" s="31">
        <v>0</v>
      </c>
      <c r="AF22" s="31">
        <v>0</v>
      </c>
      <c r="AG22" s="31">
        <v>0</v>
      </c>
      <c r="AH22" s="31">
        <v>0</v>
      </c>
      <c r="AI22" s="31">
        <v>0</v>
      </c>
      <c r="AJ22" s="31">
        <v>0</v>
      </c>
      <c r="AK22" s="31">
        <v>0</v>
      </c>
      <c r="AL22" s="31">
        <v>0</v>
      </c>
      <c r="AM22" s="31">
        <v>0</v>
      </c>
      <c r="AN22" s="32">
        <f>SUM(Tabla1[[#This Row],[Recursos propios 2024]:[Otros 2024]])</f>
        <v>71287223.280000001</v>
      </c>
      <c r="AO22" s="33">
        <v>66949400</v>
      </c>
      <c r="AP22" s="31"/>
      <c r="AQ22" s="31"/>
      <c r="AR22" s="31"/>
      <c r="AS22" s="31"/>
      <c r="AT22" s="31"/>
      <c r="AU22" s="31"/>
      <c r="AV22" s="31"/>
      <c r="AW22" s="31"/>
      <c r="AX22" s="31"/>
      <c r="AY22" s="31"/>
      <c r="AZ22" s="31"/>
      <c r="BA22" s="31"/>
      <c r="BB22" s="31"/>
      <c r="BC22" s="33">
        <f>SUM(Tabla1[[#This Row],[Recursos propios 20242]:[Otros 202415]])</f>
        <v>66949400</v>
      </c>
      <c r="BD22" s="34">
        <f>Tabla1[[#This Row],[Total Comprometido 2024]]/Tabla1[[#This Row],[Total 2024]]</f>
        <v>0.93915005971039134</v>
      </c>
      <c r="BE22" s="32">
        <v>0</v>
      </c>
      <c r="BF22" s="32">
        <v>0</v>
      </c>
      <c r="BG22" s="32">
        <v>0</v>
      </c>
      <c r="BH22" s="2" t="s">
        <v>54</v>
      </c>
      <c r="BI22" s="35" t="s">
        <v>55</v>
      </c>
      <c r="BJ22" s="3"/>
    </row>
    <row r="23" spans="1:62" s="43" customFormat="1" ht="185.25" customHeight="1" x14ac:dyDescent="0.25">
      <c r="A23" s="3">
        <v>3</v>
      </c>
      <c r="B23" s="3" t="s">
        <v>45</v>
      </c>
      <c r="C23" s="3" t="s">
        <v>46</v>
      </c>
      <c r="D23" s="3" t="s">
        <v>47</v>
      </c>
      <c r="E23" s="3" t="s">
        <v>48</v>
      </c>
      <c r="F23" s="3" t="s">
        <v>56</v>
      </c>
      <c r="G23" s="3" t="s">
        <v>57</v>
      </c>
      <c r="H23" s="3">
        <v>450102900</v>
      </c>
      <c r="I23" s="3" t="s">
        <v>58</v>
      </c>
      <c r="J23" s="4">
        <v>7</v>
      </c>
      <c r="K23" s="3" t="s">
        <v>52</v>
      </c>
      <c r="L23" s="3" t="s">
        <v>53</v>
      </c>
      <c r="M23" s="4">
        <v>9</v>
      </c>
      <c r="N23" s="3">
        <v>0</v>
      </c>
      <c r="O23" s="36">
        <v>0</v>
      </c>
      <c r="P23" s="37" t="e">
        <f>+Tabla1[[#This Row],[Meta Ejecutada Vigencia4]]/Tabla1[[#This Row],[Meta Programada Vigencia]]</f>
        <v>#DIV/0!</v>
      </c>
      <c r="Q23" s="37">
        <f>+Tabla1[[#This Row],[Meta Ejecutada Vigencia4]]/Tabla1[[#This Row],[Meta Programada Cuatrienio3]]</f>
        <v>0</v>
      </c>
      <c r="R23" s="38">
        <v>2024680010106</v>
      </c>
      <c r="S23" s="39" t="s">
        <v>202</v>
      </c>
      <c r="T23" s="41">
        <v>1224200000</v>
      </c>
      <c r="U23" s="41">
        <v>334200000</v>
      </c>
      <c r="V23" s="25" t="s">
        <v>264</v>
      </c>
      <c r="W23" s="25" t="s">
        <v>265</v>
      </c>
      <c r="X23" s="30">
        <v>11507</v>
      </c>
      <c r="Y23" s="65" t="s">
        <v>269</v>
      </c>
      <c r="Z23" s="33">
        <v>334200000</v>
      </c>
      <c r="AA23" s="31">
        <v>0</v>
      </c>
      <c r="AB23" s="31">
        <v>0</v>
      </c>
      <c r="AC23" s="31">
        <v>0</v>
      </c>
      <c r="AD23" s="31">
        <v>0</v>
      </c>
      <c r="AE23" s="31">
        <v>0</v>
      </c>
      <c r="AF23" s="31">
        <v>0</v>
      </c>
      <c r="AG23" s="31">
        <v>0</v>
      </c>
      <c r="AH23" s="31">
        <v>0</v>
      </c>
      <c r="AI23" s="31">
        <v>0</v>
      </c>
      <c r="AJ23" s="31">
        <v>0</v>
      </c>
      <c r="AK23" s="31">
        <v>0</v>
      </c>
      <c r="AL23" s="31">
        <v>0</v>
      </c>
      <c r="AM23" s="31">
        <v>0</v>
      </c>
      <c r="AN23" s="32">
        <f>SUM(Tabla1[[#This Row],[Recursos propios 2024]:[Otros 2024]])</f>
        <v>334200000</v>
      </c>
      <c r="AO23" s="33">
        <v>215283333.34</v>
      </c>
      <c r="AP23" s="31"/>
      <c r="AQ23" s="31"/>
      <c r="AR23" s="31"/>
      <c r="AS23" s="31"/>
      <c r="AT23" s="31"/>
      <c r="AU23" s="31"/>
      <c r="AV23" s="31"/>
      <c r="AW23" s="31"/>
      <c r="AX23" s="31"/>
      <c r="AY23" s="31"/>
      <c r="AZ23" s="31"/>
      <c r="BA23" s="31"/>
      <c r="BB23" s="31"/>
      <c r="BC23" s="33">
        <f>SUM(Tabla1[[#This Row],[Recursos propios 20242]:[Otros 202415]])</f>
        <v>215283333.34</v>
      </c>
      <c r="BD23" s="34">
        <f>Tabla1[[#This Row],[Total Comprometido 2024]]/Tabla1[[#This Row],[Total 2024]]</f>
        <v>0.64417514464392578</v>
      </c>
      <c r="BE23" s="32">
        <v>215283333.34</v>
      </c>
      <c r="BF23" s="32">
        <v>211283333.34</v>
      </c>
      <c r="BG23" s="32">
        <v>0</v>
      </c>
      <c r="BH23" s="2" t="s">
        <v>54</v>
      </c>
      <c r="BI23" s="35" t="s">
        <v>55</v>
      </c>
      <c r="BJ23" s="3"/>
    </row>
    <row r="24" spans="1:62" s="43" customFormat="1" ht="409.5" x14ac:dyDescent="0.25">
      <c r="A24" s="3">
        <v>3</v>
      </c>
      <c r="B24" s="3" t="s">
        <v>45</v>
      </c>
      <c r="C24" s="3" t="s">
        <v>46</v>
      </c>
      <c r="D24" s="3" t="s">
        <v>47</v>
      </c>
      <c r="E24" s="3" t="s">
        <v>48</v>
      </c>
      <c r="F24" s="3" t="s">
        <v>56</v>
      </c>
      <c r="G24" s="3" t="s">
        <v>57</v>
      </c>
      <c r="H24" s="3">
        <v>450102900</v>
      </c>
      <c r="I24" s="3" t="s">
        <v>58</v>
      </c>
      <c r="J24" s="4">
        <v>7</v>
      </c>
      <c r="K24" s="3" t="s">
        <v>52</v>
      </c>
      <c r="L24" s="3" t="s">
        <v>53</v>
      </c>
      <c r="M24" s="4">
        <v>9</v>
      </c>
      <c r="N24" s="3">
        <v>0</v>
      </c>
      <c r="O24" s="36">
        <v>0</v>
      </c>
      <c r="P24" s="37" t="e">
        <f>+Tabla1[[#This Row],[Meta Ejecutada Vigencia4]]/Tabla1[[#This Row],[Meta Programada Vigencia]]</f>
        <v>#DIV/0!</v>
      </c>
      <c r="Q24" s="37">
        <f>+Tabla1[[#This Row],[Meta Ejecutada Vigencia4]]/Tabla1[[#This Row],[Meta Programada Cuatrienio3]]</f>
        <v>0</v>
      </c>
      <c r="R24" s="38">
        <v>2024680010107</v>
      </c>
      <c r="S24" s="39" t="s">
        <v>203</v>
      </c>
      <c r="T24" s="41">
        <v>3422375237.7799997</v>
      </c>
      <c r="U24" s="41">
        <v>1291775237.78</v>
      </c>
      <c r="V24" s="25" t="s">
        <v>264</v>
      </c>
      <c r="W24" s="25" t="s">
        <v>265</v>
      </c>
      <c r="X24" s="30">
        <v>619703</v>
      </c>
      <c r="Y24" s="44" t="s">
        <v>272</v>
      </c>
      <c r="Z24" s="33">
        <v>1291775237.78</v>
      </c>
      <c r="AA24" s="31">
        <v>0</v>
      </c>
      <c r="AB24" s="31">
        <v>0</v>
      </c>
      <c r="AC24" s="31">
        <v>0</v>
      </c>
      <c r="AD24" s="31">
        <v>0</v>
      </c>
      <c r="AE24" s="31">
        <v>0</v>
      </c>
      <c r="AF24" s="31">
        <v>0</v>
      </c>
      <c r="AG24" s="31">
        <v>0</v>
      </c>
      <c r="AH24" s="31">
        <v>0</v>
      </c>
      <c r="AI24" s="31">
        <v>0</v>
      </c>
      <c r="AJ24" s="31">
        <v>0</v>
      </c>
      <c r="AK24" s="31">
        <v>0</v>
      </c>
      <c r="AL24" s="31">
        <v>0</v>
      </c>
      <c r="AM24" s="31">
        <v>0</v>
      </c>
      <c r="AN24" s="32">
        <f>SUM(Tabla1[[#This Row],[Recursos propios 2024]:[Otros 2024]])</f>
        <v>1291775237.78</v>
      </c>
      <c r="AO24" s="33">
        <v>785016667</v>
      </c>
      <c r="AP24" s="31"/>
      <c r="AQ24" s="31"/>
      <c r="AR24" s="31"/>
      <c r="AS24" s="31"/>
      <c r="AT24" s="31"/>
      <c r="AU24" s="31"/>
      <c r="AV24" s="31"/>
      <c r="AW24" s="31"/>
      <c r="AX24" s="31"/>
      <c r="AY24" s="31"/>
      <c r="AZ24" s="31"/>
      <c r="BA24" s="31"/>
      <c r="BB24" s="31"/>
      <c r="BC24" s="33">
        <f>SUM(Tabla1[[#This Row],[Recursos propios 20242]:[Otros 202415]])</f>
        <v>785016667</v>
      </c>
      <c r="BD24" s="34">
        <f>Tabla1[[#This Row],[Total Comprometido 2024]]/Tabla1[[#This Row],[Total 2024]]</f>
        <v>0.60770375839461233</v>
      </c>
      <c r="BE24" s="32">
        <v>773016667</v>
      </c>
      <c r="BF24" s="32">
        <v>761016667</v>
      </c>
      <c r="BG24" s="32">
        <v>0</v>
      </c>
      <c r="BH24" s="2" t="s">
        <v>54</v>
      </c>
      <c r="BI24" s="35" t="s">
        <v>55</v>
      </c>
      <c r="BJ24" s="3"/>
    </row>
    <row r="25" spans="1:62" s="43" customFormat="1" ht="409.5" x14ac:dyDescent="0.25">
      <c r="A25" s="3">
        <v>3</v>
      </c>
      <c r="B25" s="3" t="s">
        <v>45</v>
      </c>
      <c r="C25" s="3" t="s">
        <v>46</v>
      </c>
      <c r="D25" s="3" t="s">
        <v>47</v>
      </c>
      <c r="E25" s="3" t="s">
        <v>48</v>
      </c>
      <c r="F25" s="3" t="s">
        <v>56</v>
      </c>
      <c r="G25" s="3" t="s">
        <v>57</v>
      </c>
      <c r="H25" s="3">
        <v>450102900</v>
      </c>
      <c r="I25" s="3" t="s">
        <v>58</v>
      </c>
      <c r="J25" s="4">
        <v>7</v>
      </c>
      <c r="K25" s="3" t="s">
        <v>52</v>
      </c>
      <c r="L25" s="3" t="s">
        <v>53</v>
      </c>
      <c r="M25" s="4">
        <v>9</v>
      </c>
      <c r="N25" s="3">
        <v>0</v>
      </c>
      <c r="O25" s="36">
        <v>0</v>
      </c>
      <c r="P25" s="37" t="e">
        <f>+Tabla1[[#This Row],[Meta Ejecutada Vigencia4]]/Tabla1[[#This Row],[Meta Programada Vigencia]]</f>
        <v>#DIV/0!</v>
      </c>
      <c r="Q25" s="37">
        <f>+Tabla1[[#This Row],[Meta Ejecutada Vigencia4]]/Tabla1[[#This Row],[Meta Programada Cuatrienio3]]</f>
        <v>0</v>
      </c>
      <c r="R25" s="38">
        <v>2024680010099</v>
      </c>
      <c r="S25" s="27" t="s">
        <v>204</v>
      </c>
      <c r="T25" s="41">
        <v>504000000</v>
      </c>
      <c r="U25" s="66">
        <v>144000000</v>
      </c>
      <c r="V25" s="25" t="s">
        <v>264</v>
      </c>
      <c r="W25" s="25" t="s">
        <v>265</v>
      </c>
      <c r="X25" s="30">
        <v>619703</v>
      </c>
      <c r="Y25" s="65" t="s">
        <v>266</v>
      </c>
      <c r="Z25" s="33">
        <v>144000000</v>
      </c>
      <c r="AA25" s="31">
        <v>0</v>
      </c>
      <c r="AB25" s="31">
        <v>0</v>
      </c>
      <c r="AC25" s="31">
        <v>0</v>
      </c>
      <c r="AD25" s="31">
        <v>0</v>
      </c>
      <c r="AE25" s="31">
        <v>0</v>
      </c>
      <c r="AF25" s="31">
        <v>0</v>
      </c>
      <c r="AG25" s="31">
        <v>0</v>
      </c>
      <c r="AH25" s="31">
        <v>0</v>
      </c>
      <c r="AI25" s="31">
        <v>0</v>
      </c>
      <c r="AJ25" s="31">
        <v>0</v>
      </c>
      <c r="AK25" s="31">
        <v>0</v>
      </c>
      <c r="AL25" s="31">
        <v>0</v>
      </c>
      <c r="AM25" s="31">
        <v>0</v>
      </c>
      <c r="AN25" s="32">
        <f>SUM(Tabla1[[#This Row],[Recursos propios 2024]:[Otros 2024]])</f>
        <v>144000000</v>
      </c>
      <c r="AO25" s="33">
        <v>64750000</v>
      </c>
      <c r="AP25" s="31"/>
      <c r="AQ25" s="31"/>
      <c r="AR25" s="31"/>
      <c r="AS25" s="31"/>
      <c r="AT25" s="31"/>
      <c r="AU25" s="31"/>
      <c r="AV25" s="31"/>
      <c r="AW25" s="31"/>
      <c r="AX25" s="31"/>
      <c r="AY25" s="31"/>
      <c r="AZ25" s="31"/>
      <c r="BA25" s="31"/>
      <c r="BB25" s="31"/>
      <c r="BC25" s="33">
        <f>SUM(Tabla1[[#This Row],[Recursos propios 20242]:[Otros 202415]])</f>
        <v>64750000</v>
      </c>
      <c r="BD25" s="34">
        <f>Tabla1[[#This Row],[Total Comprometido 2024]]/Tabla1[[#This Row],[Total 2024]]</f>
        <v>0.44965277777777779</v>
      </c>
      <c r="BE25" s="32">
        <v>64750000</v>
      </c>
      <c r="BF25" s="32">
        <v>64750000</v>
      </c>
      <c r="BG25" s="32">
        <v>0</v>
      </c>
      <c r="BH25" s="2" t="s">
        <v>54</v>
      </c>
      <c r="BI25" s="35" t="s">
        <v>55</v>
      </c>
      <c r="BJ25" s="3"/>
    </row>
    <row r="26" spans="1:62" s="43" customFormat="1" ht="409.5" x14ac:dyDescent="0.25">
      <c r="A26" s="2">
        <v>4</v>
      </c>
      <c r="B26" s="2" t="s">
        <v>45</v>
      </c>
      <c r="C26" s="2" t="s">
        <v>59</v>
      </c>
      <c r="D26" s="2" t="s">
        <v>60</v>
      </c>
      <c r="E26" s="2" t="s">
        <v>61</v>
      </c>
      <c r="F26" s="2" t="s">
        <v>62</v>
      </c>
      <c r="G26" s="2" t="s">
        <v>63</v>
      </c>
      <c r="H26" s="2">
        <v>120700200</v>
      </c>
      <c r="I26" s="2" t="s">
        <v>64</v>
      </c>
      <c r="J26" s="2">
        <v>0</v>
      </c>
      <c r="K26" s="2" t="s">
        <v>52</v>
      </c>
      <c r="L26" s="2" t="s">
        <v>53</v>
      </c>
      <c r="M26" s="2">
        <v>1</v>
      </c>
      <c r="N26" s="2">
        <v>1</v>
      </c>
      <c r="O26" s="25">
        <v>0.71</v>
      </c>
      <c r="P26" s="37">
        <f>+Tabla1[[#This Row],[Meta Ejecutada Vigencia4]]/Tabla1[[#This Row],[Meta Programada Vigencia]]</f>
        <v>0.71</v>
      </c>
      <c r="Q26" s="37">
        <f>+Tabla1[[#This Row],[Meta Ejecutada Vigencia4]]/Tabla1[[#This Row],[Meta Programada Cuatrienio3]]</f>
        <v>0.71</v>
      </c>
      <c r="R26" s="26">
        <v>2024680010102</v>
      </c>
      <c r="S26" s="27" t="s">
        <v>207</v>
      </c>
      <c r="T26" s="45">
        <v>400000000</v>
      </c>
      <c r="U26" s="29">
        <v>250000000</v>
      </c>
      <c r="V26" s="31" t="s">
        <v>264</v>
      </c>
      <c r="W26" s="25" t="s">
        <v>265</v>
      </c>
      <c r="X26" s="30">
        <v>619703</v>
      </c>
      <c r="Y26" s="65" t="s">
        <v>327</v>
      </c>
      <c r="Z26" s="33">
        <v>250000000</v>
      </c>
      <c r="AA26" s="31">
        <v>0</v>
      </c>
      <c r="AB26" s="31">
        <v>0</v>
      </c>
      <c r="AC26" s="31">
        <v>0</v>
      </c>
      <c r="AD26" s="31">
        <v>0</v>
      </c>
      <c r="AE26" s="31">
        <v>0</v>
      </c>
      <c r="AF26" s="31">
        <v>0</v>
      </c>
      <c r="AG26" s="31">
        <v>0</v>
      </c>
      <c r="AH26" s="31">
        <v>0</v>
      </c>
      <c r="AI26" s="31">
        <v>0</v>
      </c>
      <c r="AJ26" s="31">
        <v>0</v>
      </c>
      <c r="AK26" s="31">
        <v>0</v>
      </c>
      <c r="AL26" s="31">
        <v>0</v>
      </c>
      <c r="AM26" s="31">
        <v>0</v>
      </c>
      <c r="AN26" s="32">
        <f>SUM(Tabla1[[#This Row],[Recursos propios 2024]:[Otros 2024]])</f>
        <v>250000000</v>
      </c>
      <c r="AO26" s="33">
        <v>171883333.33000001</v>
      </c>
      <c r="AP26" s="31"/>
      <c r="AQ26" s="31"/>
      <c r="AR26" s="31"/>
      <c r="AS26" s="31"/>
      <c r="AT26" s="31"/>
      <c r="AU26" s="31"/>
      <c r="AV26" s="31"/>
      <c r="AW26" s="31"/>
      <c r="AX26" s="31"/>
      <c r="AY26" s="31"/>
      <c r="AZ26" s="31"/>
      <c r="BA26" s="31"/>
      <c r="BB26" s="31"/>
      <c r="BC26" s="33">
        <f>SUM(Tabla1[[#This Row],[Recursos propios 20242]:[Otros 202415]])</f>
        <v>171883333.33000001</v>
      </c>
      <c r="BD26" s="34">
        <f>Tabla1[[#This Row],[Total Comprometido 2024]]/Tabla1[[#This Row],[Total 2024]]</f>
        <v>0.68753333332000011</v>
      </c>
      <c r="BE26" s="32">
        <v>171883333.33000001</v>
      </c>
      <c r="BF26" s="32">
        <v>171883333.33000001</v>
      </c>
      <c r="BG26" s="32">
        <v>0</v>
      </c>
      <c r="BH26" s="2" t="s">
        <v>54</v>
      </c>
      <c r="BI26" s="35" t="s">
        <v>55</v>
      </c>
      <c r="BJ26" s="2">
        <v>16</v>
      </c>
    </row>
    <row r="27" spans="1:62" s="43" customFormat="1" ht="85.5" x14ac:dyDescent="0.25">
      <c r="A27" s="79">
        <v>5</v>
      </c>
      <c r="B27" s="79" t="s">
        <v>45</v>
      </c>
      <c r="C27" s="80" t="s">
        <v>59</v>
      </c>
      <c r="D27" s="79" t="s">
        <v>65</v>
      </c>
      <c r="E27" s="79" t="s">
        <v>66</v>
      </c>
      <c r="F27" s="79" t="s">
        <v>345</v>
      </c>
      <c r="G27" s="79" t="s">
        <v>346</v>
      </c>
      <c r="H27" s="79">
        <v>120200400</v>
      </c>
      <c r="I27" s="79" t="s">
        <v>347</v>
      </c>
      <c r="J27" s="81">
        <v>0</v>
      </c>
      <c r="K27" s="79" t="s">
        <v>52</v>
      </c>
      <c r="L27" s="79" t="s">
        <v>53</v>
      </c>
      <c r="M27" s="82">
        <v>1</v>
      </c>
      <c r="N27" s="80">
        <v>0</v>
      </c>
      <c r="O27" s="83">
        <v>0</v>
      </c>
      <c r="P27" s="84" t="e">
        <v>#DIV/0!</v>
      </c>
      <c r="Q27" s="85" t="e">
        <f>+[1]!Tabla1[[#This Row],[Meta Ejecutada Vigencia4]]/[1]!Tabla1[[#This Row],[Meta Programada Cuatrienio3]]</f>
        <v>#REF!</v>
      </c>
      <c r="R27" s="86"/>
      <c r="S27" s="87"/>
      <c r="T27" s="88" t="e">
        <f>SUM([2]!Tabla2[[#This Row],[VALOR 2024]:[VALOR 2027]])</f>
        <v>#REF!</v>
      </c>
      <c r="U27" s="88"/>
      <c r="V27" s="89"/>
      <c r="W27" s="87"/>
      <c r="X27" s="90"/>
      <c r="Y27" s="91"/>
      <c r="Z27" s="89"/>
      <c r="AA27" s="89"/>
      <c r="AB27" s="89"/>
      <c r="AC27" s="89"/>
      <c r="AD27" s="89"/>
      <c r="AE27" s="89"/>
      <c r="AF27" s="89"/>
      <c r="AG27" s="89"/>
      <c r="AH27" s="89"/>
      <c r="AI27" s="89"/>
      <c r="AJ27" s="89"/>
      <c r="AK27" s="89"/>
      <c r="AL27" s="89"/>
      <c r="AM27" s="89"/>
      <c r="AN27" s="92" t="e">
        <f>SUM([1]!Tabla1[[#This Row],[Recursos propios 2024]:[Otros 2024]])</f>
        <v>#REF!</v>
      </c>
      <c r="AO27" s="89"/>
      <c r="AP27" s="89"/>
      <c r="AQ27" s="89"/>
      <c r="AR27" s="89"/>
      <c r="AS27" s="89"/>
      <c r="AT27" s="89"/>
      <c r="AU27" s="89"/>
      <c r="AV27" s="89"/>
      <c r="AW27" s="89"/>
      <c r="AX27" s="89"/>
      <c r="AY27" s="89"/>
      <c r="AZ27" s="89"/>
      <c r="BA27" s="89"/>
      <c r="BB27" s="89"/>
      <c r="BC27" s="92" t="e">
        <f>SUM([1]!Tabla1[[#This Row],[Recursos propios 20242]:[Otros 202415]])</f>
        <v>#REF!</v>
      </c>
      <c r="BD27" s="93" t="e">
        <f>+[1]!Tabla1[[#This Row],[Total Comprometido 2024]]/[1]!Tabla1[[#This Row],[Total 2024]]</f>
        <v>#REF!</v>
      </c>
      <c r="BE27" s="89"/>
      <c r="BF27" s="89"/>
      <c r="BG27" s="89"/>
      <c r="BH27" s="2" t="s">
        <v>54</v>
      </c>
      <c r="BI27" s="94" t="s">
        <v>55</v>
      </c>
      <c r="BJ27" s="95"/>
    </row>
    <row r="28" spans="1:62" s="43" customFormat="1" ht="162" x14ac:dyDescent="0.25">
      <c r="A28" s="2">
        <v>6</v>
      </c>
      <c r="B28" s="2" t="s">
        <v>45</v>
      </c>
      <c r="C28" s="2" t="s">
        <v>59</v>
      </c>
      <c r="D28" s="2" t="s">
        <v>67</v>
      </c>
      <c r="E28" s="2" t="s">
        <v>68</v>
      </c>
      <c r="F28" s="2" t="s">
        <v>69</v>
      </c>
      <c r="G28" s="2" t="s">
        <v>70</v>
      </c>
      <c r="H28" s="2">
        <v>120600700</v>
      </c>
      <c r="I28" s="2" t="s">
        <v>71</v>
      </c>
      <c r="J28" s="2">
        <v>0</v>
      </c>
      <c r="K28" s="2" t="s">
        <v>52</v>
      </c>
      <c r="L28" s="2" t="s">
        <v>72</v>
      </c>
      <c r="M28" s="2">
        <v>2432</v>
      </c>
      <c r="N28" s="2">
        <v>0</v>
      </c>
      <c r="O28" s="39">
        <v>0</v>
      </c>
      <c r="P28" s="46" t="e">
        <f>+Tabla1[[#This Row],[Meta Ejecutada Vigencia4]]/Tabla1[[#This Row],[Meta Programada Vigencia]]</f>
        <v>#DIV/0!</v>
      </c>
      <c r="Q28" s="46">
        <f>+Tabla1[[#This Row],[Meta Ejecutada Vigencia4]]/Tabla1[[#This Row],[Meta Programada Cuatrienio3]]</f>
        <v>0</v>
      </c>
      <c r="R28" s="26">
        <v>2020680010164</v>
      </c>
      <c r="S28" s="27" t="s">
        <v>209</v>
      </c>
      <c r="T28" s="41">
        <v>49100000</v>
      </c>
      <c r="U28" s="41">
        <v>49100000</v>
      </c>
      <c r="V28" s="31" t="s">
        <v>284</v>
      </c>
      <c r="W28" s="31" t="s">
        <v>285</v>
      </c>
      <c r="X28" s="39">
        <v>2301</v>
      </c>
      <c r="Y28" s="47" t="s">
        <v>286</v>
      </c>
      <c r="Z28" s="40">
        <v>49100000</v>
      </c>
      <c r="AA28" s="31">
        <v>0</v>
      </c>
      <c r="AB28" s="31">
        <v>0</v>
      </c>
      <c r="AC28" s="31">
        <v>0</v>
      </c>
      <c r="AD28" s="31">
        <v>0</v>
      </c>
      <c r="AE28" s="31">
        <v>0</v>
      </c>
      <c r="AF28" s="31">
        <v>0</v>
      </c>
      <c r="AG28" s="31">
        <v>0</v>
      </c>
      <c r="AH28" s="31">
        <v>0</v>
      </c>
      <c r="AI28" s="31">
        <v>0</v>
      </c>
      <c r="AJ28" s="31">
        <v>0</v>
      </c>
      <c r="AK28" s="31">
        <v>0</v>
      </c>
      <c r="AL28" s="31">
        <v>0</v>
      </c>
      <c r="AM28" s="31">
        <v>0</v>
      </c>
      <c r="AN28" s="32">
        <f>SUM(Tabla1[[#This Row],[Recursos propios 2024]:[Otros 2024]])</f>
        <v>49100000</v>
      </c>
      <c r="AO28" s="40">
        <v>49100000</v>
      </c>
      <c r="AP28" s="31"/>
      <c r="AQ28" s="31"/>
      <c r="AR28" s="31"/>
      <c r="AS28" s="31"/>
      <c r="AT28" s="31"/>
      <c r="AU28" s="31"/>
      <c r="AV28" s="31"/>
      <c r="AW28" s="31"/>
      <c r="AX28" s="31"/>
      <c r="AY28" s="31"/>
      <c r="AZ28" s="31"/>
      <c r="BA28" s="31"/>
      <c r="BB28" s="31"/>
      <c r="BC28" s="33">
        <f>SUM(Tabla1[[#This Row],[Recursos propios 20242]:[Otros 202415]])</f>
        <v>49100000</v>
      </c>
      <c r="BD28" s="34">
        <f>Tabla1[[#This Row],[Total Comprometido 2024]]/Tabla1[[#This Row],[Total 2024]]</f>
        <v>1</v>
      </c>
      <c r="BE28" s="32">
        <v>49100000</v>
      </c>
      <c r="BF28" s="32">
        <v>49100000</v>
      </c>
      <c r="BG28" s="32">
        <v>0</v>
      </c>
      <c r="BH28" s="2" t="s">
        <v>54</v>
      </c>
      <c r="BI28" s="35" t="s">
        <v>55</v>
      </c>
      <c r="BJ28" s="2">
        <v>10</v>
      </c>
    </row>
    <row r="29" spans="1:62" s="43" customFormat="1" ht="162" x14ac:dyDescent="0.25">
      <c r="A29" s="2">
        <v>6</v>
      </c>
      <c r="B29" s="2" t="s">
        <v>45</v>
      </c>
      <c r="C29" s="2" t="s">
        <v>59</v>
      </c>
      <c r="D29" s="2" t="s">
        <v>67</v>
      </c>
      <c r="E29" s="2" t="s">
        <v>68</v>
      </c>
      <c r="F29" s="2" t="s">
        <v>69</v>
      </c>
      <c r="G29" s="2" t="s">
        <v>70</v>
      </c>
      <c r="H29" s="2">
        <v>120600700</v>
      </c>
      <c r="I29" s="2" t="s">
        <v>71</v>
      </c>
      <c r="J29" s="2">
        <v>0</v>
      </c>
      <c r="K29" s="2" t="s">
        <v>52</v>
      </c>
      <c r="L29" s="2" t="s">
        <v>72</v>
      </c>
      <c r="M29" s="2">
        <v>2432</v>
      </c>
      <c r="N29" s="2">
        <v>608</v>
      </c>
      <c r="O29" s="39">
        <v>150</v>
      </c>
      <c r="P29" s="46">
        <f>+Tabla1[[#This Row],[Meta Ejecutada Vigencia4]]/Tabla1[[#This Row],[Meta Programada Vigencia]]</f>
        <v>0.24671052631578946</v>
      </c>
      <c r="Q29" s="46">
        <f>+Tabla1[[#This Row],[Meta Ejecutada Vigencia4]]/Tabla1[[#This Row],[Meta Programada Cuatrienio3]]</f>
        <v>6.1677631578947366E-2</v>
      </c>
      <c r="R29" s="26">
        <v>2024680010001</v>
      </c>
      <c r="S29" s="27" t="s">
        <v>210</v>
      </c>
      <c r="T29" s="41">
        <v>1800000000</v>
      </c>
      <c r="U29" s="41">
        <v>1800000000</v>
      </c>
      <c r="V29" s="31" t="s">
        <v>284</v>
      </c>
      <c r="W29" s="31" t="s">
        <v>285</v>
      </c>
      <c r="X29" s="39">
        <v>608</v>
      </c>
      <c r="Y29" s="25" t="s">
        <v>325</v>
      </c>
      <c r="Z29" s="41">
        <v>1800000000</v>
      </c>
      <c r="AA29" s="31">
        <v>0</v>
      </c>
      <c r="AB29" s="31">
        <v>0</v>
      </c>
      <c r="AC29" s="31">
        <v>0</v>
      </c>
      <c r="AD29" s="31">
        <v>0</v>
      </c>
      <c r="AE29" s="31">
        <v>0</v>
      </c>
      <c r="AF29" s="31">
        <v>0</v>
      </c>
      <c r="AG29" s="31">
        <v>0</v>
      </c>
      <c r="AH29" s="31">
        <v>0</v>
      </c>
      <c r="AI29" s="31">
        <v>0</v>
      </c>
      <c r="AJ29" s="31">
        <v>0</v>
      </c>
      <c r="AK29" s="31">
        <v>0</v>
      </c>
      <c r="AL29" s="31">
        <v>0</v>
      </c>
      <c r="AM29" s="31">
        <v>0</v>
      </c>
      <c r="AN29" s="32">
        <f>SUM(Tabla1[[#This Row],[Recursos propios 2024]:[Otros 2024]])</f>
        <v>1800000000</v>
      </c>
      <c r="AO29" s="31">
        <v>480000000</v>
      </c>
      <c r="AP29" s="31"/>
      <c r="AQ29" s="31"/>
      <c r="AR29" s="31"/>
      <c r="AS29" s="31"/>
      <c r="AT29" s="31"/>
      <c r="AU29" s="31"/>
      <c r="AV29" s="31"/>
      <c r="AW29" s="31"/>
      <c r="AX29" s="31"/>
      <c r="AY29" s="31"/>
      <c r="AZ29" s="31"/>
      <c r="BA29" s="31"/>
      <c r="BB29" s="31"/>
      <c r="BC29" s="33">
        <f>SUM(Tabla1[[#This Row],[Recursos propios 20242]:[Otros 202415]])</f>
        <v>480000000</v>
      </c>
      <c r="BD29" s="34">
        <f>Tabla1[[#This Row],[Total Comprometido 2024]]/Tabla1[[#This Row],[Total 2024]]</f>
        <v>0.26666666666666666</v>
      </c>
      <c r="BE29" s="32">
        <v>480000000</v>
      </c>
      <c r="BF29" s="32">
        <v>480000000</v>
      </c>
      <c r="BG29" s="32">
        <v>0</v>
      </c>
      <c r="BH29" s="2" t="s">
        <v>54</v>
      </c>
      <c r="BI29" s="35" t="s">
        <v>55</v>
      </c>
      <c r="BJ29" s="3"/>
    </row>
    <row r="30" spans="1:62" s="43" customFormat="1" ht="299.25" customHeight="1" x14ac:dyDescent="0.25">
      <c r="A30" s="2">
        <v>6</v>
      </c>
      <c r="B30" s="2" t="s">
        <v>45</v>
      </c>
      <c r="C30" s="2" t="s">
        <v>59</v>
      </c>
      <c r="D30" s="2" t="s">
        <v>67</v>
      </c>
      <c r="E30" s="2" t="s">
        <v>68</v>
      </c>
      <c r="F30" s="2" t="s">
        <v>69</v>
      </c>
      <c r="G30" s="2" t="s">
        <v>70</v>
      </c>
      <c r="H30" s="2">
        <v>120600700</v>
      </c>
      <c r="I30" s="2" t="s">
        <v>71</v>
      </c>
      <c r="J30" s="2">
        <v>0</v>
      </c>
      <c r="K30" s="2" t="s">
        <v>52</v>
      </c>
      <c r="L30" s="2" t="s">
        <v>72</v>
      </c>
      <c r="M30" s="2">
        <v>2432</v>
      </c>
      <c r="N30" s="2">
        <v>0</v>
      </c>
      <c r="O30" s="39">
        <v>458</v>
      </c>
      <c r="P30" s="46" t="e">
        <f>+Tabla1[[#This Row],[Meta Ejecutada Vigencia4]]/Tabla1[[#This Row],[Meta Programada Vigencia]]</f>
        <v>#DIV/0!</v>
      </c>
      <c r="Q30" s="46">
        <f>+Tabla1[[#This Row],[Meta Ejecutada Vigencia4]]/Tabla1[[#This Row],[Meta Programada Cuatrienio3]]</f>
        <v>0.18832236842105263</v>
      </c>
      <c r="R30" s="26">
        <v>2024680010101</v>
      </c>
      <c r="S30" s="27" t="s">
        <v>211</v>
      </c>
      <c r="T30" s="41">
        <v>555000000</v>
      </c>
      <c r="U30" s="41">
        <v>195000000</v>
      </c>
      <c r="V30" s="31" t="s">
        <v>284</v>
      </c>
      <c r="W30" s="31" t="s">
        <v>285</v>
      </c>
      <c r="X30" s="39">
        <v>608</v>
      </c>
      <c r="Y30" s="39" t="s">
        <v>326</v>
      </c>
      <c r="Z30" s="40">
        <v>195000000</v>
      </c>
      <c r="AA30" s="31">
        <v>0</v>
      </c>
      <c r="AB30" s="31">
        <v>0</v>
      </c>
      <c r="AC30" s="31">
        <v>0</v>
      </c>
      <c r="AD30" s="31">
        <v>0</v>
      </c>
      <c r="AE30" s="31">
        <v>0</v>
      </c>
      <c r="AF30" s="31">
        <v>0</v>
      </c>
      <c r="AG30" s="31">
        <v>0</v>
      </c>
      <c r="AH30" s="31">
        <v>0</v>
      </c>
      <c r="AI30" s="31">
        <v>0</v>
      </c>
      <c r="AJ30" s="31">
        <v>0</v>
      </c>
      <c r="AK30" s="31">
        <v>0</v>
      </c>
      <c r="AL30" s="31">
        <v>0</v>
      </c>
      <c r="AM30" s="31">
        <v>0</v>
      </c>
      <c r="AN30" s="32">
        <f>SUM(Tabla1[[#This Row],[Recursos propios 2024]:[Otros 2024]])</f>
        <v>195000000</v>
      </c>
      <c r="AO30" s="31">
        <v>159749689</v>
      </c>
      <c r="AP30" s="31"/>
      <c r="AQ30" s="31"/>
      <c r="AR30" s="31"/>
      <c r="AS30" s="31"/>
      <c r="AT30" s="31"/>
      <c r="AU30" s="31"/>
      <c r="AV30" s="31"/>
      <c r="AW30" s="31"/>
      <c r="AX30" s="31"/>
      <c r="AY30" s="31"/>
      <c r="AZ30" s="31"/>
      <c r="BA30" s="31"/>
      <c r="BB30" s="31"/>
      <c r="BC30" s="33">
        <f>SUM(Tabla1[[#This Row],[Recursos propios 20242]:[Otros 202415]])</f>
        <v>159749689</v>
      </c>
      <c r="BD30" s="34">
        <f>Tabla1[[#This Row],[Total Comprometido 2024]]/Tabla1[[#This Row],[Total 2024]]</f>
        <v>0.81922917435897435</v>
      </c>
      <c r="BE30" s="32">
        <v>159749689</v>
      </c>
      <c r="BF30" s="32">
        <v>159749689</v>
      </c>
      <c r="BG30" s="32">
        <v>0</v>
      </c>
      <c r="BH30" s="2" t="s">
        <v>54</v>
      </c>
      <c r="BI30" s="35" t="s">
        <v>55</v>
      </c>
      <c r="BJ30" s="3"/>
    </row>
    <row r="31" spans="1:62" s="43" customFormat="1" ht="270" x14ac:dyDescent="0.25">
      <c r="A31" s="3">
        <v>7</v>
      </c>
      <c r="B31" s="3" t="s">
        <v>45</v>
      </c>
      <c r="C31" s="3" t="s">
        <v>59</v>
      </c>
      <c r="D31" s="3" t="s">
        <v>67</v>
      </c>
      <c r="E31" s="3" t="s">
        <v>68</v>
      </c>
      <c r="F31" s="3" t="s">
        <v>73</v>
      </c>
      <c r="G31" s="3" t="s">
        <v>74</v>
      </c>
      <c r="H31" s="3">
        <v>120601800</v>
      </c>
      <c r="I31" s="3" t="s">
        <v>75</v>
      </c>
      <c r="J31" s="4">
        <v>1</v>
      </c>
      <c r="K31" s="3" t="s">
        <v>52</v>
      </c>
      <c r="L31" s="3" t="s">
        <v>53</v>
      </c>
      <c r="M31" s="4">
        <v>1</v>
      </c>
      <c r="N31" s="3">
        <v>1</v>
      </c>
      <c r="O31" s="36">
        <v>0.23</v>
      </c>
      <c r="P31" s="37">
        <f>+Tabla1[[#This Row],[Meta Ejecutada Vigencia4]]/Tabla1[[#This Row],[Meta Programada Vigencia]]</f>
        <v>0.23</v>
      </c>
      <c r="Q31" s="37">
        <f>+Tabla1[[#This Row],[Meta Ejecutada Vigencia4]]/Tabla1[[#This Row],[Meta Programada Cuatrienio3]]</f>
        <v>0.23</v>
      </c>
      <c r="R31" s="26">
        <v>2024680010108</v>
      </c>
      <c r="S31" s="27" t="s">
        <v>212</v>
      </c>
      <c r="T31" s="45">
        <v>190000000</v>
      </c>
      <c r="U31" s="45">
        <v>70000000</v>
      </c>
      <c r="V31" s="31" t="s">
        <v>343</v>
      </c>
      <c r="W31" s="31" t="s">
        <v>284</v>
      </c>
      <c r="X31" s="39" t="s">
        <v>287</v>
      </c>
      <c r="Y31" s="65" t="s">
        <v>288</v>
      </c>
      <c r="Z31" s="42">
        <v>70000000</v>
      </c>
      <c r="AA31" s="31">
        <v>0</v>
      </c>
      <c r="AB31" s="31">
        <v>0</v>
      </c>
      <c r="AC31" s="31">
        <v>0</v>
      </c>
      <c r="AD31" s="31">
        <v>0</v>
      </c>
      <c r="AE31" s="31">
        <v>0</v>
      </c>
      <c r="AF31" s="31">
        <v>0</v>
      </c>
      <c r="AG31" s="31">
        <v>0</v>
      </c>
      <c r="AH31" s="31">
        <v>0</v>
      </c>
      <c r="AI31" s="31">
        <v>0</v>
      </c>
      <c r="AJ31" s="31">
        <v>0</v>
      </c>
      <c r="AK31" s="31">
        <v>0</v>
      </c>
      <c r="AL31" s="31">
        <v>0</v>
      </c>
      <c r="AM31" s="31">
        <v>0</v>
      </c>
      <c r="AN31" s="32">
        <f>SUM(Tabla1[[#This Row],[Recursos propios 2024]:[Otros 2024]])</f>
        <v>70000000</v>
      </c>
      <c r="AO31" s="33">
        <v>13666666.67</v>
      </c>
      <c r="AP31" s="31"/>
      <c r="AQ31" s="31"/>
      <c r="AR31" s="31"/>
      <c r="AS31" s="31"/>
      <c r="AT31" s="31"/>
      <c r="AU31" s="31"/>
      <c r="AV31" s="31"/>
      <c r="AW31" s="31"/>
      <c r="AX31" s="31"/>
      <c r="AY31" s="31"/>
      <c r="AZ31" s="31"/>
      <c r="BA31" s="31"/>
      <c r="BB31" s="31"/>
      <c r="BC31" s="33">
        <f>SUM(Tabla1[[#This Row],[Recursos propios 20242]:[Otros 202415]])</f>
        <v>13666666.67</v>
      </c>
      <c r="BD31" s="34">
        <f>Tabla1[[#This Row],[Total Comprometido 2024]]/Tabla1[[#This Row],[Total 2024]]</f>
        <v>0.19523809528571429</v>
      </c>
      <c r="BE31" s="32">
        <v>13666666.67</v>
      </c>
      <c r="BF31" s="32">
        <v>11000000</v>
      </c>
      <c r="BG31" s="32">
        <v>0</v>
      </c>
      <c r="BH31" s="2" t="s">
        <v>54</v>
      </c>
      <c r="BI31" s="35" t="s">
        <v>55</v>
      </c>
      <c r="BJ31" s="3"/>
    </row>
    <row r="32" spans="1:62" s="43" customFormat="1" ht="144" x14ac:dyDescent="0.25">
      <c r="A32" s="2">
        <v>8</v>
      </c>
      <c r="B32" s="2" t="s">
        <v>45</v>
      </c>
      <c r="C32" s="2" t="s">
        <v>46</v>
      </c>
      <c r="D32" s="2" t="s">
        <v>47</v>
      </c>
      <c r="E32" s="2" t="s">
        <v>48</v>
      </c>
      <c r="F32" s="2" t="s">
        <v>76</v>
      </c>
      <c r="G32" s="2" t="s">
        <v>77</v>
      </c>
      <c r="H32" s="2">
        <v>450104300</v>
      </c>
      <c r="I32" s="2" t="s">
        <v>78</v>
      </c>
      <c r="J32" s="2">
        <v>0</v>
      </c>
      <c r="K32" s="2" t="s">
        <v>52</v>
      </c>
      <c r="L32" s="2" t="s">
        <v>72</v>
      </c>
      <c r="M32" s="2">
        <v>1</v>
      </c>
      <c r="N32" s="2">
        <v>0</v>
      </c>
      <c r="O32" s="39">
        <v>0</v>
      </c>
      <c r="P32" s="46" t="e">
        <f>+Tabla1[[#This Row],[Meta Ejecutada Vigencia4]]/Tabla1[[#This Row],[Meta Programada Vigencia]]</f>
        <v>#DIV/0!</v>
      </c>
      <c r="Q32" s="46">
        <f>+Tabla1[[#This Row],[Meta Ejecutada Vigencia4]]/Tabla1[[#This Row],[Meta Programada Cuatrienio3]]</f>
        <v>0</v>
      </c>
      <c r="R32" s="39">
        <v>0</v>
      </c>
      <c r="S32" s="27">
        <v>0</v>
      </c>
      <c r="T32" s="41">
        <v>0</v>
      </c>
      <c r="U32" s="41">
        <v>0</v>
      </c>
      <c r="V32" s="39">
        <v>0</v>
      </c>
      <c r="W32" s="39">
        <v>0</v>
      </c>
      <c r="X32" s="39">
        <v>0</v>
      </c>
      <c r="Y32" s="39">
        <v>0</v>
      </c>
      <c r="Z32" s="40"/>
      <c r="AA32" s="31">
        <v>0</v>
      </c>
      <c r="AB32" s="31">
        <v>0</v>
      </c>
      <c r="AC32" s="31">
        <v>0</v>
      </c>
      <c r="AD32" s="31">
        <v>0</v>
      </c>
      <c r="AE32" s="31">
        <v>0</v>
      </c>
      <c r="AF32" s="31">
        <v>0</v>
      </c>
      <c r="AG32" s="31">
        <v>0</v>
      </c>
      <c r="AH32" s="31">
        <v>0</v>
      </c>
      <c r="AI32" s="31">
        <v>0</v>
      </c>
      <c r="AJ32" s="31">
        <v>0</v>
      </c>
      <c r="AK32" s="31">
        <v>0</v>
      </c>
      <c r="AL32" s="31">
        <v>0</v>
      </c>
      <c r="AM32" s="31">
        <v>0</v>
      </c>
      <c r="AN32" s="32">
        <f>SUM(Tabla1[[#This Row],[Recursos propios 2024]:[Otros 2024]])</f>
        <v>0</v>
      </c>
      <c r="AO32" s="40"/>
      <c r="AP32" s="31"/>
      <c r="AQ32" s="31"/>
      <c r="AR32" s="31"/>
      <c r="AS32" s="31"/>
      <c r="AT32" s="31"/>
      <c r="AU32" s="31"/>
      <c r="AV32" s="31"/>
      <c r="AW32" s="31"/>
      <c r="AX32" s="31"/>
      <c r="AY32" s="31"/>
      <c r="AZ32" s="31"/>
      <c r="BA32" s="31"/>
      <c r="BB32" s="31"/>
      <c r="BC32" s="33">
        <f>SUM(Tabla1[[#This Row],[Recursos propios 20242]:[Otros 202415]])</f>
        <v>0</v>
      </c>
      <c r="BD32" s="34" t="e">
        <f>Tabla1[[#This Row],[Total Comprometido 2024]]/Tabla1[[#This Row],[Total 2024]]</f>
        <v>#DIV/0!</v>
      </c>
      <c r="BE32" s="32"/>
      <c r="BF32" s="32"/>
      <c r="BG32" s="32">
        <v>0</v>
      </c>
      <c r="BH32" s="2" t="s">
        <v>54</v>
      </c>
      <c r="BI32" s="35" t="s">
        <v>55</v>
      </c>
      <c r="BJ32" s="2">
        <v>11</v>
      </c>
    </row>
    <row r="33" spans="1:62" s="43" customFormat="1" ht="144" x14ac:dyDescent="0.25">
      <c r="A33" s="3">
        <v>9</v>
      </c>
      <c r="B33" s="3" t="s">
        <v>45</v>
      </c>
      <c r="C33" s="3" t="s">
        <v>46</v>
      </c>
      <c r="D33" s="3" t="s">
        <v>47</v>
      </c>
      <c r="E33" s="3" t="s">
        <v>48</v>
      </c>
      <c r="F33" s="3" t="s">
        <v>79</v>
      </c>
      <c r="G33" s="3" t="s">
        <v>80</v>
      </c>
      <c r="H33" s="3">
        <v>450104100</v>
      </c>
      <c r="I33" s="3" t="s">
        <v>81</v>
      </c>
      <c r="J33" s="4">
        <v>0</v>
      </c>
      <c r="K33" s="3" t="s">
        <v>52</v>
      </c>
      <c r="L33" s="3" t="s">
        <v>53</v>
      </c>
      <c r="M33" s="4">
        <v>1</v>
      </c>
      <c r="N33" s="3">
        <v>0</v>
      </c>
      <c r="O33" s="36">
        <v>0</v>
      </c>
      <c r="P33" s="37" t="e">
        <f>+Tabla1[[#This Row],[Meta Ejecutada Vigencia4]]/Tabla1[[#This Row],[Meta Programada Vigencia]]</f>
        <v>#DIV/0!</v>
      </c>
      <c r="Q33" s="37">
        <f>+Tabla1[[#This Row],[Meta Ejecutada Vigencia4]]/Tabla1[[#This Row],[Meta Programada Cuatrienio3]]</f>
        <v>0</v>
      </c>
      <c r="R33" s="39">
        <v>0</v>
      </c>
      <c r="S33" s="27">
        <v>0</v>
      </c>
      <c r="T33" s="41">
        <v>0</v>
      </c>
      <c r="U33" s="41">
        <v>0</v>
      </c>
      <c r="V33" s="39">
        <v>0</v>
      </c>
      <c r="W33" s="39">
        <v>0</v>
      </c>
      <c r="X33" s="39">
        <v>0</v>
      </c>
      <c r="Y33" s="39">
        <v>0</v>
      </c>
      <c r="Z33" s="42"/>
      <c r="AA33" s="31">
        <v>0</v>
      </c>
      <c r="AB33" s="31">
        <v>0</v>
      </c>
      <c r="AC33" s="31">
        <v>0</v>
      </c>
      <c r="AD33" s="31">
        <v>0</v>
      </c>
      <c r="AE33" s="31">
        <v>0</v>
      </c>
      <c r="AF33" s="31">
        <v>0</v>
      </c>
      <c r="AG33" s="31">
        <v>0</v>
      </c>
      <c r="AH33" s="31">
        <v>0</v>
      </c>
      <c r="AI33" s="31">
        <v>0</v>
      </c>
      <c r="AJ33" s="31">
        <v>0</v>
      </c>
      <c r="AK33" s="31">
        <v>0</v>
      </c>
      <c r="AL33" s="31">
        <v>0</v>
      </c>
      <c r="AM33" s="31">
        <v>0</v>
      </c>
      <c r="AN33" s="32">
        <f>SUM(Tabla1[[#This Row],[Recursos propios 2024]:[Otros 2024]])</f>
        <v>0</v>
      </c>
      <c r="AO33" s="33"/>
      <c r="AP33" s="31"/>
      <c r="AQ33" s="31"/>
      <c r="AR33" s="31"/>
      <c r="AS33" s="31"/>
      <c r="AT33" s="31"/>
      <c r="AU33" s="31"/>
      <c r="AV33" s="31"/>
      <c r="AW33" s="31"/>
      <c r="AX33" s="31"/>
      <c r="AY33" s="31"/>
      <c r="AZ33" s="31"/>
      <c r="BA33" s="31"/>
      <c r="BB33" s="31"/>
      <c r="BC33" s="33">
        <f>SUM(Tabla1[[#This Row],[Recursos propios 20242]:[Otros 202415]])</f>
        <v>0</v>
      </c>
      <c r="BD33" s="34" t="e">
        <f>Tabla1[[#This Row],[Total Comprometido 2024]]/Tabla1[[#This Row],[Total 2024]]</f>
        <v>#DIV/0!</v>
      </c>
      <c r="BE33" s="32"/>
      <c r="BF33" s="32"/>
      <c r="BG33" s="32">
        <v>0</v>
      </c>
      <c r="BH33" s="2" t="s">
        <v>54</v>
      </c>
      <c r="BI33" s="35" t="s">
        <v>55</v>
      </c>
      <c r="BJ33" s="3">
        <v>11</v>
      </c>
    </row>
    <row r="34" spans="1:62" s="43" customFormat="1" ht="180" x14ac:dyDescent="0.25">
      <c r="A34" s="2">
        <v>10</v>
      </c>
      <c r="B34" s="2" t="s">
        <v>45</v>
      </c>
      <c r="C34" s="2" t="s">
        <v>46</v>
      </c>
      <c r="D34" s="2" t="s">
        <v>47</v>
      </c>
      <c r="E34" s="2" t="s">
        <v>48</v>
      </c>
      <c r="F34" s="2" t="s">
        <v>82</v>
      </c>
      <c r="G34" s="2" t="s">
        <v>83</v>
      </c>
      <c r="H34" s="2">
        <v>450104400</v>
      </c>
      <c r="I34" s="2" t="s">
        <v>84</v>
      </c>
      <c r="J34" s="2">
        <v>0</v>
      </c>
      <c r="K34" s="2" t="s">
        <v>52</v>
      </c>
      <c r="L34" s="2" t="s">
        <v>72</v>
      </c>
      <c r="M34" s="2">
        <v>1</v>
      </c>
      <c r="N34" s="2">
        <v>0</v>
      </c>
      <c r="O34" s="39">
        <v>0</v>
      </c>
      <c r="P34" s="46" t="e">
        <f>+Tabla1[[#This Row],[Meta Ejecutada Vigencia4]]/Tabla1[[#This Row],[Meta Programada Vigencia]]</f>
        <v>#DIV/0!</v>
      </c>
      <c r="Q34" s="46">
        <f>+Tabla1[[#This Row],[Meta Ejecutada Vigencia4]]/Tabla1[[#This Row],[Meta Programada Cuatrienio3]]</f>
        <v>0</v>
      </c>
      <c r="R34" s="39">
        <v>0</v>
      </c>
      <c r="S34" s="27">
        <v>0</v>
      </c>
      <c r="T34" s="41">
        <v>0</v>
      </c>
      <c r="U34" s="41">
        <v>0</v>
      </c>
      <c r="V34" s="39">
        <v>0</v>
      </c>
      <c r="W34" s="39">
        <v>0</v>
      </c>
      <c r="X34" s="39">
        <v>0</v>
      </c>
      <c r="Y34" s="39">
        <v>0</v>
      </c>
      <c r="Z34" s="40"/>
      <c r="AA34" s="31">
        <v>0</v>
      </c>
      <c r="AB34" s="31">
        <v>0</v>
      </c>
      <c r="AC34" s="31">
        <v>0</v>
      </c>
      <c r="AD34" s="31">
        <v>0</v>
      </c>
      <c r="AE34" s="31">
        <v>0</v>
      </c>
      <c r="AF34" s="31">
        <v>0</v>
      </c>
      <c r="AG34" s="31">
        <v>0</v>
      </c>
      <c r="AH34" s="31">
        <v>0</v>
      </c>
      <c r="AI34" s="31">
        <v>0</v>
      </c>
      <c r="AJ34" s="31">
        <v>0</v>
      </c>
      <c r="AK34" s="31">
        <v>0</v>
      </c>
      <c r="AL34" s="31">
        <v>0</v>
      </c>
      <c r="AM34" s="31">
        <v>0</v>
      </c>
      <c r="AN34" s="32">
        <f>SUM(Tabla1[[#This Row],[Recursos propios 2024]:[Otros 2024]])</f>
        <v>0</v>
      </c>
      <c r="AO34" s="40"/>
      <c r="AP34" s="31"/>
      <c r="AQ34" s="31"/>
      <c r="AR34" s="31"/>
      <c r="AS34" s="31"/>
      <c r="AT34" s="31"/>
      <c r="AU34" s="31"/>
      <c r="AV34" s="31"/>
      <c r="AW34" s="31"/>
      <c r="AX34" s="31"/>
      <c r="AY34" s="31"/>
      <c r="AZ34" s="31"/>
      <c r="BA34" s="31"/>
      <c r="BB34" s="31"/>
      <c r="BC34" s="33">
        <f>SUM(Tabla1[[#This Row],[Recursos propios 20242]:[Otros 202415]])</f>
        <v>0</v>
      </c>
      <c r="BD34" s="34" t="e">
        <f>Tabla1[[#This Row],[Total Comprometido 2024]]/Tabla1[[#This Row],[Total 2024]]</f>
        <v>#DIV/0!</v>
      </c>
      <c r="BE34" s="32"/>
      <c r="BF34" s="32"/>
      <c r="BG34" s="32">
        <v>0</v>
      </c>
      <c r="BH34" s="2" t="s">
        <v>54</v>
      </c>
      <c r="BI34" s="35" t="s">
        <v>55</v>
      </c>
      <c r="BJ34" s="2">
        <v>10</v>
      </c>
    </row>
    <row r="35" spans="1:62" s="43" customFormat="1" ht="108" x14ac:dyDescent="0.25">
      <c r="A35" s="2">
        <v>14</v>
      </c>
      <c r="B35" s="2" t="s">
        <v>45</v>
      </c>
      <c r="C35" s="2" t="s">
        <v>46</v>
      </c>
      <c r="D35" s="2" t="s">
        <v>47</v>
      </c>
      <c r="E35" s="2" t="s">
        <v>48</v>
      </c>
      <c r="F35" s="2" t="s">
        <v>85</v>
      </c>
      <c r="G35" s="2" t="s">
        <v>86</v>
      </c>
      <c r="H35" s="2">
        <v>450106700</v>
      </c>
      <c r="I35" s="2" t="s">
        <v>87</v>
      </c>
      <c r="J35" s="2">
        <v>1</v>
      </c>
      <c r="K35" s="2" t="s">
        <v>52</v>
      </c>
      <c r="L35" s="2" t="s">
        <v>72</v>
      </c>
      <c r="M35" s="2">
        <v>1</v>
      </c>
      <c r="N35" s="2">
        <v>0</v>
      </c>
      <c r="O35" s="36">
        <v>0</v>
      </c>
      <c r="P35" s="37" t="e">
        <f>+Tabla1[[#This Row],[Meta Ejecutada Vigencia4]]/Tabla1[[#This Row],[Meta Programada Vigencia]]</f>
        <v>#DIV/0!</v>
      </c>
      <c r="Q35" s="37">
        <f>+Tabla1[[#This Row],[Meta Ejecutada Vigencia4]]/Tabla1[[#This Row],[Meta Programada Cuatrienio3]]</f>
        <v>0</v>
      </c>
      <c r="R35" s="36">
        <v>0</v>
      </c>
      <c r="S35" s="27" t="s">
        <v>213</v>
      </c>
      <c r="T35" s="45">
        <v>250000000</v>
      </c>
      <c r="U35" s="45">
        <v>0</v>
      </c>
      <c r="V35" s="36">
        <v>0</v>
      </c>
      <c r="W35" s="36">
        <v>0</v>
      </c>
      <c r="X35" s="36">
        <v>0</v>
      </c>
      <c r="Y35" s="36">
        <v>0</v>
      </c>
      <c r="Z35" s="42"/>
      <c r="AA35" s="31">
        <v>0</v>
      </c>
      <c r="AB35" s="31">
        <v>0</v>
      </c>
      <c r="AC35" s="31">
        <v>0</v>
      </c>
      <c r="AD35" s="31">
        <v>0</v>
      </c>
      <c r="AE35" s="31">
        <v>0</v>
      </c>
      <c r="AF35" s="31">
        <v>0</v>
      </c>
      <c r="AG35" s="31">
        <v>0</v>
      </c>
      <c r="AH35" s="31">
        <v>0</v>
      </c>
      <c r="AI35" s="31">
        <v>0</v>
      </c>
      <c r="AJ35" s="31">
        <v>0</v>
      </c>
      <c r="AK35" s="31">
        <v>0</v>
      </c>
      <c r="AL35" s="31">
        <v>0</v>
      </c>
      <c r="AM35" s="31">
        <v>0</v>
      </c>
      <c r="AN35" s="32">
        <f>SUM(Tabla1[[#This Row],[Recursos propios 2024]:[Otros 2024]])</f>
        <v>0</v>
      </c>
      <c r="AO35" s="33"/>
      <c r="AP35" s="31"/>
      <c r="AQ35" s="31"/>
      <c r="AR35" s="31"/>
      <c r="AS35" s="31"/>
      <c r="AT35" s="31"/>
      <c r="AU35" s="31"/>
      <c r="AV35" s="31"/>
      <c r="AW35" s="31"/>
      <c r="AX35" s="31"/>
      <c r="AY35" s="31"/>
      <c r="AZ35" s="31"/>
      <c r="BA35" s="31"/>
      <c r="BB35" s="31"/>
      <c r="BC35" s="33">
        <f>SUM(Tabla1[[#This Row],[Recursos propios 20242]:[Otros 202415]])</f>
        <v>0</v>
      </c>
      <c r="BD35" s="34" t="e">
        <f>Tabla1[[#This Row],[Total Comprometido 2024]]/Tabla1[[#This Row],[Total 2024]]</f>
        <v>#DIV/0!</v>
      </c>
      <c r="BE35" s="32"/>
      <c r="BF35" s="32"/>
      <c r="BG35" s="32">
        <v>0</v>
      </c>
      <c r="BH35" s="2" t="s">
        <v>54</v>
      </c>
      <c r="BI35" s="35" t="s">
        <v>55</v>
      </c>
      <c r="BJ35" s="2">
        <v>16</v>
      </c>
    </row>
    <row r="36" spans="1:62" s="43" customFormat="1" ht="180" x14ac:dyDescent="0.25">
      <c r="A36" s="3">
        <v>15</v>
      </c>
      <c r="B36" s="3" t="s">
        <v>45</v>
      </c>
      <c r="C36" s="3" t="s">
        <v>46</v>
      </c>
      <c r="D36" s="3" t="s">
        <v>47</v>
      </c>
      <c r="E36" s="3" t="s">
        <v>48</v>
      </c>
      <c r="F36" s="3" t="s">
        <v>88</v>
      </c>
      <c r="G36" s="3" t="s">
        <v>89</v>
      </c>
      <c r="H36" s="3">
        <v>450101300</v>
      </c>
      <c r="I36" s="3" t="s">
        <v>90</v>
      </c>
      <c r="J36" s="4">
        <v>1</v>
      </c>
      <c r="K36" s="3" t="s">
        <v>52</v>
      </c>
      <c r="L36" s="3" t="s">
        <v>53</v>
      </c>
      <c r="M36" s="4">
        <v>1</v>
      </c>
      <c r="N36" s="3">
        <v>0</v>
      </c>
      <c r="O36" s="39">
        <v>0</v>
      </c>
      <c r="P36" s="46" t="e">
        <f>+Tabla1[[#This Row],[Meta Ejecutada Vigencia4]]/Tabla1[[#This Row],[Meta Programada Vigencia]]</f>
        <v>#DIV/0!</v>
      </c>
      <c r="Q36" s="46">
        <f>+Tabla1[[#This Row],[Meta Ejecutada Vigencia4]]/Tabla1[[#This Row],[Meta Programada Cuatrienio3]]</f>
        <v>0</v>
      </c>
      <c r="R36" s="39">
        <v>0</v>
      </c>
      <c r="S36" s="27" t="s">
        <v>214</v>
      </c>
      <c r="T36" s="41">
        <v>100000000</v>
      </c>
      <c r="U36" s="45">
        <v>0</v>
      </c>
      <c r="V36" s="36">
        <v>0</v>
      </c>
      <c r="W36" s="36">
        <v>0</v>
      </c>
      <c r="X36" s="36">
        <v>0</v>
      </c>
      <c r="Y36" s="36">
        <v>0</v>
      </c>
      <c r="Z36" s="40"/>
      <c r="AA36" s="31">
        <v>0</v>
      </c>
      <c r="AB36" s="31">
        <v>0</v>
      </c>
      <c r="AC36" s="31">
        <v>0</v>
      </c>
      <c r="AD36" s="31">
        <v>0</v>
      </c>
      <c r="AE36" s="31">
        <v>0</v>
      </c>
      <c r="AF36" s="31">
        <v>0</v>
      </c>
      <c r="AG36" s="31">
        <v>0</v>
      </c>
      <c r="AH36" s="31">
        <v>0</v>
      </c>
      <c r="AI36" s="31">
        <v>0</v>
      </c>
      <c r="AJ36" s="31">
        <v>0</v>
      </c>
      <c r="AK36" s="31">
        <v>0</v>
      </c>
      <c r="AL36" s="31">
        <v>0</v>
      </c>
      <c r="AM36" s="31">
        <v>0</v>
      </c>
      <c r="AN36" s="32">
        <f>SUM(Tabla1[[#This Row],[Recursos propios 2024]:[Otros 2024]])</f>
        <v>0</v>
      </c>
      <c r="AO36" s="40"/>
      <c r="AP36" s="31"/>
      <c r="AQ36" s="31"/>
      <c r="AR36" s="31"/>
      <c r="AS36" s="31"/>
      <c r="AT36" s="31"/>
      <c r="AU36" s="31"/>
      <c r="AV36" s="31"/>
      <c r="AW36" s="31"/>
      <c r="AX36" s="31"/>
      <c r="AY36" s="31"/>
      <c r="AZ36" s="31"/>
      <c r="BA36" s="31"/>
      <c r="BB36" s="31"/>
      <c r="BC36" s="33">
        <f>SUM(Tabla1[[#This Row],[Recursos propios 20242]:[Otros 202415]])</f>
        <v>0</v>
      </c>
      <c r="BD36" s="34" t="e">
        <f>Tabla1[[#This Row],[Total Comprometido 2024]]/Tabla1[[#This Row],[Total 2024]]</f>
        <v>#DIV/0!</v>
      </c>
      <c r="BE36" s="32"/>
      <c r="BF36" s="32"/>
      <c r="BG36" s="32">
        <v>0</v>
      </c>
      <c r="BH36" s="2" t="s">
        <v>54</v>
      </c>
      <c r="BI36" s="35" t="s">
        <v>55</v>
      </c>
      <c r="BJ36" s="3">
        <v>16</v>
      </c>
    </row>
    <row r="37" spans="1:62" s="43" customFormat="1" ht="180" x14ac:dyDescent="0.25">
      <c r="A37" s="2">
        <v>16</v>
      </c>
      <c r="B37" s="2" t="s">
        <v>45</v>
      </c>
      <c r="C37" s="2" t="s">
        <v>46</v>
      </c>
      <c r="D37" s="2" t="s">
        <v>47</v>
      </c>
      <c r="E37" s="2" t="s">
        <v>48</v>
      </c>
      <c r="F37" s="2" t="s">
        <v>91</v>
      </c>
      <c r="G37" s="2" t="s">
        <v>92</v>
      </c>
      <c r="H37" s="2">
        <v>450101800</v>
      </c>
      <c r="I37" s="2" t="s">
        <v>93</v>
      </c>
      <c r="J37" s="2">
        <v>1</v>
      </c>
      <c r="K37" s="2" t="s">
        <v>52</v>
      </c>
      <c r="L37" s="3" t="s">
        <v>53</v>
      </c>
      <c r="M37" s="2">
        <v>1</v>
      </c>
      <c r="N37" s="3">
        <v>0</v>
      </c>
      <c r="O37" s="36">
        <v>0</v>
      </c>
      <c r="P37" s="37" t="e">
        <f>+Tabla1[[#This Row],[Meta Ejecutada Vigencia4]]/Tabla1[[#This Row],[Meta Programada Vigencia]]</f>
        <v>#DIV/0!</v>
      </c>
      <c r="Q37" s="37">
        <f>+Tabla1[[#This Row],[Meta Ejecutada Vigencia4]]/Tabla1[[#This Row],[Meta Programada Cuatrienio3]]</f>
        <v>0</v>
      </c>
      <c r="R37" s="36">
        <v>0</v>
      </c>
      <c r="S37" s="27" t="s">
        <v>215</v>
      </c>
      <c r="T37" s="45">
        <v>70000000</v>
      </c>
      <c r="U37" s="45">
        <v>0</v>
      </c>
      <c r="V37" s="36">
        <v>0</v>
      </c>
      <c r="W37" s="36">
        <v>0</v>
      </c>
      <c r="X37" s="36">
        <v>0</v>
      </c>
      <c r="Y37" s="36">
        <v>0</v>
      </c>
      <c r="Z37" s="48"/>
      <c r="AA37" s="31">
        <v>0</v>
      </c>
      <c r="AB37" s="31">
        <v>0</v>
      </c>
      <c r="AC37" s="31">
        <v>0</v>
      </c>
      <c r="AD37" s="31">
        <v>0</v>
      </c>
      <c r="AE37" s="31">
        <v>0</v>
      </c>
      <c r="AF37" s="31">
        <v>0</v>
      </c>
      <c r="AG37" s="31">
        <v>0</v>
      </c>
      <c r="AH37" s="31">
        <v>0</v>
      </c>
      <c r="AI37" s="31">
        <v>0</v>
      </c>
      <c r="AJ37" s="31">
        <v>0</v>
      </c>
      <c r="AK37" s="31">
        <v>0</v>
      </c>
      <c r="AL37" s="31">
        <v>0</v>
      </c>
      <c r="AM37" s="31">
        <v>0</v>
      </c>
      <c r="AN37" s="32">
        <f>SUM(Tabla1[[#This Row],[Recursos propios 2024]:[Otros 2024]])</f>
        <v>0</v>
      </c>
      <c r="AO37" s="33"/>
      <c r="AP37" s="31"/>
      <c r="AQ37" s="31"/>
      <c r="AR37" s="31"/>
      <c r="AS37" s="31"/>
      <c r="AT37" s="31"/>
      <c r="AU37" s="31"/>
      <c r="AV37" s="31"/>
      <c r="AW37" s="31"/>
      <c r="AX37" s="31"/>
      <c r="AY37" s="31"/>
      <c r="AZ37" s="31"/>
      <c r="BA37" s="31"/>
      <c r="BB37" s="31"/>
      <c r="BC37" s="33">
        <f>SUM(Tabla1[[#This Row],[Recursos propios 20242]:[Otros 202415]])</f>
        <v>0</v>
      </c>
      <c r="BD37" s="34" t="e">
        <f>Tabla1[[#This Row],[Total Comprometido 2024]]/Tabla1[[#This Row],[Total 2024]]</f>
        <v>#DIV/0!</v>
      </c>
      <c r="BE37" s="32"/>
      <c r="BF37" s="32"/>
      <c r="BG37" s="32">
        <v>0</v>
      </c>
      <c r="BH37" s="2" t="s">
        <v>54</v>
      </c>
      <c r="BI37" s="35" t="s">
        <v>55</v>
      </c>
      <c r="BJ37" s="2">
        <v>16</v>
      </c>
    </row>
    <row r="38" spans="1:62" s="43" customFormat="1" ht="252" x14ac:dyDescent="0.25">
      <c r="A38" s="2">
        <v>18</v>
      </c>
      <c r="B38" s="2" t="s">
        <v>45</v>
      </c>
      <c r="C38" s="2" t="s">
        <v>46</v>
      </c>
      <c r="D38" s="2" t="s">
        <v>47</v>
      </c>
      <c r="E38" s="2" t="s">
        <v>48</v>
      </c>
      <c r="F38" s="2" t="s">
        <v>94</v>
      </c>
      <c r="G38" s="2" t="s">
        <v>95</v>
      </c>
      <c r="H38" s="2">
        <v>450100100</v>
      </c>
      <c r="I38" s="2" t="s">
        <v>96</v>
      </c>
      <c r="J38" s="2">
        <v>1</v>
      </c>
      <c r="K38" s="2" t="s">
        <v>52</v>
      </c>
      <c r="L38" s="2" t="s">
        <v>53</v>
      </c>
      <c r="M38" s="2">
        <v>0</v>
      </c>
      <c r="N38" s="2">
        <v>0</v>
      </c>
      <c r="O38" s="39">
        <v>0</v>
      </c>
      <c r="P38" s="46" t="e">
        <f>+Tabla1[[#This Row],[Meta Ejecutada Vigencia4]]/Tabla1[[#This Row],[Meta Programada Vigencia]]</f>
        <v>#DIV/0!</v>
      </c>
      <c r="Q38" s="37" t="e">
        <f>+Tabla1[[#This Row],[Meta Ejecutada Vigencia4]]/Tabla1[[#This Row],[Meta Programada Cuatrienio3]]</f>
        <v>#DIV/0!</v>
      </c>
      <c r="R38" s="49">
        <v>2020680010035</v>
      </c>
      <c r="S38" s="27" t="s">
        <v>216</v>
      </c>
      <c r="T38" s="41">
        <v>656190000</v>
      </c>
      <c r="U38" s="29">
        <v>656190000</v>
      </c>
      <c r="V38" s="39" t="s">
        <v>270</v>
      </c>
      <c r="W38" s="39" t="s">
        <v>291</v>
      </c>
      <c r="X38" s="39" t="s">
        <v>289</v>
      </c>
      <c r="Y38" s="39" t="s">
        <v>290</v>
      </c>
      <c r="Z38" s="50">
        <v>656190000</v>
      </c>
      <c r="AA38" s="31">
        <v>0</v>
      </c>
      <c r="AB38" s="31">
        <v>0</v>
      </c>
      <c r="AC38" s="31">
        <v>0</v>
      </c>
      <c r="AD38" s="31">
        <v>0</v>
      </c>
      <c r="AE38" s="31">
        <v>0</v>
      </c>
      <c r="AF38" s="31">
        <v>0</v>
      </c>
      <c r="AG38" s="31">
        <v>0</v>
      </c>
      <c r="AH38" s="31">
        <v>0</v>
      </c>
      <c r="AI38" s="31">
        <v>0</v>
      </c>
      <c r="AJ38" s="31">
        <v>0</v>
      </c>
      <c r="AK38" s="31">
        <v>0</v>
      </c>
      <c r="AL38" s="31">
        <v>0</v>
      </c>
      <c r="AM38" s="31">
        <v>0</v>
      </c>
      <c r="AN38" s="32">
        <f>SUM(Tabla1[[#This Row],[Recursos propios 2024]:[Otros 2024]])</f>
        <v>656190000</v>
      </c>
      <c r="AO38" s="40">
        <v>648253333</v>
      </c>
      <c r="AP38" s="31"/>
      <c r="AQ38" s="31"/>
      <c r="AR38" s="31"/>
      <c r="AS38" s="31"/>
      <c r="AT38" s="31"/>
      <c r="AU38" s="31"/>
      <c r="AV38" s="31"/>
      <c r="AW38" s="31"/>
      <c r="AX38" s="31"/>
      <c r="AY38" s="31"/>
      <c r="AZ38" s="31"/>
      <c r="BA38" s="31"/>
      <c r="BB38" s="31"/>
      <c r="BC38" s="33">
        <f>SUM(Tabla1[[#This Row],[Recursos propios 20242]:[Otros 202415]])</f>
        <v>648253333</v>
      </c>
      <c r="BD38" s="34">
        <f>Tabla1[[#This Row],[Total Comprometido 2024]]/Tabla1[[#This Row],[Total 2024]]</f>
        <v>0.98790492540270347</v>
      </c>
      <c r="BE38" s="32">
        <v>648253333</v>
      </c>
      <c r="BF38" s="32">
        <v>648253333</v>
      </c>
      <c r="BG38" s="32">
        <v>0</v>
      </c>
      <c r="BH38" s="2" t="s">
        <v>54</v>
      </c>
      <c r="BI38" s="35" t="s">
        <v>55</v>
      </c>
      <c r="BJ38" s="2">
        <v>16</v>
      </c>
    </row>
    <row r="39" spans="1:62" s="43" customFormat="1" ht="162" x14ac:dyDescent="0.25">
      <c r="A39" s="2">
        <v>18</v>
      </c>
      <c r="B39" s="2" t="s">
        <v>45</v>
      </c>
      <c r="C39" s="2" t="s">
        <v>46</v>
      </c>
      <c r="D39" s="2" t="s">
        <v>47</v>
      </c>
      <c r="E39" s="2" t="s">
        <v>48</v>
      </c>
      <c r="F39" s="2" t="s">
        <v>94</v>
      </c>
      <c r="G39" s="2" t="s">
        <v>95</v>
      </c>
      <c r="H39" s="2">
        <v>450100100</v>
      </c>
      <c r="I39" s="2" t="s">
        <v>96</v>
      </c>
      <c r="J39" s="2">
        <v>1</v>
      </c>
      <c r="K39" s="2" t="s">
        <v>52</v>
      </c>
      <c r="L39" s="2" t="s">
        <v>53</v>
      </c>
      <c r="M39" s="2">
        <v>0</v>
      </c>
      <c r="N39" s="2">
        <v>0</v>
      </c>
      <c r="O39" s="39">
        <v>0</v>
      </c>
      <c r="P39" s="46" t="e">
        <f>+Tabla1[[#This Row],[Meta Ejecutada Vigencia4]]/Tabla1[[#This Row],[Meta Programada Vigencia]]</f>
        <v>#DIV/0!</v>
      </c>
      <c r="Q39" s="37" t="e">
        <f>+Tabla1[[#This Row],[Meta Ejecutada Vigencia4]]/Tabla1[[#This Row],[Meta Programada Cuatrienio3]]</f>
        <v>#DIV/0!</v>
      </c>
      <c r="R39" s="49">
        <v>2023680010061</v>
      </c>
      <c r="S39" s="27" t="s">
        <v>217</v>
      </c>
      <c r="T39" s="41">
        <v>0</v>
      </c>
      <c r="U39" s="29">
        <v>0</v>
      </c>
      <c r="V39" s="39">
        <v>0</v>
      </c>
      <c r="W39" s="39">
        <v>0</v>
      </c>
      <c r="X39" s="39">
        <v>0</v>
      </c>
      <c r="Y39" s="39">
        <v>0</v>
      </c>
      <c r="Z39" s="50"/>
      <c r="AA39" s="31">
        <v>0</v>
      </c>
      <c r="AB39" s="31">
        <v>0</v>
      </c>
      <c r="AC39" s="31">
        <v>0</v>
      </c>
      <c r="AD39" s="31">
        <v>0</v>
      </c>
      <c r="AE39" s="31">
        <v>0</v>
      </c>
      <c r="AF39" s="31">
        <v>0</v>
      </c>
      <c r="AG39" s="31">
        <v>0</v>
      </c>
      <c r="AH39" s="31">
        <v>0</v>
      </c>
      <c r="AI39" s="31">
        <v>0</v>
      </c>
      <c r="AJ39" s="31">
        <v>0</v>
      </c>
      <c r="AK39" s="31">
        <v>0</v>
      </c>
      <c r="AL39" s="31">
        <v>0</v>
      </c>
      <c r="AM39" s="31">
        <v>0</v>
      </c>
      <c r="AN39" s="32">
        <f>SUM(Tabla1[[#This Row],[Recursos propios 2024]:[Otros 2024]])</f>
        <v>0</v>
      </c>
      <c r="AO39" s="31"/>
      <c r="AP39" s="31"/>
      <c r="AQ39" s="31"/>
      <c r="AR39" s="31"/>
      <c r="AS39" s="31"/>
      <c r="AT39" s="31"/>
      <c r="AU39" s="31"/>
      <c r="AV39" s="31"/>
      <c r="AW39" s="31"/>
      <c r="AX39" s="31"/>
      <c r="AY39" s="31"/>
      <c r="AZ39" s="31"/>
      <c r="BA39" s="31"/>
      <c r="BB39" s="31"/>
      <c r="BC39" s="33">
        <f>SUM(Tabla1[[#This Row],[Recursos propios 20242]:[Otros 202415]])</f>
        <v>0</v>
      </c>
      <c r="BD39" s="34" t="e">
        <f>Tabla1[[#This Row],[Total Comprometido 2024]]/Tabla1[[#This Row],[Total 2024]]</f>
        <v>#DIV/0!</v>
      </c>
      <c r="BE39" s="32"/>
      <c r="BF39" s="32"/>
      <c r="BG39" s="32">
        <v>0</v>
      </c>
      <c r="BH39" s="2" t="s">
        <v>54</v>
      </c>
      <c r="BI39" s="35" t="s">
        <v>55</v>
      </c>
      <c r="BJ39" s="3"/>
    </row>
    <row r="40" spans="1:62" s="43" customFormat="1" ht="252" x14ac:dyDescent="0.25">
      <c r="A40" s="2">
        <v>18</v>
      </c>
      <c r="B40" s="2" t="s">
        <v>45</v>
      </c>
      <c r="C40" s="2" t="s">
        <v>46</v>
      </c>
      <c r="D40" s="2" t="s">
        <v>47</v>
      </c>
      <c r="E40" s="2" t="s">
        <v>48</v>
      </c>
      <c r="F40" s="2" t="s">
        <v>94</v>
      </c>
      <c r="G40" s="2" t="s">
        <v>95</v>
      </c>
      <c r="H40" s="2">
        <v>450100100</v>
      </c>
      <c r="I40" s="2" t="s">
        <v>96</v>
      </c>
      <c r="J40" s="2">
        <v>1</v>
      </c>
      <c r="K40" s="2" t="s">
        <v>52</v>
      </c>
      <c r="L40" s="2" t="s">
        <v>53</v>
      </c>
      <c r="M40" s="2">
        <v>1</v>
      </c>
      <c r="N40" s="2">
        <v>1</v>
      </c>
      <c r="O40" s="39">
        <v>0.5</v>
      </c>
      <c r="P40" s="46">
        <f>+Tabla1[[#This Row],[Meta Ejecutada Vigencia4]]/Tabla1[[#This Row],[Meta Programada Vigencia]]</f>
        <v>0.5</v>
      </c>
      <c r="Q40" s="37">
        <f>+Tabla1[[#This Row],[Meta Ejecutada Vigencia4]]/Tabla1[[#This Row],[Meta Programada Cuatrienio3]]</f>
        <v>0.5</v>
      </c>
      <c r="R40" s="49">
        <v>2024680010103</v>
      </c>
      <c r="S40" s="27" t="s">
        <v>218</v>
      </c>
      <c r="T40" s="41">
        <v>2294200000</v>
      </c>
      <c r="U40" s="29">
        <v>944200000</v>
      </c>
      <c r="V40" s="39" t="s">
        <v>270</v>
      </c>
      <c r="W40" s="39" t="s">
        <v>289</v>
      </c>
      <c r="X40" s="39" t="s">
        <v>289</v>
      </c>
      <c r="Y40" s="39" t="s">
        <v>290</v>
      </c>
      <c r="Z40" s="50">
        <v>944200000</v>
      </c>
      <c r="AA40" s="31">
        <v>0</v>
      </c>
      <c r="AB40" s="31">
        <v>0</v>
      </c>
      <c r="AC40" s="31">
        <v>0</v>
      </c>
      <c r="AD40" s="31">
        <v>0</v>
      </c>
      <c r="AE40" s="31">
        <v>0</v>
      </c>
      <c r="AF40" s="31">
        <v>0</v>
      </c>
      <c r="AG40" s="31">
        <v>0</v>
      </c>
      <c r="AH40" s="31">
        <v>0</v>
      </c>
      <c r="AI40" s="31">
        <v>0</v>
      </c>
      <c r="AJ40" s="31">
        <v>0</v>
      </c>
      <c r="AK40" s="31">
        <v>0</v>
      </c>
      <c r="AL40" s="31">
        <v>0</v>
      </c>
      <c r="AM40" s="31">
        <v>0</v>
      </c>
      <c r="AN40" s="32">
        <f>SUM(Tabla1[[#This Row],[Recursos propios 2024]:[Otros 2024]])</f>
        <v>944200000</v>
      </c>
      <c r="AO40" s="31">
        <v>874243333.32000005</v>
      </c>
      <c r="AP40" s="31"/>
      <c r="AQ40" s="31"/>
      <c r="AR40" s="31"/>
      <c r="AS40" s="31"/>
      <c r="AT40" s="31"/>
      <c r="AU40" s="31"/>
      <c r="AV40" s="31"/>
      <c r="AW40" s="31"/>
      <c r="AX40" s="31"/>
      <c r="AY40" s="31"/>
      <c r="AZ40" s="31"/>
      <c r="BA40" s="31"/>
      <c r="BB40" s="31"/>
      <c r="BC40" s="33">
        <f>SUM(Tabla1[[#This Row],[Recursos propios 20242]:[Otros 202415]])</f>
        <v>874243333.32000005</v>
      </c>
      <c r="BD40" s="34">
        <f>Tabla1[[#This Row],[Total Comprometido 2024]]/Tabla1[[#This Row],[Total 2024]]</f>
        <v>0.92590905880110153</v>
      </c>
      <c r="BE40" s="32">
        <v>874243333.32000005</v>
      </c>
      <c r="BF40" s="32">
        <v>858793333.32000005</v>
      </c>
      <c r="BG40" s="32">
        <v>0</v>
      </c>
      <c r="BH40" s="2" t="s">
        <v>54</v>
      </c>
      <c r="BI40" s="35" t="s">
        <v>55</v>
      </c>
      <c r="BJ40" s="3"/>
    </row>
    <row r="41" spans="1:62" s="43" customFormat="1" ht="198" x14ac:dyDescent="0.25">
      <c r="A41" s="2">
        <v>18</v>
      </c>
      <c r="B41" s="2" t="s">
        <v>45</v>
      </c>
      <c r="C41" s="2" t="s">
        <v>46</v>
      </c>
      <c r="D41" s="2" t="s">
        <v>47</v>
      </c>
      <c r="E41" s="2" t="s">
        <v>48</v>
      </c>
      <c r="F41" s="2" t="s">
        <v>94</v>
      </c>
      <c r="G41" s="2" t="s">
        <v>95</v>
      </c>
      <c r="H41" s="2">
        <v>450100100</v>
      </c>
      <c r="I41" s="2" t="s">
        <v>96</v>
      </c>
      <c r="J41" s="2">
        <v>1</v>
      </c>
      <c r="K41" s="2" t="s">
        <v>52</v>
      </c>
      <c r="L41" s="2" t="s">
        <v>53</v>
      </c>
      <c r="M41" s="2">
        <v>0</v>
      </c>
      <c r="N41" s="2">
        <v>0</v>
      </c>
      <c r="O41" s="39">
        <v>0.5</v>
      </c>
      <c r="P41" s="46" t="e">
        <f>+Tabla1[[#This Row],[Meta Ejecutada Vigencia4]]/Tabla1[[#This Row],[Meta Programada Vigencia]]</f>
        <v>#DIV/0!</v>
      </c>
      <c r="Q41" s="37" t="e">
        <f>+Tabla1[[#This Row],[Meta Ejecutada Vigencia4]]/Tabla1[[#This Row],[Meta Programada Cuatrienio3]]</f>
        <v>#DIV/0!</v>
      </c>
      <c r="R41" s="49">
        <v>2024680010078</v>
      </c>
      <c r="S41" s="27" t="s">
        <v>219</v>
      </c>
      <c r="T41" s="41">
        <v>420000000</v>
      </c>
      <c r="U41" s="29">
        <v>420000000</v>
      </c>
      <c r="V41" s="25" t="s">
        <v>292</v>
      </c>
      <c r="W41" s="25" t="s">
        <v>265</v>
      </c>
      <c r="X41" s="30">
        <v>619703</v>
      </c>
      <c r="Y41" s="47" t="s">
        <v>278</v>
      </c>
      <c r="Z41" s="50">
        <v>420000000</v>
      </c>
      <c r="AA41" s="31">
        <v>0</v>
      </c>
      <c r="AB41" s="31">
        <v>0</v>
      </c>
      <c r="AC41" s="31">
        <v>0</v>
      </c>
      <c r="AD41" s="31">
        <v>0</v>
      </c>
      <c r="AE41" s="31">
        <v>0</v>
      </c>
      <c r="AF41" s="31">
        <v>0</v>
      </c>
      <c r="AG41" s="31">
        <v>0</v>
      </c>
      <c r="AH41" s="31">
        <v>0</v>
      </c>
      <c r="AI41" s="31">
        <v>0</v>
      </c>
      <c r="AJ41" s="31">
        <v>0</v>
      </c>
      <c r="AK41" s="31">
        <v>0</v>
      </c>
      <c r="AL41" s="31">
        <v>0</v>
      </c>
      <c r="AM41" s="31">
        <v>0</v>
      </c>
      <c r="AN41" s="32">
        <f>SUM(Tabla1[[#This Row],[Recursos propios 2024]:[Otros 2024]])</f>
        <v>420000000</v>
      </c>
      <c r="AO41" s="31">
        <v>0</v>
      </c>
      <c r="AP41" s="31"/>
      <c r="AQ41" s="31"/>
      <c r="AR41" s="31"/>
      <c r="AS41" s="31"/>
      <c r="AT41" s="31"/>
      <c r="AU41" s="31"/>
      <c r="AV41" s="31"/>
      <c r="AW41" s="31"/>
      <c r="AX41" s="31"/>
      <c r="AY41" s="31"/>
      <c r="AZ41" s="31"/>
      <c r="BA41" s="31"/>
      <c r="BB41" s="31"/>
      <c r="BC41" s="33">
        <f>SUM(Tabla1[[#This Row],[Recursos propios 20242]:[Otros 202415]])</f>
        <v>0</v>
      </c>
      <c r="BD41" s="34">
        <f>Tabla1[[#This Row],[Total Comprometido 2024]]/Tabla1[[#This Row],[Total 2024]]</f>
        <v>0</v>
      </c>
      <c r="BE41" s="32">
        <v>0</v>
      </c>
      <c r="BF41" s="32">
        <v>0</v>
      </c>
      <c r="BG41" s="32">
        <v>0</v>
      </c>
      <c r="BH41" s="2" t="s">
        <v>54</v>
      </c>
      <c r="BI41" s="35" t="s">
        <v>55</v>
      </c>
      <c r="BJ41" s="3"/>
    </row>
    <row r="42" spans="1:62" s="43" customFormat="1" ht="126" x14ac:dyDescent="0.25">
      <c r="A42" s="3">
        <v>19</v>
      </c>
      <c r="B42" s="3" t="s">
        <v>45</v>
      </c>
      <c r="C42" s="3" t="s">
        <v>46</v>
      </c>
      <c r="D42" s="3" t="s">
        <v>47</v>
      </c>
      <c r="E42" s="3" t="s">
        <v>48</v>
      </c>
      <c r="F42" s="3" t="s">
        <v>97</v>
      </c>
      <c r="G42" s="3" t="s">
        <v>98</v>
      </c>
      <c r="H42" s="3">
        <v>450100300</v>
      </c>
      <c r="I42" s="3" t="s">
        <v>99</v>
      </c>
      <c r="J42" s="4">
        <v>0</v>
      </c>
      <c r="K42" s="3" t="s">
        <v>52</v>
      </c>
      <c r="L42" s="3" t="s">
        <v>53</v>
      </c>
      <c r="M42" s="4">
        <v>1</v>
      </c>
      <c r="N42" s="3">
        <v>0</v>
      </c>
      <c r="O42" s="36">
        <v>0</v>
      </c>
      <c r="P42" s="37" t="e">
        <f>+Tabla1[[#This Row],[Meta Ejecutada Vigencia4]]/Tabla1[[#This Row],[Meta Programada Vigencia]]</f>
        <v>#DIV/0!</v>
      </c>
      <c r="Q42" s="37">
        <f>+Tabla1[[#This Row],[Meta Ejecutada Vigencia4]]/Tabla1[[#This Row],[Meta Programada Cuatrienio3]]</f>
        <v>0</v>
      </c>
      <c r="R42" s="36"/>
      <c r="S42" s="27" t="s">
        <v>220</v>
      </c>
      <c r="T42" s="45">
        <v>150000000</v>
      </c>
      <c r="U42" s="45">
        <v>0</v>
      </c>
      <c r="V42" s="36">
        <v>0</v>
      </c>
      <c r="W42" s="36">
        <v>0</v>
      </c>
      <c r="X42" s="36">
        <v>0</v>
      </c>
      <c r="Y42" s="36">
        <v>0</v>
      </c>
      <c r="Z42" s="48"/>
      <c r="AA42" s="31">
        <v>0</v>
      </c>
      <c r="AB42" s="31">
        <v>0</v>
      </c>
      <c r="AC42" s="31">
        <v>0</v>
      </c>
      <c r="AD42" s="31">
        <v>0</v>
      </c>
      <c r="AE42" s="31">
        <v>0</v>
      </c>
      <c r="AF42" s="31">
        <v>0</v>
      </c>
      <c r="AG42" s="31">
        <v>0</v>
      </c>
      <c r="AH42" s="31">
        <v>0</v>
      </c>
      <c r="AI42" s="31">
        <v>0</v>
      </c>
      <c r="AJ42" s="31">
        <v>0</v>
      </c>
      <c r="AK42" s="31">
        <v>0</v>
      </c>
      <c r="AL42" s="31">
        <v>0</v>
      </c>
      <c r="AM42" s="31">
        <v>0</v>
      </c>
      <c r="AN42" s="32">
        <f>SUM(Tabla1[[#This Row],[Recursos propios 2024]:[Otros 2024]])</f>
        <v>0</v>
      </c>
      <c r="AO42" s="33"/>
      <c r="AP42" s="31"/>
      <c r="AQ42" s="31"/>
      <c r="AR42" s="31"/>
      <c r="AS42" s="31"/>
      <c r="AT42" s="31"/>
      <c r="AU42" s="31"/>
      <c r="AV42" s="31"/>
      <c r="AW42" s="31"/>
      <c r="AX42" s="31"/>
      <c r="AY42" s="31"/>
      <c r="AZ42" s="31"/>
      <c r="BA42" s="31"/>
      <c r="BB42" s="31"/>
      <c r="BC42" s="33">
        <f>SUM(Tabla1[[#This Row],[Recursos propios 20242]:[Otros 202415]])</f>
        <v>0</v>
      </c>
      <c r="BD42" s="34" t="e">
        <f>Tabla1[[#This Row],[Total Comprometido 2024]]/Tabla1[[#This Row],[Total 2024]]</f>
        <v>#DIV/0!</v>
      </c>
      <c r="BE42" s="32"/>
      <c r="BF42" s="32"/>
      <c r="BG42" s="32">
        <v>0</v>
      </c>
      <c r="BH42" s="2" t="s">
        <v>54</v>
      </c>
      <c r="BI42" s="35" t="s">
        <v>55</v>
      </c>
      <c r="BJ42" s="3">
        <v>16</v>
      </c>
    </row>
    <row r="43" spans="1:62" s="43" customFormat="1" ht="180" x14ac:dyDescent="0.25">
      <c r="A43" s="2">
        <v>20</v>
      </c>
      <c r="B43" s="2" t="s">
        <v>45</v>
      </c>
      <c r="C43" s="2" t="s">
        <v>46</v>
      </c>
      <c r="D43" s="2" t="s">
        <v>100</v>
      </c>
      <c r="E43" s="2" t="s">
        <v>101</v>
      </c>
      <c r="F43" s="2" t="s">
        <v>102</v>
      </c>
      <c r="G43" s="2" t="s">
        <v>103</v>
      </c>
      <c r="H43" s="2">
        <v>450202100</v>
      </c>
      <c r="I43" s="2" t="s">
        <v>104</v>
      </c>
      <c r="J43" s="2">
        <v>4</v>
      </c>
      <c r="K43" s="2" t="s">
        <v>52</v>
      </c>
      <c r="L43" s="2" t="s">
        <v>53</v>
      </c>
      <c r="M43" s="2">
        <v>6</v>
      </c>
      <c r="N43" s="2">
        <v>0</v>
      </c>
      <c r="O43" s="39">
        <v>0</v>
      </c>
      <c r="P43" s="46" t="e">
        <f>+Tabla1[[#This Row],[Meta Ejecutada Vigencia4]]/Tabla1[[#This Row],[Meta Programada Vigencia]]</f>
        <v>#DIV/0!</v>
      </c>
      <c r="Q43" s="37">
        <f>+Tabla1[[#This Row],[Meta Ejecutada Vigencia4]]/Tabla1[[#This Row],[Meta Programada Cuatrienio3]]</f>
        <v>0</v>
      </c>
      <c r="R43" s="49">
        <v>2021680010153</v>
      </c>
      <c r="S43" s="27" t="s">
        <v>221</v>
      </c>
      <c r="T43" s="28">
        <v>0</v>
      </c>
      <c r="U43" s="45">
        <v>0</v>
      </c>
      <c r="V43" s="36">
        <v>0</v>
      </c>
      <c r="W43" s="36">
        <v>0</v>
      </c>
      <c r="X43" s="36">
        <v>0</v>
      </c>
      <c r="Y43" s="36">
        <v>0</v>
      </c>
      <c r="Z43" s="40"/>
      <c r="AA43" s="31">
        <v>0</v>
      </c>
      <c r="AB43" s="31">
        <v>0</v>
      </c>
      <c r="AC43" s="31">
        <v>0</v>
      </c>
      <c r="AD43" s="31">
        <v>0</v>
      </c>
      <c r="AE43" s="31">
        <v>0</v>
      </c>
      <c r="AF43" s="31">
        <v>0</v>
      </c>
      <c r="AG43" s="31">
        <v>0</v>
      </c>
      <c r="AH43" s="31">
        <v>0</v>
      </c>
      <c r="AI43" s="31">
        <v>0</v>
      </c>
      <c r="AJ43" s="31">
        <v>0</v>
      </c>
      <c r="AK43" s="31">
        <v>0</v>
      </c>
      <c r="AL43" s="31">
        <v>0</v>
      </c>
      <c r="AM43" s="31">
        <v>0</v>
      </c>
      <c r="AN43" s="32">
        <f>SUM(Tabla1[[#This Row],[Recursos propios 2024]:[Otros 2024]])</f>
        <v>0</v>
      </c>
      <c r="AO43" s="40"/>
      <c r="AP43" s="31"/>
      <c r="AQ43" s="31"/>
      <c r="AR43" s="31"/>
      <c r="AS43" s="31"/>
      <c r="AT43" s="31"/>
      <c r="AU43" s="31"/>
      <c r="AV43" s="31"/>
      <c r="AW43" s="31"/>
      <c r="AX43" s="31"/>
      <c r="AY43" s="31"/>
      <c r="AZ43" s="31"/>
      <c r="BA43" s="31"/>
      <c r="BB43" s="31"/>
      <c r="BC43" s="33">
        <f>SUM(Tabla1[[#This Row],[Recursos propios 20242]:[Otros 202415]])</f>
        <v>0</v>
      </c>
      <c r="BD43" s="34" t="e">
        <f>Tabla1[[#This Row],[Total Comprometido 2024]]/Tabla1[[#This Row],[Total 2024]]</f>
        <v>#DIV/0!</v>
      </c>
      <c r="BE43" s="32"/>
      <c r="BF43" s="32"/>
      <c r="BG43" s="32">
        <v>0</v>
      </c>
      <c r="BH43" s="2" t="s">
        <v>54</v>
      </c>
      <c r="BI43" s="35" t="s">
        <v>55</v>
      </c>
      <c r="BJ43" s="2">
        <v>16</v>
      </c>
    </row>
    <row r="44" spans="1:62" s="43" customFormat="1" ht="234" x14ac:dyDescent="0.25">
      <c r="A44" s="2">
        <v>20</v>
      </c>
      <c r="B44" s="2" t="s">
        <v>45</v>
      </c>
      <c r="C44" s="2" t="s">
        <v>46</v>
      </c>
      <c r="D44" s="2" t="s">
        <v>100</v>
      </c>
      <c r="E44" s="2" t="s">
        <v>101</v>
      </c>
      <c r="F44" s="2" t="s">
        <v>102</v>
      </c>
      <c r="G44" s="2" t="s">
        <v>103</v>
      </c>
      <c r="H44" s="2">
        <v>450202100</v>
      </c>
      <c r="I44" s="2" t="s">
        <v>104</v>
      </c>
      <c r="J44" s="2">
        <v>4</v>
      </c>
      <c r="K44" s="2" t="s">
        <v>52</v>
      </c>
      <c r="L44" s="2" t="s">
        <v>53</v>
      </c>
      <c r="M44" s="2">
        <v>6</v>
      </c>
      <c r="N44" s="2">
        <v>0</v>
      </c>
      <c r="O44" s="39">
        <v>0</v>
      </c>
      <c r="P44" s="46" t="e">
        <f>+Tabla1[[#This Row],[Meta Ejecutada Vigencia4]]/Tabla1[[#This Row],[Meta Programada Vigencia]]</f>
        <v>#DIV/0!</v>
      </c>
      <c r="Q44" s="37">
        <f>+Tabla1[[#This Row],[Meta Ejecutada Vigencia4]]/Tabla1[[#This Row],[Meta Programada Cuatrienio3]]</f>
        <v>0</v>
      </c>
      <c r="R44" s="49">
        <v>2021680010166</v>
      </c>
      <c r="S44" s="27" t="s">
        <v>222</v>
      </c>
      <c r="T44" s="28">
        <v>0</v>
      </c>
      <c r="U44" s="45">
        <v>0</v>
      </c>
      <c r="V44" s="25">
        <v>0</v>
      </c>
      <c r="W44" s="25">
        <v>0</v>
      </c>
      <c r="X44" s="30">
        <v>0</v>
      </c>
      <c r="Y44" s="47" t="s">
        <v>300</v>
      </c>
      <c r="Z44" s="40"/>
      <c r="AA44" s="31">
        <v>0</v>
      </c>
      <c r="AB44" s="31">
        <v>0</v>
      </c>
      <c r="AC44" s="31">
        <v>0</v>
      </c>
      <c r="AD44" s="31">
        <v>0</v>
      </c>
      <c r="AE44" s="31">
        <v>0</v>
      </c>
      <c r="AF44" s="31">
        <v>0</v>
      </c>
      <c r="AG44" s="31">
        <v>0</v>
      </c>
      <c r="AH44" s="31">
        <v>0</v>
      </c>
      <c r="AI44" s="31">
        <v>0</v>
      </c>
      <c r="AJ44" s="31">
        <v>0</v>
      </c>
      <c r="AK44" s="31">
        <v>0</v>
      </c>
      <c r="AL44" s="31">
        <v>0</v>
      </c>
      <c r="AM44" s="31">
        <v>0</v>
      </c>
      <c r="AN44" s="32">
        <f>SUM(Tabla1[[#This Row],[Recursos propios 2024]:[Otros 2024]])</f>
        <v>0</v>
      </c>
      <c r="AO44" s="31"/>
      <c r="AP44" s="31"/>
      <c r="AQ44" s="31"/>
      <c r="AR44" s="31"/>
      <c r="AS44" s="31"/>
      <c r="AT44" s="31"/>
      <c r="AU44" s="31"/>
      <c r="AV44" s="31"/>
      <c r="AW44" s="31"/>
      <c r="AX44" s="31"/>
      <c r="AY44" s="31"/>
      <c r="AZ44" s="31"/>
      <c r="BA44" s="31"/>
      <c r="BB44" s="31"/>
      <c r="BC44" s="33">
        <f>SUM(Tabla1[[#This Row],[Recursos propios 20242]:[Otros 202415]])</f>
        <v>0</v>
      </c>
      <c r="BD44" s="34" t="e">
        <f>Tabla1[[#This Row],[Total Comprometido 2024]]/Tabla1[[#This Row],[Total 2024]]</f>
        <v>#DIV/0!</v>
      </c>
      <c r="BE44" s="32"/>
      <c r="BF44" s="32"/>
      <c r="BG44" s="32">
        <v>0</v>
      </c>
      <c r="BH44" s="2" t="s">
        <v>54</v>
      </c>
      <c r="BI44" s="35" t="s">
        <v>55</v>
      </c>
      <c r="BJ44" s="3"/>
    </row>
    <row r="45" spans="1:62" s="43" customFormat="1" ht="162" x14ac:dyDescent="0.25">
      <c r="A45" s="2">
        <v>20</v>
      </c>
      <c r="B45" s="2" t="s">
        <v>45</v>
      </c>
      <c r="C45" s="2" t="s">
        <v>46</v>
      </c>
      <c r="D45" s="2" t="s">
        <v>100</v>
      </c>
      <c r="E45" s="2" t="s">
        <v>101</v>
      </c>
      <c r="F45" s="2" t="s">
        <v>102</v>
      </c>
      <c r="G45" s="2" t="s">
        <v>103</v>
      </c>
      <c r="H45" s="2">
        <v>450202100</v>
      </c>
      <c r="I45" s="2" t="s">
        <v>104</v>
      </c>
      <c r="J45" s="2">
        <v>4</v>
      </c>
      <c r="K45" s="2" t="s">
        <v>52</v>
      </c>
      <c r="L45" s="2" t="s">
        <v>53</v>
      </c>
      <c r="M45" s="2">
        <v>6</v>
      </c>
      <c r="N45" s="2">
        <v>0</v>
      </c>
      <c r="O45" s="39">
        <v>0</v>
      </c>
      <c r="P45" s="46" t="e">
        <f>+Tabla1[[#This Row],[Meta Ejecutada Vigencia4]]/Tabla1[[#This Row],[Meta Programada Vigencia]]</f>
        <v>#DIV/0!</v>
      </c>
      <c r="Q45" s="37">
        <f>+Tabla1[[#This Row],[Meta Ejecutada Vigencia4]]/Tabla1[[#This Row],[Meta Programada Cuatrienio3]]</f>
        <v>0</v>
      </c>
      <c r="R45" s="49">
        <v>2022680010073</v>
      </c>
      <c r="S45" s="27" t="s">
        <v>223</v>
      </c>
      <c r="T45" s="28">
        <v>0</v>
      </c>
      <c r="U45" s="45">
        <v>0</v>
      </c>
      <c r="V45" s="39">
        <v>0</v>
      </c>
      <c r="W45" s="39">
        <v>0</v>
      </c>
      <c r="X45" s="39">
        <v>0</v>
      </c>
      <c r="Y45" s="39">
        <v>0</v>
      </c>
      <c r="Z45" s="40"/>
      <c r="AA45" s="31">
        <v>0</v>
      </c>
      <c r="AB45" s="31">
        <v>0</v>
      </c>
      <c r="AC45" s="31">
        <v>0</v>
      </c>
      <c r="AD45" s="31">
        <v>0</v>
      </c>
      <c r="AE45" s="31">
        <v>0</v>
      </c>
      <c r="AF45" s="31">
        <v>0</v>
      </c>
      <c r="AG45" s="31">
        <v>0</v>
      </c>
      <c r="AH45" s="31">
        <v>0</v>
      </c>
      <c r="AI45" s="31">
        <v>0</v>
      </c>
      <c r="AJ45" s="31">
        <v>0</v>
      </c>
      <c r="AK45" s="31">
        <v>0</v>
      </c>
      <c r="AL45" s="31">
        <v>0</v>
      </c>
      <c r="AM45" s="31">
        <v>0</v>
      </c>
      <c r="AN45" s="32">
        <f>SUM(Tabla1[[#This Row],[Recursos propios 2024]:[Otros 2024]])</f>
        <v>0</v>
      </c>
      <c r="AO45" s="31"/>
      <c r="AP45" s="31"/>
      <c r="AQ45" s="31"/>
      <c r="AR45" s="31"/>
      <c r="AS45" s="31"/>
      <c r="AT45" s="31"/>
      <c r="AU45" s="31"/>
      <c r="AV45" s="31"/>
      <c r="AW45" s="31"/>
      <c r="AX45" s="31"/>
      <c r="AY45" s="31"/>
      <c r="AZ45" s="31"/>
      <c r="BA45" s="31"/>
      <c r="BB45" s="31"/>
      <c r="BC45" s="33">
        <f>SUM(Tabla1[[#This Row],[Recursos propios 20242]:[Otros 202415]])</f>
        <v>0</v>
      </c>
      <c r="BD45" s="34" t="e">
        <f>Tabla1[[#This Row],[Total Comprometido 2024]]/Tabla1[[#This Row],[Total 2024]]</f>
        <v>#DIV/0!</v>
      </c>
      <c r="BE45" s="32"/>
      <c r="BF45" s="32"/>
      <c r="BG45" s="32">
        <v>0</v>
      </c>
      <c r="BH45" s="2" t="s">
        <v>54</v>
      </c>
      <c r="BI45" s="35" t="s">
        <v>55</v>
      </c>
      <c r="BJ45" s="3"/>
    </row>
    <row r="46" spans="1:62" s="43" customFormat="1" ht="162" x14ac:dyDescent="0.25">
      <c r="A46" s="2">
        <v>20</v>
      </c>
      <c r="B46" s="2" t="s">
        <v>45</v>
      </c>
      <c r="C46" s="2" t="s">
        <v>46</v>
      </c>
      <c r="D46" s="2" t="s">
        <v>100</v>
      </c>
      <c r="E46" s="2" t="s">
        <v>101</v>
      </c>
      <c r="F46" s="2" t="s">
        <v>102</v>
      </c>
      <c r="G46" s="2" t="s">
        <v>103</v>
      </c>
      <c r="H46" s="2">
        <v>450202100</v>
      </c>
      <c r="I46" s="2" t="s">
        <v>104</v>
      </c>
      <c r="J46" s="2">
        <v>4</v>
      </c>
      <c r="K46" s="2" t="s">
        <v>52</v>
      </c>
      <c r="L46" s="2" t="s">
        <v>53</v>
      </c>
      <c r="M46" s="2">
        <v>6</v>
      </c>
      <c r="N46" s="2">
        <v>0</v>
      </c>
      <c r="O46" s="39">
        <v>0</v>
      </c>
      <c r="P46" s="46" t="e">
        <f>+Tabla1[[#This Row],[Meta Ejecutada Vigencia4]]/Tabla1[[#This Row],[Meta Programada Vigencia]]</f>
        <v>#DIV/0!</v>
      </c>
      <c r="Q46" s="37">
        <f>+Tabla1[[#This Row],[Meta Ejecutada Vigencia4]]/Tabla1[[#This Row],[Meta Programada Cuatrienio3]]</f>
        <v>0</v>
      </c>
      <c r="R46" s="49">
        <v>2022680010075</v>
      </c>
      <c r="S46" s="27" t="s">
        <v>224</v>
      </c>
      <c r="T46" s="28">
        <v>0</v>
      </c>
      <c r="U46" s="45">
        <v>0</v>
      </c>
      <c r="V46" s="39">
        <v>0</v>
      </c>
      <c r="W46" s="39">
        <v>0</v>
      </c>
      <c r="X46" s="39">
        <v>0</v>
      </c>
      <c r="Y46" s="39">
        <v>0</v>
      </c>
      <c r="Z46" s="40"/>
      <c r="AA46" s="31">
        <v>0</v>
      </c>
      <c r="AB46" s="31">
        <v>0</v>
      </c>
      <c r="AC46" s="31">
        <v>0</v>
      </c>
      <c r="AD46" s="31">
        <v>0</v>
      </c>
      <c r="AE46" s="31">
        <v>0</v>
      </c>
      <c r="AF46" s="31">
        <v>0</v>
      </c>
      <c r="AG46" s="31">
        <v>0</v>
      </c>
      <c r="AH46" s="31">
        <v>0</v>
      </c>
      <c r="AI46" s="31">
        <v>0</v>
      </c>
      <c r="AJ46" s="31">
        <v>0</v>
      </c>
      <c r="AK46" s="31">
        <v>0</v>
      </c>
      <c r="AL46" s="31">
        <v>0</v>
      </c>
      <c r="AM46" s="31">
        <v>0</v>
      </c>
      <c r="AN46" s="32">
        <f>SUM(Tabla1[[#This Row],[Recursos propios 2024]:[Otros 2024]])</f>
        <v>0</v>
      </c>
      <c r="AO46" s="31"/>
      <c r="AP46" s="31"/>
      <c r="AQ46" s="31"/>
      <c r="AR46" s="31"/>
      <c r="AS46" s="31"/>
      <c r="AT46" s="31"/>
      <c r="AU46" s="31"/>
      <c r="AV46" s="31"/>
      <c r="AW46" s="31"/>
      <c r="AX46" s="31"/>
      <c r="AY46" s="31"/>
      <c r="AZ46" s="31"/>
      <c r="BA46" s="31"/>
      <c r="BB46" s="31"/>
      <c r="BC46" s="33">
        <f>SUM(Tabla1[[#This Row],[Recursos propios 20242]:[Otros 202415]])</f>
        <v>0</v>
      </c>
      <c r="BD46" s="34" t="e">
        <f>Tabla1[[#This Row],[Total Comprometido 2024]]/Tabla1[[#This Row],[Total 2024]]</f>
        <v>#DIV/0!</v>
      </c>
      <c r="BE46" s="32"/>
      <c r="BF46" s="32"/>
      <c r="BG46" s="32">
        <v>0</v>
      </c>
      <c r="BH46" s="2" t="s">
        <v>54</v>
      </c>
      <c r="BI46" s="35" t="s">
        <v>55</v>
      </c>
      <c r="BJ46" s="3"/>
    </row>
    <row r="47" spans="1:62" s="43" customFormat="1" ht="270" x14ac:dyDescent="0.25">
      <c r="A47" s="2">
        <v>20</v>
      </c>
      <c r="B47" s="2" t="s">
        <v>45</v>
      </c>
      <c r="C47" s="2" t="s">
        <v>46</v>
      </c>
      <c r="D47" s="2" t="s">
        <v>100</v>
      </c>
      <c r="E47" s="2" t="s">
        <v>101</v>
      </c>
      <c r="F47" s="2" t="s">
        <v>102</v>
      </c>
      <c r="G47" s="2" t="s">
        <v>103</v>
      </c>
      <c r="H47" s="2">
        <v>450202100</v>
      </c>
      <c r="I47" s="2" t="s">
        <v>104</v>
      </c>
      <c r="J47" s="2">
        <v>4</v>
      </c>
      <c r="K47" s="2" t="s">
        <v>52</v>
      </c>
      <c r="L47" s="2" t="s">
        <v>53</v>
      </c>
      <c r="M47" s="2">
        <v>6</v>
      </c>
      <c r="N47" s="2">
        <v>1</v>
      </c>
      <c r="O47" s="39">
        <v>1</v>
      </c>
      <c r="P47" s="46">
        <f>+Tabla1[[#This Row],[Meta Ejecutada Vigencia4]]/Tabla1[[#This Row],[Meta Programada Vigencia]]</f>
        <v>1</v>
      </c>
      <c r="Q47" s="37">
        <f>+Tabla1[[#This Row],[Meta Ejecutada Vigencia4]]/Tabla1[[#This Row],[Meta Programada Cuatrienio3]]</f>
        <v>0.16666666666666666</v>
      </c>
      <c r="R47" s="49">
        <v>2024680010136</v>
      </c>
      <c r="S47" s="27" t="s">
        <v>225</v>
      </c>
      <c r="T47" s="28">
        <v>69200000</v>
      </c>
      <c r="U47" s="45">
        <v>39200000</v>
      </c>
      <c r="V47" s="25" t="s">
        <v>292</v>
      </c>
      <c r="W47" s="25" t="s">
        <v>293</v>
      </c>
      <c r="X47" s="30">
        <v>619703</v>
      </c>
      <c r="Y47" s="47" t="s">
        <v>299</v>
      </c>
      <c r="Z47" s="40">
        <v>39200000</v>
      </c>
      <c r="AA47" s="31">
        <v>0</v>
      </c>
      <c r="AB47" s="31">
        <v>0</v>
      </c>
      <c r="AC47" s="31">
        <v>0</v>
      </c>
      <c r="AD47" s="31">
        <v>0</v>
      </c>
      <c r="AE47" s="31">
        <v>0</v>
      </c>
      <c r="AF47" s="31">
        <v>0</v>
      </c>
      <c r="AG47" s="31">
        <v>0</v>
      </c>
      <c r="AH47" s="31">
        <v>0</v>
      </c>
      <c r="AI47" s="31">
        <v>0</v>
      </c>
      <c r="AJ47" s="31">
        <v>0</v>
      </c>
      <c r="AK47" s="31">
        <v>0</v>
      </c>
      <c r="AL47" s="31">
        <v>0</v>
      </c>
      <c r="AM47" s="31">
        <v>0</v>
      </c>
      <c r="AN47" s="32">
        <f>SUM(Tabla1[[#This Row],[Recursos propios 2024]:[Otros 2024]])</f>
        <v>39200000</v>
      </c>
      <c r="AO47" s="31">
        <v>19461880.68</v>
      </c>
      <c r="AP47" s="31"/>
      <c r="AQ47" s="31"/>
      <c r="AR47" s="31"/>
      <c r="AS47" s="31"/>
      <c r="AT47" s="31"/>
      <c r="AU47" s="31"/>
      <c r="AV47" s="31"/>
      <c r="AW47" s="31"/>
      <c r="AX47" s="31"/>
      <c r="AY47" s="31"/>
      <c r="AZ47" s="31"/>
      <c r="BA47" s="31"/>
      <c r="BB47" s="31"/>
      <c r="BC47" s="33">
        <f>SUM(Tabla1[[#This Row],[Recursos propios 20242]:[Otros 202415]])</f>
        <v>19461880.68</v>
      </c>
      <c r="BD47" s="34">
        <f>Tabla1[[#This Row],[Total Comprometido 2024]]/Tabla1[[#This Row],[Total 2024]]</f>
        <v>0.49647654795918367</v>
      </c>
      <c r="BE47" s="32">
        <v>19461880.68</v>
      </c>
      <c r="BF47" s="32">
        <v>19461880.68</v>
      </c>
      <c r="BG47" s="32">
        <v>0</v>
      </c>
      <c r="BH47" s="2" t="s">
        <v>54</v>
      </c>
      <c r="BI47" s="35" t="s">
        <v>55</v>
      </c>
      <c r="BJ47" s="3"/>
    </row>
    <row r="48" spans="1:62" s="43" customFormat="1" ht="162" x14ac:dyDescent="0.25">
      <c r="A48" s="2">
        <v>20</v>
      </c>
      <c r="B48" s="2" t="s">
        <v>45</v>
      </c>
      <c r="C48" s="2" t="s">
        <v>46</v>
      </c>
      <c r="D48" s="2" t="s">
        <v>100</v>
      </c>
      <c r="E48" s="2" t="s">
        <v>101</v>
      </c>
      <c r="F48" s="2" t="s">
        <v>102</v>
      </c>
      <c r="G48" s="2" t="s">
        <v>103</v>
      </c>
      <c r="H48" s="2">
        <v>450202100</v>
      </c>
      <c r="I48" s="2" t="s">
        <v>104</v>
      </c>
      <c r="J48" s="2">
        <v>4</v>
      </c>
      <c r="K48" s="2" t="s">
        <v>52</v>
      </c>
      <c r="L48" s="2" t="s">
        <v>53</v>
      </c>
      <c r="M48" s="2">
        <v>6</v>
      </c>
      <c r="N48" s="2">
        <v>1</v>
      </c>
      <c r="O48" s="39">
        <v>1</v>
      </c>
      <c r="P48" s="46">
        <f>+Tabla1[[#This Row],[Meta Ejecutada Vigencia4]]/Tabla1[[#This Row],[Meta Programada Vigencia]]</f>
        <v>1</v>
      </c>
      <c r="Q48" s="37">
        <f>+Tabla1[[#This Row],[Meta Ejecutada Vigencia4]]/Tabla1[[#This Row],[Meta Programada Cuatrienio3]]</f>
        <v>0.16666666666666666</v>
      </c>
      <c r="R48" s="51">
        <v>2024680010130</v>
      </c>
      <c r="S48" s="52" t="s">
        <v>226</v>
      </c>
      <c r="T48" s="67">
        <v>190000000</v>
      </c>
      <c r="U48" s="45">
        <v>40000000</v>
      </c>
      <c r="V48" s="39" t="s">
        <v>295</v>
      </c>
      <c r="W48" s="39" t="s">
        <v>295</v>
      </c>
      <c r="X48" s="39">
        <v>576</v>
      </c>
      <c r="Y48" s="47" t="s">
        <v>296</v>
      </c>
      <c r="Z48" s="40">
        <v>40000000</v>
      </c>
      <c r="AA48" s="31">
        <v>0</v>
      </c>
      <c r="AB48" s="31">
        <v>0</v>
      </c>
      <c r="AC48" s="31">
        <v>0</v>
      </c>
      <c r="AD48" s="31">
        <v>0</v>
      </c>
      <c r="AE48" s="31">
        <v>0</v>
      </c>
      <c r="AF48" s="31">
        <v>0</v>
      </c>
      <c r="AG48" s="31">
        <v>0</v>
      </c>
      <c r="AH48" s="31">
        <v>0</v>
      </c>
      <c r="AI48" s="31">
        <v>0</v>
      </c>
      <c r="AJ48" s="31">
        <v>0</v>
      </c>
      <c r="AK48" s="31">
        <v>0</v>
      </c>
      <c r="AL48" s="31">
        <v>0</v>
      </c>
      <c r="AM48" s="31">
        <v>0</v>
      </c>
      <c r="AN48" s="32">
        <f>SUM(Tabla1[[#This Row],[Recursos propios 2024]:[Otros 2024]])</f>
        <v>40000000</v>
      </c>
      <c r="AO48" s="31">
        <v>19859061.920000002</v>
      </c>
      <c r="AP48" s="31"/>
      <c r="AQ48" s="31"/>
      <c r="AR48" s="31"/>
      <c r="AS48" s="31"/>
      <c r="AT48" s="31"/>
      <c r="AU48" s="31"/>
      <c r="AV48" s="31"/>
      <c r="AW48" s="31"/>
      <c r="AX48" s="31"/>
      <c r="AY48" s="31"/>
      <c r="AZ48" s="31"/>
      <c r="BA48" s="31"/>
      <c r="BB48" s="31"/>
      <c r="BC48" s="33">
        <f>SUM(Tabla1[[#This Row],[Recursos propios 20242]:[Otros 202415]])</f>
        <v>19859061.920000002</v>
      </c>
      <c r="BD48" s="34">
        <f>Tabla1[[#This Row],[Total Comprometido 2024]]/Tabla1[[#This Row],[Total 2024]]</f>
        <v>0.49647654800000002</v>
      </c>
      <c r="BE48" s="32">
        <v>19859061.920000002</v>
      </c>
      <c r="BF48" s="32">
        <v>19859061.920000002</v>
      </c>
      <c r="BG48" s="32">
        <v>0</v>
      </c>
      <c r="BH48" s="2" t="s">
        <v>54</v>
      </c>
      <c r="BI48" s="35" t="s">
        <v>55</v>
      </c>
      <c r="BJ48" s="3"/>
    </row>
    <row r="49" spans="1:62" s="43" customFormat="1" ht="270" x14ac:dyDescent="0.25">
      <c r="A49" s="2">
        <v>20</v>
      </c>
      <c r="B49" s="2" t="s">
        <v>45</v>
      </c>
      <c r="C49" s="2" t="s">
        <v>46</v>
      </c>
      <c r="D49" s="2" t="s">
        <v>100</v>
      </c>
      <c r="E49" s="2" t="s">
        <v>101</v>
      </c>
      <c r="F49" s="2" t="s">
        <v>102</v>
      </c>
      <c r="G49" s="2" t="s">
        <v>103</v>
      </c>
      <c r="H49" s="2">
        <v>450202100</v>
      </c>
      <c r="I49" s="2" t="s">
        <v>104</v>
      </c>
      <c r="J49" s="2">
        <v>4</v>
      </c>
      <c r="K49" s="2" t="s">
        <v>52</v>
      </c>
      <c r="L49" s="2" t="s">
        <v>53</v>
      </c>
      <c r="M49" s="2">
        <v>6</v>
      </c>
      <c r="N49" s="2">
        <v>1</v>
      </c>
      <c r="O49" s="39">
        <v>1</v>
      </c>
      <c r="P49" s="46">
        <f>+Tabla1[[#This Row],[Meta Ejecutada Vigencia4]]/Tabla1[[#This Row],[Meta Programada Vigencia]]</f>
        <v>1</v>
      </c>
      <c r="Q49" s="37">
        <f>+Tabla1[[#This Row],[Meta Ejecutada Vigencia4]]/Tabla1[[#This Row],[Meta Programada Cuatrienio3]]</f>
        <v>0.16666666666666666</v>
      </c>
      <c r="R49" s="49">
        <v>2024680010104</v>
      </c>
      <c r="S49" s="27" t="s">
        <v>227</v>
      </c>
      <c r="T49" s="28">
        <v>200000000</v>
      </c>
      <c r="U49" s="45">
        <v>50000000</v>
      </c>
      <c r="V49" s="25" t="s">
        <v>292</v>
      </c>
      <c r="W49" s="25" t="s">
        <v>293</v>
      </c>
      <c r="X49" s="30">
        <v>619703</v>
      </c>
      <c r="Y49" s="47" t="s">
        <v>294</v>
      </c>
      <c r="Z49" s="40">
        <v>50000000</v>
      </c>
      <c r="AA49" s="31">
        <v>0</v>
      </c>
      <c r="AB49" s="31">
        <v>0</v>
      </c>
      <c r="AC49" s="31">
        <v>0</v>
      </c>
      <c r="AD49" s="31">
        <v>0</v>
      </c>
      <c r="AE49" s="31">
        <v>0</v>
      </c>
      <c r="AF49" s="31">
        <v>0</v>
      </c>
      <c r="AG49" s="31">
        <v>0</v>
      </c>
      <c r="AH49" s="31">
        <v>0</v>
      </c>
      <c r="AI49" s="31">
        <v>0</v>
      </c>
      <c r="AJ49" s="31">
        <v>0</v>
      </c>
      <c r="AK49" s="31">
        <v>0</v>
      </c>
      <c r="AL49" s="31">
        <v>0</v>
      </c>
      <c r="AM49" s="31">
        <v>0</v>
      </c>
      <c r="AN49" s="32">
        <f>SUM(Tabla1[[#This Row],[Recursos propios 2024]:[Otros 2024]])</f>
        <v>50000000</v>
      </c>
      <c r="AO49" s="31">
        <v>24823827.399999999</v>
      </c>
      <c r="AP49" s="31"/>
      <c r="AQ49" s="31"/>
      <c r="AR49" s="31"/>
      <c r="AS49" s="31"/>
      <c r="AT49" s="31"/>
      <c r="AU49" s="31"/>
      <c r="AV49" s="31"/>
      <c r="AW49" s="31"/>
      <c r="AX49" s="31"/>
      <c r="AY49" s="31"/>
      <c r="AZ49" s="31"/>
      <c r="BA49" s="31"/>
      <c r="BB49" s="31"/>
      <c r="BC49" s="33">
        <f>SUM(Tabla1[[#This Row],[Recursos propios 20242]:[Otros 202415]])</f>
        <v>24823827.399999999</v>
      </c>
      <c r="BD49" s="34">
        <f>Tabla1[[#This Row],[Total Comprometido 2024]]/Tabla1[[#This Row],[Total 2024]]</f>
        <v>0.49647654799999996</v>
      </c>
      <c r="BE49" s="32">
        <v>24823827.399999999</v>
      </c>
      <c r="BF49" s="32">
        <v>24823827.399999999</v>
      </c>
      <c r="BG49" s="32">
        <v>0</v>
      </c>
      <c r="BH49" s="2" t="s">
        <v>54</v>
      </c>
      <c r="BI49" s="35" t="s">
        <v>55</v>
      </c>
      <c r="BJ49" s="3"/>
    </row>
    <row r="50" spans="1:62" s="43" customFormat="1" ht="288" x14ac:dyDescent="0.25">
      <c r="A50" s="2">
        <v>20</v>
      </c>
      <c r="B50" s="2" t="s">
        <v>45</v>
      </c>
      <c r="C50" s="2" t="s">
        <v>46</v>
      </c>
      <c r="D50" s="2" t="s">
        <v>100</v>
      </c>
      <c r="E50" s="2" t="s">
        <v>101</v>
      </c>
      <c r="F50" s="2" t="s">
        <v>102</v>
      </c>
      <c r="G50" s="2" t="s">
        <v>103</v>
      </c>
      <c r="H50" s="2">
        <v>450202100</v>
      </c>
      <c r="I50" s="2" t="s">
        <v>104</v>
      </c>
      <c r="J50" s="2">
        <v>4</v>
      </c>
      <c r="K50" s="2" t="s">
        <v>52</v>
      </c>
      <c r="L50" s="2" t="s">
        <v>53</v>
      </c>
      <c r="M50" s="2">
        <v>6</v>
      </c>
      <c r="N50" s="2">
        <v>1</v>
      </c>
      <c r="O50" s="39">
        <v>0.57999999999999996</v>
      </c>
      <c r="P50" s="46">
        <f>+Tabla1[[#This Row],[Meta Ejecutada Vigencia4]]/Tabla1[[#This Row],[Meta Programada Vigencia]]</f>
        <v>0.57999999999999996</v>
      </c>
      <c r="Q50" s="37">
        <f>+Tabla1[[#This Row],[Meta Ejecutada Vigencia4]]/Tabla1[[#This Row],[Meta Programada Cuatrienio3]]</f>
        <v>9.6666666666666665E-2</v>
      </c>
      <c r="R50" s="49">
        <v>2024680010133</v>
      </c>
      <c r="S50" s="27" t="s">
        <v>228</v>
      </c>
      <c r="T50" s="28">
        <v>414000000</v>
      </c>
      <c r="U50" s="45">
        <v>264000000</v>
      </c>
      <c r="V50" s="39" t="s">
        <v>297</v>
      </c>
      <c r="W50" s="25" t="s">
        <v>293</v>
      </c>
      <c r="X50" s="30">
        <v>3120</v>
      </c>
      <c r="Y50" s="47" t="s">
        <v>298</v>
      </c>
      <c r="Z50" s="40">
        <v>264000000</v>
      </c>
      <c r="AA50" s="31">
        <v>0</v>
      </c>
      <c r="AB50" s="31">
        <v>0</v>
      </c>
      <c r="AC50" s="31">
        <v>0</v>
      </c>
      <c r="AD50" s="31">
        <v>0</v>
      </c>
      <c r="AE50" s="31">
        <v>0</v>
      </c>
      <c r="AF50" s="31">
        <v>0</v>
      </c>
      <c r="AG50" s="31">
        <v>0</v>
      </c>
      <c r="AH50" s="31">
        <v>0</v>
      </c>
      <c r="AI50" s="31">
        <v>0</v>
      </c>
      <c r="AJ50" s="31">
        <v>0</v>
      </c>
      <c r="AK50" s="31">
        <v>0</v>
      </c>
      <c r="AL50" s="31">
        <v>0</v>
      </c>
      <c r="AM50" s="31">
        <v>0</v>
      </c>
      <c r="AN50" s="32">
        <f>SUM(Tabla1[[#This Row],[Recursos propios 2024]:[Otros 2024]])</f>
        <v>264000000</v>
      </c>
      <c r="AO50" s="31">
        <v>147559052.66</v>
      </c>
      <c r="AP50" s="31"/>
      <c r="AQ50" s="31"/>
      <c r="AR50" s="31"/>
      <c r="AS50" s="31"/>
      <c r="AT50" s="31"/>
      <c r="AU50" s="31"/>
      <c r="AV50" s="31"/>
      <c r="AW50" s="31"/>
      <c r="AX50" s="31"/>
      <c r="AY50" s="31"/>
      <c r="AZ50" s="31"/>
      <c r="BA50" s="31"/>
      <c r="BB50" s="31"/>
      <c r="BC50" s="33">
        <f>SUM(Tabla1[[#This Row],[Recursos propios 20242]:[Otros 202415]])</f>
        <v>147559052.66</v>
      </c>
      <c r="BD50" s="34">
        <f>Tabla1[[#This Row],[Total Comprometido 2024]]/Tabla1[[#This Row],[Total 2024]]</f>
        <v>0.55893580553030298</v>
      </c>
      <c r="BE50" s="32">
        <v>129716666.66</v>
      </c>
      <c r="BF50" s="32">
        <v>129716666.66</v>
      </c>
      <c r="BG50" s="32">
        <v>0</v>
      </c>
      <c r="BH50" s="2" t="s">
        <v>54</v>
      </c>
      <c r="BI50" s="35" t="s">
        <v>55</v>
      </c>
      <c r="BJ50" s="3"/>
    </row>
    <row r="51" spans="1:62" s="43" customFormat="1" ht="216" x14ac:dyDescent="0.25">
      <c r="A51" s="2">
        <v>20</v>
      </c>
      <c r="B51" s="2" t="s">
        <v>45</v>
      </c>
      <c r="C51" s="2" t="s">
        <v>46</v>
      </c>
      <c r="D51" s="2" t="s">
        <v>100</v>
      </c>
      <c r="E51" s="2" t="s">
        <v>101</v>
      </c>
      <c r="F51" s="2" t="s">
        <v>102</v>
      </c>
      <c r="G51" s="2" t="s">
        <v>103</v>
      </c>
      <c r="H51" s="2">
        <v>450202100</v>
      </c>
      <c r="I51" s="2" t="s">
        <v>104</v>
      </c>
      <c r="J51" s="2">
        <v>4</v>
      </c>
      <c r="K51" s="2" t="s">
        <v>52</v>
      </c>
      <c r="L51" s="2" t="s">
        <v>53</v>
      </c>
      <c r="M51" s="2">
        <v>6</v>
      </c>
      <c r="N51" s="2">
        <v>1</v>
      </c>
      <c r="O51" s="39">
        <v>0</v>
      </c>
      <c r="P51" s="46">
        <f>+Tabla1[[#This Row],[Meta Ejecutada Vigencia4]]/Tabla1[[#This Row],[Meta Programada Vigencia]]</f>
        <v>0</v>
      </c>
      <c r="Q51" s="37">
        <f>+Tabla1[[#This Row],[Meta Ejecutada Vigencia4]]/Tabla1[[#This Row],[Meta Programada Cuatrienio3]]</f>
        <v>0</v>
      </c>
      <c r="R51" s="49">
        <v>2024680010128</v>
      </c>
      <c r="S51" s="27" t="s">
        <v>229</v>
      </c>
      <c r="T51" s="28">
        <v>3695781900</v>
      </c>
      <c r="U51" s="45">
        <v>3695781900</v>
      </c>
      <c r="V51" s="39">
        <v>0</v>
      </c>
      <c r="W51" s="39">
        <v>0</v>
      </c>
      <c r="X51" s="39">
        <v>0</v>
      </c>
      <c r="Y51" s="39">
        <v>0</v>
      </c>
      <c r="Z51" s="40">
        <v>3695781900</v>
      </c>
      <c r="AA51" s="31">
        <v>0</v>
      </c>
      <c r="AB51" s="31">
        <v>0</v>
      </c>
      <c r="AC51" s="31">
        <v>0</v>
      </c>
      <c r="AD51" s="31">
        <v>0</v>
      </c>
      <c r="AE51" s="31">
        <v>0</v>
      </c>
      <c r="AF51" s="31">
        <v>0</v>
      </c>
      <c r="AG51" s="31">
        <v>0</v>
      </c>
      <c r="AH51" s="31">
        <v>0</v>
      </c>
      <c r="AI51" s="31">
        <v>0</v>
      </c>
      <c r="AJ51" s="31">
        <v>0</v>
      </c>
      <c r="AK51" s="31">
        <v>0</v>
      </c>
      <c r="AL51" s="31">
        <v>0</v>
      </c>
      <c r="AM51" s="31">
        <v>0</v>
      </c>
      <c r="AN51" s="32">
        <f>SUM(Tabla1[[#This Row],[Recursos propios 2024]:[Otros 2024]])</f>
        <v>3695781900</v>
      </c>
      <c r="AO51" s="31">
        <v>3695781900</v>
      </c>
      <c r="AP51" s="31"/>
      <c r="AQ51" s="31"/>
      <c r="AR51" s="31"/>
      <c r="AS51" s="31"/>
      <c r="AT51" s="31"/>
      <c r="AU51" s="31"/>
      <c r="AV51" s="31"/>
      <c r="AW51" s="31"/>
      <c r="AX51" s="31"/>
      <c r="AY51" s="31"/>
      <c r="AZ51" s="31"/>
      <c r="BA51" s="31"/>
      <c r="BB51" s="31"/>
      <c r="BC51" s="33">
        <f>SUM(Tabla1[[#This Row],[Recursos propios 20242]:[Otros 202415]])</f>
        <v>3695781900</v>
      </c>
      <c r="BD51" s="34">
        <f>Tabla1[[#This Row],[Total Comprometido 2024]]/Tabla1[[#This Row],[Total 2024]]</f>
        <v>1</v>
      </c>
      <c r="BE51" s="32">
        <v>0</v>
      </c>
      <c r="BF51" s="32">
        <v>0</v>
      </c>
      <c r="BG51" s="32">
        <v>0</v>
      </c>
      <c r="BH51" s="2" t="s">
        <v>54</v>
      </c>
      <c r="BI51" s="35" t="s">
        <v>55</v>
      </c>
      <c r="BJ51" s="3"/>
    </row>
    <row r="52" spans="1:62" s="43" customFormat="1" ht="252" x14ac:dyDescent="0.25">
      <c r="A52" s="3">
        <v>21</v>
      </c>
      <c r="B52" s="3" t="s">
        <v>45</v>
      </c>
      <c r="C52" s="3" t="s">
        <v>59</v>
      </c>
      <c r="D52" s="3" t="s">
        <v>65</v>
      </c>
      <c r="E52" s="3" t="s">
        <v>66</v>
      </c>
      <c r="F52" s="3" t="s">
        <v>105</v>
      </c>
      <c r="G52" s="3" t="s">
        <v>106</v>
      </c>
      <c r="H52" s="3">
        <v>120200100</v>
      </c>
      <c r="I52" s="3" t="s">
        <v>107</v>
      </c>
      <c r="J52" s="4">
        <v>1</v>
      </c>
      <c r="K52" s="3" t="s">
        <v>52</v>
      </c>
      <c r="L52" s="3" t="s">
        <v>53</v>
      </c>
      <c r="M52" s="4">
        <v>1</v>
      </c>
      <c r="N52" s="3">
        <v>0</v>
      </c>
      <c r="O52" s="25">
        <v>0</v>
      </c>
      <c r="P52" s="37" t="e">
        <f>+Tabla1[[#This Row],[Meta Ejecutada Vigencia4]]/Tabla1[[#This Row],[Meta Programada Vigencia]]</f>
        <v>#DIV/0!</v>
      </c>
      <c r="Q52" s="37">
        <f>+Tabla1[[#This Row],[Meta Ejecutada Vigencia4]]/Tabla1[[#This Row],[Meta Programada Cuatrienio3]]</f>
        <v>0</v>
      </c>
      <c r="R52" s="49">
        <v>2021680010157</v>
      </c>
      <c r="S52" s="27" t="s">
        <v>261</v>
      </c>
      <c r="T52" s="29">
        <v>26406666.670000002</v>
      </c>
      <c r="U52" s="29">
        <v>26406666.670000002</v>
      </c>
      <c r="V52" s="39" t="s">
        <v>301</v>
      </c>
      <c r="W52" s="39" t="s">
        <v>301</v>
      </c>
      <c r="X52" s="30">
        <v>21168</v>
      </c>
      <c r="Y52" s="47" t="s">
        <v>303</v>
      </c>
      <c r="Z52" s="42">
        <v>26406666.670000002</v>
      </c>
      <c r="AA52" s="31">
        <v>0</v>
      </c>
      <c r="AB52" s="31">
        <v>0</v>
      </c>
      <c r="AC52" s="31">
        <v>0</v>
      </c>
      <c r="AD52" s="31">
        <v>0</v>
      </c>
      <c r="AE52" s="31">
        <v>0</v>
      </c>
      <c r="AF52" s="31">
        <v>0</v>
      </c>
      <c r="AG52" s="31">
        <v>0</v>
      </c>
      <c r="AH52" s="31">
        <v>0</v>
      </c>
      <c r="AI52" s="31">
        <v>0</v>
      </c>
      <c r="AJ52" s="31">
        <v>0</v>
      </c>
      <c r="AK52" s="31">
        <v>0</v>
      </c>
      <c r="AL52" s="31">
        <v>0</v>
      </c>
      <c r="AM52" s="31">
        <v>0</v>
      </c>
      <c r="AN52" s="32">
        <f>SUM(Tabla1[[#This Row],[Recursos propios 2024]:[Otros 2024]])</f>
        <v>26406666.670000002</v>
      </c>
      <c r="AO52" s="33">
        <v>26406666.670000002</v>
      </c>
      <c r="AP52" s="31"/>
      <c r="AQ52" s="31"/>
      <c r="AR52" s="31"/>
      <c r="AS52" s="31"/>
      <c r="AT52" s="31"/>
      <c r="AU52" s="31"/>
      <c r="AV52" s="31"/>
      <c r="AW52" s="31"/>
      <c r="AX52" s="31"/>
      <c r="AY52" s="31"/>
      <c r="AZ52" s="31"/>
      <c r="BA52" s="31"/>
      <c r="BB52" s="31"/>
      <c r="BC52" s="33">
        <f>SUM(Tabla1[[#This Row],[Recursos propios 20242]:[Otros 202415]])</f>
        <v>26406666.670000002</v>
      </c>
      <c r="BD52" s="34">
        <f>Tabla1[[#This Row],[Total Comprometido 2024]]/Tabla1[[#This Row],[Total 2024]]</f>
        <v>1</v>
      </c>
      <c r="BE52" s="32">
        <v>26406666.670000002</v>
      </c>
      <c r="BF52" s="32">
        <v>26406666.670000002</v>
      </c>
      <c r="BG52" s="32">
        <v>0</v>
      </c>
      <c r="BH52" s="2" t="s">
        <v>54</v>
      </c>
      <c r="BI52" s="35" t="s">
        <v>55</v>
      </c>
      <c r="BJ52" s="3">
        <v>16</v>
      </c>
    </row>
    <row r="53" spans="1:62" s="43" customFormat="1" ht="306" x14ac:dyDescent="0.25">
      <c r="A53" s="3">
        <v>21</v>
      </c>
      <c r="B53" s="3" t="s">
        <v>45</v>
      </c>
      <c r="C53" s="3" t="s">
        <v>59</v>
      </c>
      <c r="D53" s="3" t="s">
        <v>65</v>
      </c>
      <c r="E53" s="3" t="s">
        <v>66</v>
      </c>
      <c r="F53" s="3" t="s">
        <v>105</v>
      </c>
      <c r="G53" s="3" t="s">
        <v>106</v>
      </c>
      <c r="H53" s="3">
        <v>120200100</v>
      </c>
      <c r="I53" s="3" t="s">
        <v>107</v>
      </c>
      <c r="J53" s="4">
        <v>1</v>
      </c>
      <c r="K53" s="3" t="s">
        <v>52</v>
      </c>
      <c r="L53" s="3" t="s">
        <v>53</v>
      </c>
      <c r="M53" s="4">
        <v>1</v>
      </c>
      <c r="N53" s="3">
        <v>1</v>
      </c>
      <c r="O53" s="36">
        <v>0.59</v>
      </c>
      <c r="P53" s="37">
        <f>+Tabla1[[#This Row],[Meta Ejecutada Vigencia4]]/Tabla1[[#This Row],[Meta Programada Vigencia]]</f>
        <v>0.59</v>
      </c>
      <c r="Q53" s="37">
        <f>+Tabla1[[#This Row],[Meta Ejecutada Vigencia4]]/Tabla1[[#This Row],[Meta Programada Cuatrienio3]]</f>
        <v>0.59</v>
      </c>
      <c r="R53" s="49">
        <v>2024680010110</v>
      </c>
      <c r="S53" s="27" t="s">
        <v>262</v>
      </c>
      <c r="T53" s="29">
        <v>666000000</v>
      </c>
      <c r="U53" s="29">
        <v>306000000</v>
      </c>
      <c r="V53" s="39" t="s">
        <v>302</v>
      </c>
      <c r="W53" s="25" t="s">
        <v>265</v>
      </c>
      <c r="X53" s="30">
        <v>619703</v>
      </c>
      <c r="Y53" s="47" t="s">
        <v>303</v>
      </c>
      <c r="Z53" s="42">
        <v>306000000</v>
      </c>
      <c r="AA53" s="31">
        <v>0</v>
      </c>
      <c r="AB53" s="31">
        <v>0</v>
      </c>
      <c r="AC53" s="31">
        <v>0</v>
      </c>
      <c r="AD53" s="31">
        <v>0</v>
      </c>
      <c r="AE53" s="31">
        <v>0</v>
      </c>
      <c r="AF53" s="31">
        <v>0</v>
      </c>
      <c r="AG53" s="31">
        <v>0</v>
      </c>
      <c r="AH53" s="31">
        <v>0</v>
      </c>
      <c r="AI53" s="31">
        <v>0</v>
      </c>
      <c r="AJ53" s="31">
        <v>0</v>
      </c>
      <c r="AK53" s="31">
        <v>0</v>
      </c>
      <c r="AL53" s="31">
        <v>0</v>
      </c>
      <c r="AM53" s="31">
        <v>0</v>
      </c>
      <c r="AN53" s="32">
        <f>SUM(Tabla1[[#This Row],[Recursos propios 2024]:[Otros 2024]])</f>
        <v>306000000</v>
      </c>
      <c r="AO53" s="33">
        <v>177908000</v>
      </c>
      <c r="AP53" s="31"/>
      <c r="AQ53" s="31"/>
      <c r="AR53" s="31"/>
      <c r="AS53" s="31"/>
      <c r="AT53" s="31"/>
      <c r="AU53" s="31"/>
      <c r="AV53" s="31"/>
      <c r="AW53" s="31"/>
      <c r="AX53" s="31"/>
      <c r="AY53" s="31"/>
      <c r="AZ53" s="31"/>
      <c r="BA53" s="31"/>
      <c r="BB53" s="31"/>
      <c r="BC53" s="33">
        <f>SUM(Tabla1[[#This Row],[Recursos propios 20242]:[Otros 202415]])</f>
        <v>177908000</v>
      </c>
      <c r="BD53" s="34">
        <f>Tabla1[[#This Row],[Total Comprometido 2024]]/Tabla1[[#This Row],[Total 2024]]</f>
        <v>0.58139869281045753</v>
      </c>
      <c r="BE53" s="32">
        <v>86950000</v>
      </c>
      <c r="BF53" s="32">
        <v>86950000</v>
      </c>
      <c r="BG53" s="32">
        <v>0</v>
      </c>
      <c r="BH53" s="2" t="s">
        <v>54</v>
      </c>
      <c r="BI53" s="35" t="s">
        <v>55</v>
      </c>
      <c r="BJ53" s="3"/>
    </row>
    <row r="54" spans="1:62" s="43" customFormat="1" ht="162" x14ac:dyDescent="0.25">
      <c r="A54" s="2">
        <v>127</v>
      </c>
      <c r="B54" s="2" t="s">
        <v>108</v>
      </c>
      <c r="C54" s="2" t="s">
        <v>109</v>
      </c>
      <c r="D54" s="2" t="s">
        <v>110</v>
      </c>
      <c r="E54" s="2" t="s">
        <v>111</v>
      </c>
      <c r="F54" s="2" t="s">
        <v>112</v>
      </c>
      <c r="G54" s="2" t="s">
        <v>113</v>
      </c>
      <c r="H54" s="2">
        <v>400203100</v>
      </c>
      <c r="I54" s="2" t="s">
        <v>114</v>
      </c>
      <c r="J54" s="2">
        <v>17650</v>
      </c>
      <c r="K54" s="2" t="s">
        <v>52</v>
      </c>
      <c r="L54" s="2" t="s">
        <v>53</v>
      </c>
      <c r="M54" s="2">
        <v>17650</v>
      </c>
      <c r="N54" s="2">
        <v>17650</v>
      </c>
      <c r="O54" s="2">
        <v>17650</v>
      </c>
      <c r="P54" s="46">
        <v>0</v>
      </c>
      <c r="Q54" s="37">
        <v>0</v>
      </c>
      <c r="R54" s="49">
        <v>2020680010110</v>
      </c>
      <c r="S54" s="27" t="s">
        <v>230</v>
      </c>
      <c r="T54" s="41">
        <v>553954027</v>
      </c>
      <c r="U54" s="41">
        <v>553954027</v>
      </c>
      <c r="V54" s="39" t="s">
        <v>304</v>
      </c>
      <c r="W54" s="39" t="s">
        <v>307</v>
      </c>
      <c r="X54" s="68">
        <v>39200</v>
      </c>
      <c r="Y54" s="47" t="s">
        <v>308</v>
      </c>
      <c r="Z54" s="40">
        <v>553954027</v>
      </c>
      <c r="AA54" s="31">
        <v>0</v>
      </c>
      <c r="AB54" s="31">
        <v>0</v>
      </c>
      <c r="AC54" s="31">
        <v>0</v>
      </c>
      <c r="AD54" s="31">
        <v>0</v>
      </c>
      <c r="AE54" s="31">
        <v>0</v>
      </c>
      <c r="AF54" s="31">
        <v>0</v>
      </c>
      <c r="AG54" s="31">
        <v>0</v>
      </c>
      <c r="AH54" s="31">
        <v>0</v>
      </c>
      <c r="AI54" s="31">
        <v>0</v>
      </c>
      <c r="AJ54" s="31">
        <v>0</v>
      </c>
      <c r="AK54" s="31">
        <v>0</v>
      </c>
      <c r="AL54" s="31">
        <v>0</v>
      </c>
      <c r="AM54" s="31">
        <v>0</v>
      </c>
      <c r="AN54" s="32">
        <f>SUM(Tabla1[[#This Row],[Recursos propios 2024]:[Otros 2024]])</f>
        <v>553954027</v>
      </c>
      <c r="AO54" s="40">
        <v>544687360.33000004</v>
      </c>
      <c r="AP54" s="31"/>
      <c r="AQ54" s="31"/>
      <c r="AR54" s="31"/>
      <c r="AS54" s="31"/>
      <c r="AT54" s="31"/>
      <c r="AU54" s="31"/>
      <c r="AV54" s="31"/>
      <c r="AW54" s="31"/>
      <c r="AX54" s="31"/>
      <c r="AY54" s="31"/>
      <c r="AZ54" s="31"/>
      <c r="BA54" s="31"/>
      <c r="BB54" s="31"/>
      <c r="BC54" s="33">
        <f>SUM(Tabla1[[#This Row],[Recursos propios 20242]:[Otros 202415]])</f>
        <v>544687360.33000004</v>
      </c>
      <c r="BD54" s="34">
        <f>Tabla1[[#This Row],[Total Comprometido 2024]]/Tabla1[[#This Row],[Total 2024]]</f>
        <v>0.98327177668481869</v>
      </c>
      <c r="BE54" s="32">
        <v>487252339.32999998</v>
      </c>
      <c r="BF54" s="32">
        <v>487252339.32999998</v>
      </c>
      <c r="BG54" s="32">
        <v>0</v>
      </c>
      <c r="BH54" s="2" t="s">
        <v>54</v>
      </c>
      <c r="BI54" s="35" t="s">
        <v>55</v>
      </c>
      <c r="BJ54" s="2">
        <v>10</v>
      </c>
    </row>
    <row r="55" spans="1:62" s="43" customFormat="1" ht="360" x14ac:dyDescent="0.25">
      <c r="A55" s="2">
        <v>127</v>
      </c>
      <c r="B55" s="2" t="s">
        <v>108</v>
      </c>
      <c r="C55" s="2" t="s">
        <v>109</v>
      </c>
      <c r="D55" s="2" t="s">
        <v>110</v>
      </c>
      <c r="E55" s="2" t="s">
        <v>111</v>
      </c>
      <c r="F55" s="2" t="s">
        <v>112</v>
      </c>
      <c r="G55" s="2" t="s">
        <v>113</v>
      </c>
      <c r="H55" s="2">
        <v>400203100</v>
      </c>
      <c r="I55" s="2" t="s">
        <v>114</v>
      </c>
      <c r="J55" s="2">
        <v>17650</v>
      </c>
      <c r="K55" s="2" t="s">
        <v>52</v>
      </c>
      <c r="L55" s="2" t="s">
        <v>53</v>
      </c>
      <c r="M55" s="2">
        <v>17650</v>
      </c>
      <c r="N55" s="2">
        <v>17650</v>
      </c>
      <c r="O55" s="39">
        <v>17650</v>
      </c>
      <c r="P55" s="46">
        <f>+Tabla1[[#This Row],[Meta Ejecutada Vigencia4]]/Tabla1[[#This Row],[Meta Programada Vigencia]]</f>
        <v>1</v>
      </c>
      <c r="Q55" s="37">
        <f>+Tabla1[[#This Row],[Meta Ejecutada Vigencia4]]/Tabla1[[#This Row],[Meta Programada Cuatrienio3]]</f>
        <v>1</v>
      </c>
      <c r="R55" s="49">
        <v>2024680010100</v>
      </c>
      <c r="S55" s="27" t="s">
        <v>231</v>
      </c>
      <c r="T55" s="41">
        <v>1430000000</v>
      </c>
      <c r="U55" s="41">
        <v>260000000</v>
      </c>
      <c r="V55" s="39" t="s">
        <v>304</v>
      </c>
      <c r="W55" s="39" t="s">
        <v>305</v>
      </c>
      <c r="X55" s="68">
        <v>39200</v>
      </c>
      <c r="Y55" s="47" t="s">
        <v>306</v>
      </c>
      <c r="Z55" s="40">
        <v>260000000</v>
      </c>
      <c r="AA55" s="31">
        <v>0</v>
      </c>
      <c r="AB55" s="31">
        <v>0</v>
      </c>
      <c r="AC55" s="31">
        <v>0</v>
      </c>
      <c r="AD55" s="31">
        <v>0</v>
      </c>
      <c r="AE55" s="31">
        <v>0</v>
      </c>
      <c r="AF55" s="31">
        <v>0</v>
      </c>
      <c r="AG55" s="31">
        <v>0</v>
      </c>
      <c r="AH55" s="31">
        <v>0</v>
      </c>
      <c r="AI55" s="31">
        <v>0</v>
      </c>
      <c r="AJ55" s="31">
        <v>0</v>
      </c>
      <c r="AK55" s="31">
        <v>0</v>
      </c>
      <c r="AL55" s="31">
        <v>0</v>
      </c>
      <c r="AM55" s="31">
        <v>0</v>
      </c>
      <c r="AN55" s="32">
        <f>SUM(Tabla1[[#This Row],[Recursos propios 2024]:[Otros 2024]])</f>
        <v>260000000</v>
      </c>
      <c r="AO55" s="31">
        <v>122300000</v>
      </c>
      <c r="AP55" s="31"/>
      <c r="AQ55" s="31"/>
      <c r="AR55" s="31"/>
      <c r="AS55" s="31"/>
      <c r="AT55" s="31"/>
      <c r="AU55" s="31"/>
      <c r="AV55" s="31"/>
      <c r="AW55" s="31"/>
      <c r="AX55" s="31"/>
      <c r="AY55" s="31"/>
      <c r="AZ55" s="31"/>
      <c r="BA55" s="31"/>
      <c r="BB55" s="31"/>
      <c r="BC55" s="33">
        <f>SUM(Tabla1[[#This Row],[Recursos propios 20242]:[Otros 202415]])</f>
        <v>122300000</v>
      </c>
      <c r="BD55" s="34">
        <f>Tabla1[[#This Row],[Total Comprometido 2024]]/Tabla1[[#This Row],[Total 2024]]</f>
        <v>0.4703846153846154</v>
      </c>
      <c r="BE55" s="32">
        <v>122300000</v>
      </c>
      <c r="BF55" s="32">
        <v>119300000</v>
      </c>
      <c r="BG55" s="32">
        <v>0</v>
      </c>
      <c r="BH55" s="2" t="s">
        <v>54</v>
      </c>
      <c r="BI55" s="35" t="s">
        <v>55</v>
      </c>
      <c r="BJ55" s="2"/>
    </row>
    <row r="56" spans="1:62" s="43" customFormat="1" ht="144" x14ac:dyDescent="0.25">
      <c r="A56" s="2">
        <v>225</v>
      </c>
      <c r="B56" s="2" t="s">
        <v>115</v>
      </c>
      <c r="C56" s="2" t="s">
        <v>116</v>
      </c>
      <c r="D56" s="2" t="s">
        <v>117</v>
      </c>
      <c r="E56" s="2" t="s">
        <v>118</v>
      </c>
      <c r="F56" s="2" t="s">
        <v>119</v>
      </c>
      <c r="G56" s="2" t="s">
        <v>120</v>
      </c>
      <c r="H56" s="2">
        <v>410106300</v>
      </c>
      <c r="I56" s="2" t="s">
        <v>121</v>
      </c>
      <c r="J56" s="2">
        <v>1</v>
      </c>
      <c r="K56" s="2" t="s">
        <v>52</v>
      </c>
      <c r="L56" s="2" t="s">
        <v>53</v>
      </c>
      <c r="M56" s="2">
        <v>1</v>
      </c>
      <c r="N56" s="2">
        <v>0</v>
      </c>
      <c r="O56" s="36">
        <v>0</v>
      </c>
      <c r="P56" s="37" t="e">
        <f>+Tabla1[[#This Row],[Meta Ejecutada Vigencia4]]/Tabla1[[#This Row],[Meta Programada Vigencia]]</f>
        <v>#DIV/0!</v>
      </c>
      <c r="Q56" s="37">
        <f>+Tabla1[[#This Row],[Meta Ejecutada Vigencia4]]/Tabla1[[#This Row],[Meta Programada Cuatrienio3]]</f>
        <v>0</v>
      </c>
      <c r="R56" s="49">
        <v>2020680010052</v>
      </c>
      <c r="S56" s="27" t="s">
        <v>232</v>
      </c>
      <c r="T56" s="45">
        <v>125076666.64999998</v>
      </c>
      <c r="U56" s="45">
        <v>125076666.64999999</v>
      </c>
      <c r="V56" s="25" t="s">
        <v>264</v>
      </c>
      <c r="W56" s="25" t="s">
        <v>265</v>
      </c>
      <c r="X56" s="30">
        <v>619703</v>
      </c>
      <c r="Y56" s="47" t="s">
        <v>278</v>
      </c>
      <c r="Z56" s="45">
        <v>125076666.64999998</v>
      </c>
      <c r="AA56" s="31">
        <v>0</v>
      </c>
      <c r="AB56" s="31">
        <v>0</v>
      </c>
      <c r="AC56" s="31">
        <v>0</v>
      </c>
      <c r="AD56" s="31">
        <v>0</v>
      </c>
      <c r="AE56" s="31">
        <v>0</v>
      </c>
      <c r="AF56" s="31">
        <v>0</v>
      </c>
      <c r="AG56" s="31">
        <v>0</v>
      </c>
      <c r="AH56" s="31">
        <v>0</v>
      </c>
      <c r="AI56" s="31">
        <v>0</v>
      </c>
      <c r="AJ56" s="31">
        <v>0</v>
      </c>
      <c r="AK56" s="31">
        <v>0</v>
      </c>
      <c r="AL56" s="31">
        <v>0</v>
      </c>
      <c r="AM56" s="31">
        <v>0</v>
      </c>
      <c r="AN56" s="32">
        <f>SUM(Tabla1[[#This Row],[Recursos propios 2024]:[Otros 2024]])</f>
        <v>125076666.64999998</v>
      </c>
      <c r="AO56" s="45">
        <v>125076666.64999998</v>
      </c>
      <c r="AP56" s="31"/>
      <c r="AQ56" s="31"/>
      <c r="AR56" s="31"/>
      <c r="AS56" s="31"/>
      <c r="AT56" s="31"/>
      <c r="AU56" s="31"/>
      <c r="AV56" s="31"/>
      <c r="AW56" s="31"/>
      <c r="AX56" s="31"/>
      <c r="AY56" s="31"/>
      <c r="AZ56" s="31"/>
      <c r="BA56" s="31"/>
      <c r="BB56" s="31"/>
      <c r="BC56" s="33">
        <f>SUM(Tabla1[[#This Row],[Recursos propios 20242]:[Otros 202415]])</f>
        <v>125076666.64999998</v>
      </c>
      <c r="BD56" s="34">
        <f>Tabla1[[#This Row],[Total Comprometido 2024]]/Tabla1[[#This Row],[Total 2024]]</f>
        <v>1</v>
      </c>
      <c r="BE56" s="32">
        <v>125076666.64999999</v>
      </c>
      <c r="BF56" s="32">
        <v>125076666.64999999</v>
      </c>
      <c r="BG56" s="32">
        <v>0</v>
      </c>
      <c r="BH56" s="2" t="s">
        <v>54</v>
      </c>
      <c r="BI56" s="35" t="s">
        <v>55</v>
      </c>
      <c r="BJ56" s="2">
        <v>16</v>
      </c>
    </row>
    <row r="57" spans="1:62" s="43" customFormat="1" ht="216" x14ac:dyDescent="0.25">
      <c r="A57" s="2">
        <v>225</v>
      </c>
      <c r="B57" s="2" t="s">
        <v>115</v>
      </c>
      <c r="C57" s="2" t="s">
        <v>116</v>
      </c>
      <c r="D57" s="2" t="s">
        <v>117</v>
      </c>
      <c r="E57" s="2" t="s">
        <v>118</v>
      </c>
      <c r="F57" s="2" t="s">
        <v>119</v>
      </c>
      <c r="G57" s="2" t="s">
        <v>120</v>
      </c>
      <c r="H57" s="2">
        <v>410106300</v>
      </c>
      <c r="I57" s="2" t="s">
        <v>121</v>
      </c>
      <c r="J57" s="2">
        <v>1</v>
      </c>
      <c r="K57" s="2" t="s">
        <v>52</v>
      </c>
      <c r="L57" s="2" t="s">
        <v>53</v>
      </c>
      <c r="M57" s="2">
        <v>1</v>
      </c>
      <c r="N57" s="2">
        <v>0</v>
      </c>
      <c r="O57" s="36">
        <v>0</v>
      </c>
      <c r="P57" s="37" t="e">
        <f>+Tabla1[[#This Row],[Meta Ejecutada Vigencia4]]/Tabla1[[#This Row],[Meta Programada Vigencia]]</f>
        <v>#DIV/0!</v>
      </c>
      <c r="Q57" s="37">
        <f>+Tabla1[[#This Row],[Meta Ejecutada Vigencia4]]/Tabla1[[#This Row],[Meta Programada Cuatrienio3]]</f>
        <v>0</v>
      </c>
      <c r="R57" s="49">
        <v>2023680010050</v>
      </c>
      <c r="S57" s="27" t="s">
        <v>233</v>
      </c>
      <c r="T57" s="45">
        <v>210000000</v>
      </c>
      <c r="U57" s="45">
        <v>0</v>
      </c>
      <c r="V57" s="36">
        <v>0</v>
      </c>
      <c r="W57" s="36">
        <v>0</v>
      </c>
      <c r="X57" s="36">
        <v>0</v>
      </c>
      <c r="Y57" s="36">
        <v>0</v>
      </c>
      <c r="Z57" s="42">
        <v>210000000</v>
      </c>
      <c r="AA57" s="31">
        <v>0</v>
      </c>
      <c r="AB57" s="31">
        <v>0</v>
      </c>
      <c r="AC57" s="31">
        <v>0</v>
      </c>
      <c r="AD57" s="31">
        <v>0</v>
      </c>
      <c r="AE57" s="31">
        <v>0</v>
      </c>
      <c r="AF57" s="31">
        <v>0</v>
      </c>
      <c r="AG57" s="31">
        <v>0</v>
      </c>
      <c r="AH57" s="31">
        <v>0</v>
      </c>
      <c r="AI57" s="31">
        <v>0</v>
      </c>
      <c r="AJ57" s="31">
        <v>0</v>
      </c>
      <c r="AK57" s="31">
        <v>0</v>
      </c>
      <c r="AL57" s="31">
        <v>0</v>
      </c>
      <c r="AM57" s="31">
        <v>0</v>
      </c>
      <c r="AN57" s="32">
        <f>SUM(Tabla1[[#This Row],[Recursos propios 2024]:[Otros 2024]])</f>
        <v>210000000</v>
      </c>
      <c r="AO57" s="33">
        <v>0</v>
      </c>
      <c r="AP57" s="31"/>
      <c r="AQ57" s="31"/>
      <c r="AR57" s="31"/>
      <c r="AS57" s="31"/>
      <c r="AT57" s="31"/>
      <c r="AU57" s="31"/>
      <c r="AV57" s="31"/>
      <c r="AW57" s="31"/>
      <c r="AX57" s="31"/>
      <c r="AY57" s="31"/>
      <c r="AZ57" s="31"/>
      <c r="BA57" s="31"/>
      <c r="BB57" s="31"/>
      <c r="BC57" s="33">
        <f>SUM(Tabla1[[#This Row],[Recursos propios 20242]:[Otros 202415]])</f>
        <v>0</v>
      </c>
      <c r="BD57" s="34">
        <f>Tabla1[[#This Row],[Total Comprometido 2024]]/Tabla1[[#This Row],[Total 2024]]</f>
        <v>0</v>
      </c>
      <c r="BE57" s="32">
        <v>0</v>
      </c>
      <c r="BF57" s="32">
        <v>0</v>
      </c>
      <c r="BG57" s="32">
        <v>0</v>
      </c>
      <c r="BH57" s="2" t="s">
        <v>54</v>
      </c>
      <c r="BI57" s="35" t="s">
        <v>55</v>
      </c>
      <c r="BJ57" s="3"/>
    </row>
    <row r="58" spans="1:62" s="43" customFormat="1" ht="216" x14ac:dyDescent="0.25">
      <c r="A58" s="2">
        <v>225</v>
      </c>
      <c r="B58" s="2" t="s">
        <v>115</v>
      </c>
      <c r="C58" s="2" t="s">
        <v>116</v>
      </c>
      <c r="D58" s="2" t="s">
        <v>117</v>
      </c>
      <c r="E58" s="2" t="s">
        <v>118</v>
      </c>
      <c r="F58" s="2" t="s">
        <v>119</v>
      </c>
      <c r="G58" s="2" t="s">
        <v>120</v>
      </c>
      <c r="H58" s="2">
        <v>410106300</v>
      </c>
      <c r="I58" s="2" t="s">
        <v>121</v>
      </c>
      <c r="J58" s="2">
        <v>1</v>
      </c>
      <c r="K58" s="2" t="s">
        <v>52</v>
      </c>
      <c r="L58" s="2" t="s">
        <v>53</v>
      </c>
      <c r="M58" s="2">
        <v>1</v>
      </c>
      <c r="N58" s="2">
        <v>1</v>
      </c>
      <c r="O58" s="36">
        <v>0</v>
      </c>
      <c r="P58" s="37">
        <f>+Tabla1[[#This Row],[Meta Ejecutada Vigencia4]]/Tabla1[[#This Row],[Meta Programada Vigencia]]</f>
        <v>0</v>
      </c>
      <c r="Q58" s="37">
        <f>+Tabla1[[#This Row],[Meta Ejecutada Vigencia4]]/Tabla1[[#This Row],[Meta Programada Cuatrienio3]]</f>
        <v>0</v>
      </c>
      <c r="R58" s="49">
        <v>2024680010097</v>
      </c>
      <c r="S58" s="27" t="s">
        <v>234</v>
      </c>
      <c r="T58" s="45">
        <v>210000000</v>
      </c>
      <c r="U58" s="45">
        <v>210000000</v>
      </c>
      <c r="V58" s="25" t="s">
        <v>264</v>
      </c>
      <c r="W58" s="25" t="s">
        <v>265</v>
      </c>
      <c r="X58" s="30">
        <v>619703</v>
      </c>
      <c r="Y58" s="47" t="s">
        <v>278</v>
      </c>
      <c r="Z58" s="45">
        <v>0</v>
      </c>
      <c r="AA58" s="31">
        <v>0</v>
      </c>
      <c r="AB58" s="31">
        <v>0</v>
      </c>
      <c r="AC58" s="31">
        <v>0</v>
      </c>
      <c r="AD58" s="31">
        <v>0</v>
      </c>
      <c r="AE58" s="31">
        <v>0</v>
      </c>
      <c r="AF58" s="31">
        <v>0</v>
      </c>
      <c r="AG58" s="31">
        <v>0</v>
      </c>
      <c r="AH58" s="31">
        <v>0</v>
      </c>
      <c r="AI58" s="31">
        <v>0</v>
      </c>
      <c r="AJ58" s="31">
        <v>0</v>
      </c>
      <c r="AK58" s="31">
        <v>0</v>
      </c>
      <c r="AL58" s="31">
        <v>0</v>
      </c>
      <c r="AM58" s="31">
        <v>0</v>
      </c>
      <c r="AN58" s="32">
        <f>SUM(Tabla1[[#This Row],[Recursos propios 2024]:[Otros 2024]])</f>
        <v>0</v>
      </c>
      <c r="AO58" s="33"/>
      <c r="AP58" s="31"/>
      <c r="AQ58" s="31"/>
      <c r="AR58" s="31"/>
      <c r="AS58" s="31"/>
      <c r="AT58" s="31"/>
      <c r="AU58" s="31"/>
      <c r="AV58" s="31"/>
      <c r="AW58" s="31"/>
      <c r="AX58" s="31"/>
      <c r="AY58" s="31"/>
      <c r="AZ58" s="31"/>
      <c r="BA58" s="31"/>
      <c r="BB58" s="31"/>
      <c r="BC58" s="33">
        <f>SUM(Tabla1[[#This Row],[Recursos propios 20242]:[Otros 202415]])</f>
        <v>0</v>
      </c>
      <c r="BD58" s="34" t="e">
        <f>Tabla1[[#This Row],[Total Comprometido 2024]]/Tabla1[[#This Row],[Total 2024]]</f>
        <v>#DIV/0!</v>
      </c>
      <c r="BE58" s="32"/>
      <c r="BF58" s="32"/>
      <c r="BG58" s="32">
        <v>0</v>
      </c>
      <c r="BH58" s="2" t="s">
        <v>54</v>
      </c>
      <c r="BI58" s="35" t="s">
        <v>55</v>
      </c>
      <c r="BJ58" s="3"/>
    </row>
    <row r="59" spans="1:62" s="43" customFormat="1" ht="216" x14ac:dyDescent="0.25">
      <c r="A59" s="2">
        <v>225</v>
      </c>
      <c r="B59" s="2" t="s">
        <v>115</v>
      </c>
      <c r="C59" s="2" t="s">
        <v>116</v>
      </c>
      <c r="D59" s="2" t="s">
        <v>117</v>
      </c>
      <c r="E59" s="2" t="s">
        <v>118</v>
      </c>
      <c r="F59" s="2" t="s">
        <v>119</v>
      </c>
      <c r="G59" s="2" t="s">
        <v>120</v>
      </c>
      <c r="H59" s="2">
        <v>410106300</v>
      </c>
      <c r="I59" s="2" t="s">
        <v>121</v>
      </c>
      <c r="J59" s="2">
        <v>1</v>
      </c>
      <c r="K59" s="2" t="s">
        <v>52</v>
      </c>
      <c r="L59" s="2" t="s">
        <v>53</v>
      </c>
      <c r="M59" s="2">
        <v>0</v>
      </c>
      <c r="N59" s="2">
        <v>0</v>
      </c>
      <c r="O59" s="36">
        <v>1</v>
      </c>
      <c r="P59" s="37" t="e">
        <f>+Tabla1[[#This Row],[Meta Ejecutada Vigencia4]]/Tabla1[[#This Row],[Meta Programada Vigencia]]</f>
        <v>#DIV/0!</v>
      </c>
      <c r="Q59" s="37" t="e">
        <f>+Tabla1[[#This Row],[Meta Ejecutada Vigencia4]]/Tabla1[[#This Row],[Meta Programada Cuatrienio3]]</f>
        <v>#DIV/0!</v>
      </c>
      <c r="R59" s="49">
        <v>2024680010109</v>
      </c>
      <c r="S59" s="27" t="s">
        <v>235</v>
      </c>
      <c r="T59" s="45"/>
      <c r="U59" s="45"/>
      <c r="V59" s="25" t="s">
        <v>264</v>
      </c>
      <c r="W59" s="25" t="s">
        <v>265</v>
      </c>
      <c r="X59" s="30">
        <v>619703</v>
      </c>
      <c r="Y59" s="47" t="s">
        <v>309</v>
      </c>
      <c r="Z59" s="45">
        <v>364923333.35000002</v>
      </c>
      <c r="AA59" s="31">
        <v>0</v>
      </c>
      <c r="AB59" s="31">
        <v>0</v>
      </c>
      <c r="AC59" s="31">
        <v>0</v>
      </c>
      <c r="AD59" s="31">
        <v>0</v>
      </c>
      <c r="AE59" s="31">
        <v>0</v>
      </c>
      <c r="AF59" s="31">
        <v>0</v>
      </c>
      <c r="AG59" s="31">
        <v>0</v>
      </c>
      <c r="AH59" s="31">
        <v>0</v>
      </c>
      <c r="AI59" s="31">
        <v>0</v>
      </c>
      <c r="AJ59" s="31">
        <v>0</v>
      </c>
      <c r="AK59" s="31">
        <v>0</v>
      </c>
      <c r="AL59" s="31">
        <v>0</v>
      </c>
      <c r="AM59" s="31">
        <v>0</v>
      </c>
      <c r="AN59" s="32">
        <f>SUM(Tabla1[[#This Row],[Recursos propios 2024]:[Otros 2024]])</f>
        <v>364923333.35000002</v>
      </c>
      <c r="AO59" s="45">
        <v>223004891.33000001</v>
      </c>
      <c r="AP59" s="31"/>
      <c r="AQ59" s="31"/>
      <c r="AR59" s="31"/>
      <c r="AS59" s="31"/>
      <c r="AT59" s="31"/>
      <c r="AU59" s="31"/>
      <c r="AV59" s="31"/>
      <c r="AW59" s="31"/>
      <c r="AX59" s="31"/>
      <c r="AY59" s="31"/>
      <c r="AZ59" s="31"/>
      <c r="BA59" s="31"/>
      <c r="BB59" s="31"/>
      <c r="BC59" s="33">
        <f>SUM(Tabla1[[#This Row],[Recursos propios 20242]:[Otros 202415]])</f>
        <v>223004891.33000001</v>
      </c>
      <c r="BD59" s="34">
        <f>Tabla1[[#This Row],[Total Comprometido 2024]]/Tabla1[[#This Row],[Total 2024]]</f>
        <v>0.61110066402938057</v>
      </c>
      <c r="BE59" s="32">
        <v>223004891.33000001</v>
      </c>
      <c r="BF59" s="32">
        <v>222666613.33000001</v>
      </c>
      <c r="BG59" s="32">
        <v>0</v>
      </c>
      <c r="BH59" s="2" t="s">
        <v>54</v>
      </c>
      <c r="BI59" s="35" t="s">
        <v>55</v>
      </c>
      <c r="BJ59" s="3"/>
    </row>
    <row r="60" spans="1:62" s="43" customFormat="1" ht="216" x14ac:dyDescent="0.25">
      <c r="A60" s="3">
        <v>226</v>
      </c>
      <c r="B60" s="3" t="s">
        <v>115</v>
      </c>
      <c r="C60" s="3" t="s">
        <v>116</v>
      </c>
      <c r="D60" s="3" t="s">
        <v>117</v>
      </c>
      <c r="E60" s="3" t="s">
        <v>118</v>
      </c>
      <c r="F60" s="3" t="s">
        <v>122</v>
      </c>
      <c r="G60" s="3" t="s">
        <v>123</v>
      </c>
      <c r="H60" s="3">
        <v>410102500</v>
      </c>
      <c r="I60" s="3" t="s">
        <v>124</v>
      </c>
      <c r="J60" s="4">
        <v>430</v>
      </c>
      <c r="K60" s="3" t="s">
        <v>52</v>
      </c>
      <c r="L60" s="3" t="s">
        <v>72</v>
      </c>
      <c r="M60" s="4">
        <v>1800</v>
      </c>
      <c r="N60" s="3">
        <v>0</v>
      </c>
      <c r="O60" s="39">
        <v>0</v>
      </c>
      <c r="P60" s="37" t="e">
        <f>+Tabla1[[#This Row],[Meta Ejecutada Vigencia4]]/Tabla1[[#This Row],[Meta Programada Vigencia]]</f>
        <v>#DIV/0!</v>
      </c>
      <c r="Q60" s="46">
        <f>+Tabla1[[#This Row],[Meta Ejecutada Vigencia4]]/Tabla1[[#This Row],[Meta Programada Cuatrienio3]]</f>
        <v>0</v>
      </c>
      <c r="R60" s="49">
        <v>2020680010052</v>
      </c>
      <c r="S60" s="27" t="s">
        <v>232</v>
      </c>
      <c r="T60" s="41">
        <v>197927888</v>
      </c>
      <c r="U60" s="41">
        <v>197927888</v>
      </c>
      <c r="V60" s="25" t="s">
        <v>310</v>
      </c>
      <c r="W60" s="25" t="s">
        <v>310</v>
      </c>
      <c r="X60" s="30">
        <v>612</v>
      </c>
      <c r="Y60" s="47" t="s">
        <v>311</v>
      </c>
      <c r="Z60" s="41">
        <v>197927888</v>
      </c>
      <c r="AA60" s="31">
        <v>0</v>
      </c>
      <c r="AB60" s="31">
        <v>0</v>
      </c>
      <c r="AC60" s="31">
        <v>0</v>
      </c>
      <c r="AD60" s="31">
        <v>0</v>
      </c>
      <c r="AE60" s="31">
        <v>0</v>
      </c>
      <c r="AF60" s="31">
        <v>0</v>
      </c>
      <c r="AG60" s="31">
        <v>0</v>
      </c>
      <c r="AH60" s="31">
        <v>0</v>
      </c>
      <c r="AI60" s="31">
        <v>0</v>
      </c>
      <c r="AJ60" s="31">
        <v>0</v>
      </c>
      <c r="AK60" s="31">
        <v>0</v>
      </c>
      <c r="AL60" s="31">
        <v>0</v>
      </c>
      <c r="AM60" s="31">
        <v>0</v>
      </c>
      <c r="AN60" s="32">
        <f>SUM(Tabla1[[#This Row],[Recursos propios 2024]:[Otros 2024]])</f>
        <v>197927888</v>
      </c>
      <c r="AO60" s="41">
        <v>197927888</v>
      </c>
      <c r="AP60" s="31"/>
      <c r="AQ60" s="31"/>
      <c r="AR60" s="31"/>
      <c r="AS60" s="31"/>
      <c r="AT60" s="31"/>
      <c r="AU60" s="31"/>
      <c r="AV60" s="31"/>
      <c r="AW60" s="31"/>
      <c r="AX60" s="31"/>
      <c r="AY60" s="31"/>
      <c r="AZ60" s="31"/>
      <c r="BA60" s="31"/>
      <c r="BB60" s="31"/>
      <c r="BC60" s="33">
        <f>SUM(Tabla1[[#This Row],[Recursos propios 20242]:[Otros 202415]])</f>
        <v>197927888</v>
      </c>
      <c r="BD60" s="34">
        <f>Tabla1[[#This Row],[Total Comprometido 2024]]/Tabla1[[#This Row],[Total 2024]]</f>
        <v>1</v>
      </c>
      <c r="BE60" s="32">
        <v>197927888</v>
      </c>
      <c r="BF60" s="32">
        <v>197927888</v>
      </c>
      <c r="BG60" s="32">
        <v>0</v>
      </c>
      <c r="BH60" s="2" t="s">
        <v>54</v>
      </c>
      <c r="BI60" s="35" t="s">
        <v>55</v>
      </c>
      <c r="BJ60" s="3">
        <v>16</v>
      </c>
    </row>
    <row r="61" spans="1:62" ht="126" x14ac:dyDescent="0.25">
      <c r="A61" s="3">
        <v>226</v>
      </c>
      <c r="B61" s="3" t="s">
        <v>115</v>
      </c>
      <c r="C61" s="3" t="s">
        <v>116</v>
      </c>
      <c r="D61" s="3" t="s">
        <v>117</v>
      </c>
      <c r="E61" s="3" t="s">
        <v>118</v>
      </c>
      <c r="F61" s="3" t="s">
        <v>122</v>
      </c>
      <c r="G61" s="3" t="s">
        <v>123</v>
      </c>
      <c r="H61" s="3">
        <v>410102500</v>
      </c>
      <c r="I61" s="3" t="s">
        <v>124</v>
      </c>
      <c r="J61" s="4">
        <v>430</v>
      </c>
      <c r="K61" s="3" t="s">
        <v>52</v>
      </c>
      <c r="L61" s="3" t="s">
        <v>72</v>
      </c>
      <c r="M61" s="4">
        <v>1800</v>
      </c>
      <c r="N61" s="3">
        <v>450</v>
      </c>
      <c r="O61" s="39">
        <v>450</v>
      </c>
      <c r="P61" s="37">
        <f>+Tabla1[[#This Row],[Meta Ejecutada Vigencia4]]/Tabla1[[#This Row],[Meta Programada Vigencia]]</f>
        <v>1</v>
      </c>
      <c r="Q61" s="46">
        <f>+Tabla1[[#This Row],[Meta Ejecutada Vigencia4]]/Tabla1[[#This Row],[Meta Programada Cuatrienio3]]</f>
        <v>0.25</v>
      </c>
      <c r="R61" s="49">
        <v>2024680010109</v>
      </c>
      <c r="S61" s="27" t="s">
        <v>235</v>
      </c>
      <c r="T61" s="41"/>
      <c r="U61" s="41"/>
      <c r="V61" s="39">
        <v>0</v>
      </c>
      <c r="W61" s="39">
        <v>0</v>
      </c>
      <c r="X61" s="39">
        <v>0</v>
      </c>
      <c r="Y61" s="39">
        <v>0</v>
      </c>
      <c r="Z61" s="41">
        <v>414409425</v>
      </c>
      <c r="AA61" s="31">
        <v>0</v>
      </c>
      <c r="AB61" s="31">
        <v>0</v>
      </c>
      <c r="AC61" s="31">
        <v>0</v>
      </c>
      <c r="AD61" s="31">
        <v>0</v>
      </c>
      <c r="AE61" s="31">
        <v>0</v>
      </c>
      <c r="AF61" s="31">
        <v>0</v>
      </c>
      <c r="AG61" s="31">
        <v>0</v>
      </c>
      <c r="AH61" s="31">
        <v>0</v>
      </c>
      <c r="AI61" s="31">
        <v>0</v>
      </c>
      <c r="AJ61" s="31">
        <v>0</v>
      </c>
      <c r="AK61" s="31">
        <v>0</v>
      </c>
      <c r="AL61" s="31">
        <v>0</v>
      </c>
      <c r="AM61" s="31">
        <v>0</v>
      </c>
      <c r="AN61" s="32">
        <f>SUM(Tabla1[[#This Row],[Recursos propios 2024]:[Otros 2024]])</f>
        <v>414409425</v>
      </c>
      <c r="AO61" s="40">
        <v>397107032</v>
      </c>
      <c r="AP61" s="31"/>
      <c r="AQ61" s="31"/>
      <c r="AR61" s="31"/>
      <c r="AS61" s="31"/>
      <c r="AT61" s="31"/>
      <c r="AU61" s="31"/>
      <c r="AV61" s="31"/>
      <c r="AW61" s="31"/>
      <c r="AX61" s="31"/>
      <c r="AY61" s="31"/>
      <c r="AZ61" s="31"/>
      <c r="BA61" s="31"/>
      <c r="BB61" s="31"/>
      <c r="BC61" s="33">
        <f>SUM(Tabla1[[#This Row],[Recursos propios 20242]:[Otros 202415]])</f>
        <v>397107032</v>
      </c>
      <c r="BD61" s="34">
        <f>Tabla1[[#This Row],[Total Comprometido 2024]]/Tabla1[[#This Row],[Total 2024]]</f>
        <v>0.95824807073342988</v>
      </c>
      <c r="BE61" s="32">
        <v>396481421</v>
      </c>
      <c r="BF61" s="32">
        <v>396481421</v>
      </c>
      <c r="BG61" s="32">
        <v>0</v>
      </c>
      <c r="BH61" s="2" t="s">
        <v>54</v>
      </c>
      <c r="BI61" s="35" t="s">
        <v>55</v>
      </c>
      <c r="BJ61" s="3"/>
    </row>
    <row r="62" spans="1:62" ht="288" x14ac:dyDescent="0.25">
      <c r="A62" s="2">
        <v>227</v>
      </c>
      <c r="B62" s="2" t="s">
        <v>115</v>
      </c>
      <c r="C62" s="2" t="s">
        <v>116</v>
      </c>
      <c r="D62" s="2" t="s">
        <v>117</v>
      </c>
      <c r="E62" s="2" t="s">
        <v>118</v>
      </c>
      <c r="F62" s="2" t="s">
        <v>125</v>
      </c>
      <c r="G62" s="2" t="s">
        <v>126</v>
      </c>
      <c r="H62" s="2">
        <v>410102700</v>
      </c>
      <c r="I62" s="2" t="s">
        <v>127</v>
      </c>
      <c r="J62" s="1">
        <v>100</v>
      </c>
      <c r="K62" s="2" t="s">
        <v>128</v>
      </c>
      <c r="L62" s="2" t="s">
        <v>53</v>
      </c>
      <c r="M62" s="1">
        <v>100</v>
      </c>
      <c r="N62" s="1">
        <v>100</v>
      </c>
      <c r="O62" s="36">
        <v>100</v>
      </c>
      <c r="P62" s="37">
        <f>+Tabla1[[#This Row],[Meta Ejecutada Vigencia4]]/Tabla1[[#This Row],[Meta Programada Vigencia]]</f>
        <v>1</v>
      </c>
      <c r="Q62" s="37">
        <f>+Tabla1[[#This Row],[Meta Ejecutada Vigencia4]]/Tabla1[[#This Row],[Meta Programada Cuatrienio3]]</f>
        <v>1</v>
      </c>
      <c r="R62" s="49">
        <v>2020680010052</v>
      </c>
      <c r="S62" s="27" t="s">
        <v>232</v>
      </c>
      <c r="T62" s="29">
        <v>80000000</v>
      </c>
      <c r="U62" s="29">
        <v>80000000</v>
      </c>
      <c r="V62" s="39" t="s">
        <v>312</v>
      </c>
      <c r="W62" s="39" t="s">
        <v>313</v>
      </c>
      <c r="X62" s="39" t="s">
        <v>314</v>
      </c>
      <c r="Y62" s="39" t="s">
        <v>315</v>
      </c>
      <c r="Z62" s="29">
        <v>80000000</v>
      </c>
      <c r="AA62" s="31">
        <v>0</v>
      </c>
      <c r="AB62" s="31">
        <v>0</v>
      </c>
      <c r="AC62" s="31">
        <v>0</v>
      </c>
      <c r="AD62" s="31">
        <v>0</v>
      </c>
      <c r="AE62" s="31">
        <v>0</v>
      </c>
      <c r="AF62" s="31">
        <v>0</v>
      </c>
      <c r="AG62" s="31">
        <v>0</v>
      </c>
      <c r="AH62" s="31">
        <v>0</v>
      </c>
      <c r="AI62" s="31">
        <v>0</v>
      </c>
      <c r="AJ62" s="31">
        <v>0</v>
      </c>
      <c r="AK62" s="31">
        <v>0</v>
      </c>
      <c r="AL62" s="31">
        <v>0</v>
      </c>
      <c r="AM62" s="31">
        <v>0</v>
      </c>
      <c r="AN62" s="32">
        <f>SUM(Tabla1[[#This Row],[Recursos propios 2024]:[Otros 2024]])</f>
        <v>80000000</v>
      </c>
      <c r="AO62" s="29">
        <v>80000000</v>
      </c>
      <c r="AP62" s="31"/>
      <c r="AQ62" s="31"/>
      <c r="AR62" s="31"/>
      <c r="AS62" s="31"/>
      <c r="AT62" s="31"/>
      <c r="AU62" s="31"/>
      <c r="AV62" s="31"/>
      <c r="AW62" s="31"/>
      <c r="AX62" s="31"/>
      <c r="AY62" s="31"/>
      <c r="AZ62" s="31"/>
      <c r="BA62" s="31"/>
      <c r="BB62" s="31"/>
      <c r="BC62" s="33">
        <f>SUM(Tabla1[[#This Row],[Recursos propios 20242]:[Otros 202415]])</f>
        <v>80000000</v>
      </c>
      <c r="BD62" s="34">
        <f>Tabla1[[#This Row],[Total Comprometido 2024]]/Tabla1[[#This Row],[Total 2024]]</f>
        <v>1</v>
      </c>
      <c r="BE62" s="32">
        <v>45634850</v>
      </c>
      <c r="BF62" s="32">
        <v>45634850</v>
      </c>
      <c r="BG62" s="32">
        <v>0</v>
      </c>
      <c r="BH62" s="2" t="s">
        <v>54</v>
      </c>
      <c r="BI62" s="35" t="s">
        <v>55</v>
      </c>
      <c r="BJ62" s="2">
        <v>16</v>
      </c>
    </row>
    <row r="63" spans="1:62" ht="126" x14ac:dyDescent="0.25">
      <c r="A63" s="2">
        <v>227</v>
      </c>
      <c r="B63" s="2" t="s">
        <v>115</v>
      </c>
      <c r="C63" s="2" t="s">
        <v>116</v>
      </c>
      <c r="D63" s="2" t="s">
        <v>117</v>
      </c>
      <c r="E63" s="2" t="s">
        <v>118</v>
      </c>
      <c r="F63" s="2" t="s">
        <v>125</v>
      </c>
      <c r="G63" s="2" t="s">
        <v>126</v>
      </c>
      <c r="H63" s="2">
        <v>410102700</v>
      </c>
      <c r="I63" s="2" t="s">
        <v>127</v>
      </c>
      <c r="J63" s="1">
        <v>100</v>
      </c>
      <c r="K63" s="2" t="s">
        <v>128</v>
      </c>
      <c r="L63" s="2" t="s">
        <v>53</v>
      </c>
      <c r="M63" s="1">
        <v>100</v>
      </c>
      <c r="N63" s="1">
        <v>100</v>
      </c>
      <c r="O63" s="36">
        <v>0</v>
      </c>
      <c r="P63" s="37">
        <f>+Tabla1[[#This Row],[Meta Ejecutada Vigencia4]]/Tabla1[[#This Row],[Meta Programada Vigencia]]</f>
        <v>0</v>
      </c>
      <c r="Q63" s="37">
        <f>+Tabla1[[#This Row],[Meta Ejecutada Vigencia4]]/Tabla1[[#This Row],[Meta Programada Cuatrienio3]]</f>
        <v>0</v>
      </c>
      <c r="R63" s="49">
        <v>2024680010109</v>
      </c>
      <c r="S63" s="27" t="s">
        <v>235</v>
      </c>
      <c r="T63" s="29">
        <v>0</v>
      </c>
      <c r="U63" s="29">
        <v>0</v>
      </c>
      <c r="V63" s="36">
        <v>0</v>
      </c>
      <c r="W63" s="36">
        <v>0</v>
      </c>
      <c r="X63" s="36">
        <v>0</v>
      </c>
      <c r="Y63" s="36">
        <v>0</v>
      </c>
      <c r="Z63" s="53">
        <v>0</v>
      </c>
      <c r="AA63" s="31">
        <v>0</v>
      </c>
      <c r="AB63" s="31">
        <v>0</v>
      </c>
      <c r="AC63" s="31">
        <v>0</v>
      </c>
      <c r="AD63" s="31">
        <v>0</v>
      </c>
      <c r="AE63" s="31">
        <v>0</v>
      </c>
      <c r="AF63" s="31">
        <v>0</v>
      </c>
      <c r="AG63" s="31">
        <v>0</v>
      </c>
      <c r="AH63" s="31">
        <v>0</v>
      </c>
      <c r="AI63" s="31">
        <v>0</v>
      </c>
      <c r="AJ63" s="31">
        <v>0</v>
      </c>
      <c r="AK63" s="31">
        <v>0</v>
      </c>
      <c r="AL63" s="31">
        <v>0</v>
      </c>
      <c r="AM63" s="31">
        <v>0</v>
      </c>
      <c r="AN63" s="32">
        <f>SUM(Tabla1[[#This Row],[Recursos propios 2024]:[Otros 2024]])</f>
        <v>0</v>
      </c>
      <c r="AO63" s="53">
        <v>0</v>
      </c>
      <c r="AP63" s="31"/>
      <c r="AQ63" s="31"/>
      <c r="AR63" s="31"/>
      <c r="AS63" s="31"/>
      <c r="AT63" s="31"/>
      <c r="AU63" s="31"/>
      <c r="AV63" s="31"/>
      <c r="AW63" s="31"/>
      <c r="AX63" s="31"/>
      <c r="AY63" s="31"/>
      <c r="AZ63" s="31"/>
      <c r="BA63" s="31"/>
      <c r="BB63" s="31"/>
      <c r="BC63" s="33">
        <f>SUM(Tabla1[[#This Row],[Recursos propios 20242]:[Otros 202415]])</f>
        <v>0</v>
      </c>
      <c r="BD63" s="34" t="e">
        <f>Tabla1[[#This Row],[Total Comprometido 2024]]/Tabla1[[#This Row],[Total 2024]]</f>
        <v>#DIV/0!</v>
      </c>
      <c r="BE63" s="32">
        <v>0</v>
      </c>
      <c r="BF63" s="32">
        <v>0</v>
      </c>
      <c r="BG63" s="32">
        <v>0</v>
      </c>
      <c r="BH63" s="2" t="s">
        <v>54</v>
      </c>
      <c r="BI63" s="35" t="s">
        <v>55</v>
      </c>
      <c r="BJ63" s="3"/>
    </row>
    <row r="64" spans="1:62" ht="144" x14ac:dyDescent="0.25">
      <c r="A64" s="3">
        <v>228</v>
      </c>
      <c r="B64" s="3" t="s">
        <v>115</v>
      </c>
      <c r="C64" s="3" t="s">
        <v>116</v>
      </c>
      <c r="D64" s="3" t="s">
        <v>117</v>
      </c>
      <c r="E64" s="3" t="s">
        <v>118</v>
      </c>
      <c r="F64" s="3" t="s">
        <v>129</v>
      </c>
      <c r="G64" s="3" t="s">
        <v>130</v>
      </c>
      <c r="H64" s="3">
        <v>410103800</v>
      </c>
      <c r="I64" s="3" t="s">
        <v>131</v>
      </c>
      <c r="J64" s="4">
        <v>4</v>
      </c>
      <c r="K64" s="3" t="s">
        <v>52</v>
      </c>
      <c r="L64" s="3" t="s">
        <v>72</v>
      </c>
      <c r="M64" s="4">
        <v>4</v>
      </c>
      <c r="N64" s="3">
        <v>0</v>
      </c>
      <c r="O64" s="36"/>
      <c r="P64" s="37" t="e">
        <f>+Tabla1[[#This Row],[Meta Ejecutada Vigencia4]]/Tabla1[[#This Row],[Meta Programada Vigencia]]</f>
        <v>#DIV/0!</v>
      </c>
      <c r="Q64" s="37">
        <f>+Tabla1[[#This Row],[Meta Ejecutada Vigencia4]]/Tabla1[[#This Row],[Meta Programada Cuatrienio3]]</f>
        <v>0</v>
      </c>
      <c r="R64" s="49">
        <v>2020680010052</v>
      </c>
      <c r="S64" s="27" t="s">
        <v>232</v>
      </c>
      <c r="T64" s="29">
        <v>0</v>
      </c>
      <c r="U64" s="29">
        <v>0</v>
      </c>
      <c r="V64" s="36">
        <v>0</v>
      </c>
      <c r="W64" s="36">
        <v>0</v>
      </c>
      <c r="X64" s="36">
        <v>0</v>
      </c>
      <c r="Y64" s="36">
        <v>0</v>
      </c>
      <c r="Z64" s="29">
        <v>0</v>
      </c>
      <c r="AA64" s="31">
        <v>0</v>
      </c>
      <c r="AB64" s="31">
        <v>0</v>
      </c>
      <c r="AC64" s="31">
        <v>0</v>
      </c>
      <c r="AD64" s="31">
        <v>0</v>
      </c>
      <c r="AE64" s="31">
        <v>0</v>
      </c>
      <c r="AF64" s="31">
        <v>0</v>
      </c>
      <c r="AG64" s="31">
        <v>0</v>
      </c>
      <c r="AH64" s="31">
        <v>0</v>
      </c>
      <c r="AI64" s="31">
        <v>0</v>
      </c>
      <c r="AJ64" s="31">
        <v>0</v>
      </c>
      <c r="AK64" s="31">
        <v>0</v>
      </c>
      <c r="AL64" s="31">
        <v>0</v>
      </c>
      <c r="AM64" s="31">
        <v>0</v>
      </c>
      <c r="AN64" s="32">
        <f>SUM(Tabla1[[#This Row],[Recursos propios 2024]:[Otros 2024]])</f>
        <v>0</v>
      </c>
      <c r="AO64" s="29">
        <v>0</v>
      </c>
      <c r="AP64" s="31"/>
      <c r="AQ64" s="31"/>
      <c r="AR64" s="31"/>
      <c r="AS64" s="31"/>
      <c r="AT64" s="31"/>
      <c r="AU64" s="31"/>
      <c r="AV64" s="31"/>
      <c r="AW64" s="31"/>
      <c r="AX64" s="31"/>
      <c r="AY64" s="31"/>
      <c r="AZ64" s="31"/>
      <c r="BA64" s="31"/>
      <c r="BB64" s="31"/>
      <c r="BC64" s="33">
        <f>SUM(Tabla1[[#This Row],[Recursos propios 20242]:[Otros 202415]])</f>
        <v>0</v>
      </c>
      <c r="BD64" s="34" t="e">
        <f>Tabla1[[#This Row],[Total Comprometido 2024]]/Tabla1[[#This Row],[Total 2024]]</f>
        <v>#DIV/0!</v>
      </c>
      <c r="BE64" s="32">
        <v>0</v>
      </c>
      <c r="BF64" s="32">
        <v>0</v>
      </c>
      <c r="BG64" s="32">
        <v>0</v>
      </c>
      <c r="BH64" s="2" t="s">
        <v>54</v>
      </c>
      <c r="BI64" s="35" t="s">
        <v>55</v>
      </c>
      <c r="BJ64" s="3">
        <v>16</v>
      </c>
    </row>
    <row r="65" spans="1:62" ht="288" x14ac:dyDescent="0.25">
      <c r="A65" s="3">
        <v>228</v>
      </c>
      <c r="B65" s="3" t="s">
        <v>115</v>
      </c>
      <c r="C65" s="3" t="s">
        <v>116</v>
      </c>
      <c r="D65" s="3" t="s">
        <v>117</v>
      </c>
      <c r="E65" s="3" t="s">
        <v>118</v>
      </c>
      <c r="F65" s="3" t="s">
        <v>129</v>
      </c>
      <c r="G65" s="3" t="s">
        <v>130</v>
      </c>
      <c r="H65" s="3">
        <v>410103800</v>
      </c>
      <c r="I65" s="3" t="s">
        <v>131</v>
      </c>
      <c r="J65" s="4">
        <v>4</v>
      </c>
      <c r="K65" s="3" t="s">
        <v>52</v>
      </c>
      <c r="L65" s="3" t="s">
        <v>72</v>
      </c>
      <c r="M65" s="4">
        <v>4</v>
      </c>
      <c r="N65" s="3">
        <v>1</v>
      </c>
      <c r="O65" s="36">
        <v>1</v>
      </c>
      <c r="P65" s="37">
        <f>+Tabla1[[#This Row],[Meta Ejecutada Vigencia4]]/Tabla1[[#This Row],[Meta Programada Vigencia]]</f>
        <v>1</v>
      </c>
      <c r="Q65" s="37">
        <f>+Tabla1[[#This Row],[Meta Ejecutada Vigencia4]]/Tabla1[[#This Row],[Meta Programada Cuatrienio3]]</f>
        <v>0.25</v>
      </c>
      <c r="R65" s="49">
        <v>2024680010109</v>
      </c>
      <c r="S65" s="27" t="s">
        <v>235</v>
      </c>
      <c r="T65" s="29"/>
      <c r="U65" s="29"/>
      <c r="V65" s="39" t="s">
        <v>312</v>
      </c>
      <c r="W65" s="39" t="s">
        <v>313</v>
      </c>
      <c r="X65" s="39" t="s">
        <v>314</v>
      </c>
      <c r="Y65" s="39" t="s">
        <v>315</v>
      </c>
      <c r="Z65" s="29">
        <v>90000000</v>
      </c>
      <c r="AA65" s="31">
        <v>0</v>
      </c>
      <c r="AB65" s="31">
        <v>0</v>
      </c>
      <c r="AC65" s="31">
        <v>0</v>
      </c>
      <c r="AD65" s="31">
        <v>0</v>
      </c>
      <c r="AE65" s="31">
        <v>0</v>
      </c>
      <c r="AF65" s="31">
        <v>0</v>
      </c>
      <c r="AG65" s="31">
        <v>0</v>
      </c>
      <c r="AH65" s="31">
        <v>0</v>
      </c>
      <c r="AI65" s="31">
        <v>0</v>
      </c>
      <c r="AJ65" s="31">
        <v>0</v>
      </c>
      <c r="AK65" s="31">
        <v>0</v>
      </c>
      <c r="AL65" s="31">
        <v>0</v>
      </c>
      <c r="AM65" s="31">
        <v>0</v>
      </c>
      <c r="AN65" s="32">
        <f>SUM(Tabla1[[#This Row],[Recursos propios 2024]:[Otros 2024]])</f>
        <v>90000000</v>
      </c>
      <c r="AO65" s="29">
        <v>61572650</v>
      </c>
      <c r="AP65" s="31"/>
      <c r="AQ65" s="31"/>
      <c r="AR65" s="31"/>
      <c r="AS65" s="31"/>
      <c r="AT65" s="31"/>
      <c r="AU65" s="31"/>
      <c r="AV65" s="31"/>
      <c r="AW65" s="31"/>
      <c r="AX65" s="31"/>
      <c r="AY65" s="31"/>
      <c r="AZ65" s="31"/>
      <c r="BA65" s="31"/>
      <c r="BB65" s="31"/>
      <c r="BC65" s="33">
        <f>SUM(Tabla1[[#This Row],[Recursos propios 20242]:[Otros 202415]])</f>
        <v>61572650</v>
      </c>
      <c r="BD65" s="34">
        <f>Tabla1[[#This Row],[Total Comprometido 2024]]/Tabla1[[#This Row],[Total 2024]]</f>
        <v>0.68414055555555553</v>
      </c>
      <c r="BE65" s="32">
        <v>61572650</v>
      </c>
      <c r="BF65" s="32">
        <v>61572650</v>
      </c>
      <c r="BG65" s="32">
        <v>0</v>
      </c>
      <c r="BH65" s="2" t="s">
        <v>54</v>
      </c>
      <c r="BI65" s="35" t="s">
        <v>55</v>
      </c>
      <c r="BJ65" s="3"/>
    </row>
    <row r="66" spans="1:62" ht="180" x14ac:dyDescent="0.25">
      <c r="A66" s="2">
        <v>229</v>
      </c>
      <c r="B66" s="2" t="s">
        <v>115</v>
      </c>
      <c r="C66" s="2" t="s">
        <v>116</v>
      </c>
      <c r="D66" s="2" t="s">
        <v>132</v>
      </c>
      <c r="E66" s="2" t="s">
        <v>133</v>
      </c>
      <c r="F66" s="2" t="s">
        <v>134</v>
      </c>
      <c r="G66" s="2" t="s">
        <v>135</v>
      </c>
      <c r="H66" s="2">
        <v>410305200</v>
      </c>
      <c r="I66" s="2" t="s">
        <v>136</v>
      </c>
      <c r="J66" s="2">
        <v>300</v>
      </c>
      <c r="K66" s="2" t="s">
        <v>52</v>
      </c>
      <c r="L66" s="2" t="s">
        <v>72</v>
      </c>
      <c r="M66" s="2">
        <v>700</v>
      </c>
      <c r="N66" s="2">
        <v>175</v>
      </c>
      <c r="O66" s="36">
        <v>90</v>
      </c>
      <c r="P66" s="37">
        <f>+Tabla1[[#This Row],[Meta Ejecutada Vigencia4]]/Tabla1[[#This Row],[Meta Programada Vigencia]]</f>
        <v>0.51428571428571423</v>
      </c>
      <c r="Q66" s="37">
        <f>+Tabla1[[#This Row],[Meta Ejecutada Vigencia4]]/Tabla1[[#This Row],[Meta Programada Cuatrienio3]]</f>
        <v>0.12857142857142856</v>
      </c>
      <c r="R66" s="49">
        <v>2022680010076</v>
      </c>
      <c r="S66" s="27" t="s">
        <v>236</v>
      </c>
      <c r="T66" s="29">
        <v>48000000</v>
      </c>
      <c r="U66" s="29">
        <v>48000000</v>
      </c>
      <c r="V66" s="36">
        <v>0</v>
      </c>
      <c r="W66" s="36">
        <v>0</v>
      </c>
      <c r="X66" s="36">
        <v>0</v>
      </c>
      <c r="Y66" s="36">
        <v>0</v>
      </c>
      <c r="Z66" s="29">
        <v>48000000</v>
      </c>
      <c r="AA66" s="31">
        <v>0</v>
      </c>
      <c r="AB66" s="31">
        <v>0</v>
      </c>
      <c r="AC66" s="31">
        <v>0</v>
      </c>
      <c r="AD66" s="31">
        <v>0</v>
      </c>
      <c r="AE66" s="31">
        <v>0</v>
      </c>
      <c r="AF66" s="31">
        <v>0</v>
      </c>
      <c r="AG66" s="31">
        <v>0</v>
      </c>
      <c r="AH66" s="31">
        <v>0</v>
      </c>
      <c r="AI66" s="31">
        <v>0</v>
      </c>
      <c r="AJ66" s="31">
        <v>0</v>
      </c>
      <c r="AK66" s="31">
        <v>0</v>
      </c>
      <c r="AL66" s="31">
        <v>0</v>
      </c>
      <c r="AM66" s="31">
        <v>0</v>
      </c>
      <c r="AN66" s="32">
        <f>SUM(Tabla1[[#This Row],[Recursos propios 2024]:[Otros 2024]])</f>
        <v>48000000</v>
      </c>
      <c r="AO66" s="29">
        <v>48000000</v>
      </c>
      <c r="AP66" s="31"/>
      <c r="AQ66" s="31"/>
      <c r="AR66" s="31"/>
      <c r="AS66" s="31"/>
      <c r="AT66" s="31"/>
      <c r="AU66" s="31"/>
      <c r="AV66" s="31"/>
      <c r="AW66" s="31"/>
      <c r="AX66" s="31"/>
      <c r="AY66" s="31"/>
      <c r="AZ66" s="31"/>
      <c r="BA66" s="31"/>
      <c r="BB66" s="31"/>
      <c r="BC66" s="33">
        <f>SUM(Tabla1[[#This Row],[Recursos propios 20242]:[Otros 202415]])</f>
        <v>48000000</v>
      </c>
      <c r="BD66" s="34">
        <f>Tabla1[[#This Row],[Total Comprometido 2024]]/Tabla1[[#This Row],[Total 2024]]</f>
        <v>1</v>
      </c>
      <c r="BE66" s="32">
        <v>48000000</v>
      </c>
      <c r="BF66" s="32">
        <v>48000000</v>
      </c>
      <c r="BG66" s="32">
        <v>0</v>
      </c>
      <c r="BH66" s="2" t="s">
        <v>54</v>
      </c>
      <c r="BI66" s="35" t="s">
        <v>55</v>
      </c>
      <c r="BJ66" s="2">
        <v>10</v>
      </c>
    </row>
    <row r="67" spans="1:62" ht="409.5" x14ac:dyDescent="0.25">
      <c r="A67" s="2">
        <v>229</v>
      </c>
      <c r="B67" s="2" t="s">
        <v>115</v>
      </c>
      <c r="C67" s="2" t="s">
        <v>116</v>
      </c>
      <c r="D67" s="2" t="s">
        <v>132</v>
      </c>
      <c r="E67" s="2" t="s">
        <v>133</v>
      </c>
      <c r="F67" s="2" t="s">
        <v>134</v>
      </c>
      <c r="G67" s="2" t="s">
        <v>135</v>
      </c>
      <c r="H67" s="2">
        <v>410305200</v>
      </c>
      <c r="I67" s="2" t="s">
        <v>136</v>
      </c>
      <c r="J67" s="2">
        <v>300</v>
      </c>
      <c r="K67" s="2" t="s">
        <v>52</v>
      </c>
      <c r="L67" s="2" t="s">
        <v>72</v>
      </c>
      <c r="M67" s="2">
        <v>700</v>
      </c>
      <c r="N67" s="2">
        <v>175</v>
      </c>
      <c r="O67" s="36">
        <v>85</v>
      </c>
      <c r="P67" s="37">
        <f>+Tabla1[[#This Row],[Meta Ejecutada Vigencia4]]/Tabla1[[#This Row],[Meta Programada Vigencia]]</f>
        <v>0.48571428571428571</v>
      </c>
      <c r="Q67" s="37">
        <f>+Tabla1[[#This Row],[Meta Ejecutada Vigencia4]]/Tabla1[[#This Row],[Meta Programada Cuatrienio3]]</f>
        <v>0.12142857142857143</v>
      </c>
      <c r="R67" s="49">
        <v>2024680010138</v>
      </c>
      <c r="S67" s="27" t="s">
        <v>237</v>
      </c>
      <c r="T67" s="29">
        <v>341000000</v>
      </c>
      <c r="U67" s="29">
        <v>41000000</v>
      </c>
      <c r="V67" s="25" t="s">
        <v>264</v>
      </c>
      <c r="W67" s="25" t="s">
        <v>265</v>
      </c>
      <c r="X67" s="39">
        <v>120</v>
      </c>
      <c r="Y67" s="47" t="s">
        <v>316</v>
      </c>
      <c r="Z67" s="29">
        <v>41000000</v>
      </c>
      <c r="AA67" s="31">
        <v>0</v>
      </c>
      <c r="AB67" s="31">
        <v>0</v>
      </c>
      <c r="AC67" s="31">
        <v>0</v>
      </c>
      <c r="AD67" s="31">
        <v>0</v>
      </c>
      <c r="AE67" s="31">
        <v>0</v>
      </c>
      <c r="AF67" s="31">
        <v>0</v>
      </c>
      <c r="AG67" s="31">
        <v>0</v>
      </c>
      <c r="AH67" s="31">
        <v>0</v>
      </c>
      <c r="AI67" s="31">
        <v>0</v>
      </c>
      <c r="AJ67" s="31">
        <v>0</v>
      </c>
      <c r="AK67" s="31">
        <v>0</v>
      </c>
      <c r="AL67" s="31">
        <v>0</v>
      </c>
      <c r="AM67" s="31">
        <v>0</v>
      </c>
      <c r="AN67" s="32">
        <f>SUM(Tabla1[[#This Row],[Recursos propios 2024]:[Otros 2024]])</f>
        <v>41000000</v>
      </c>
      <c r="AO67" s="29">
        <v>19991434</v>
      </c>
      <c r="AP67" s="31"/>
      <c r="AQ67" s="31"/>
      <c r="AR67" s="31"/>
      <c r="AS67" s="31"/>
      <c r="AT67" s="31"/>
      <c r="AU67" s="31"/>
      <c r="AV67" s="31"/>
      <c r="AW67" s="31"/>
      <c r="AX67" s="31"/>
      <c r="AY67" s="31"/>
      <c r="AZ67" s="31"/>
      <c r="BA67" s="31"/>
      <c r="BB67" s="31"/>
      <c r="BC67" s="33">
        <f>SUM(Tabla1[[#This Row],[Recursos propios 20242]:[Otros 202415]])</f>
        <v>19991434</v>
      </c>
      <c r="BD67" s="34">
        <f>Tabla1[[#This Row],[Total Comprometido 2024]]/Tabla1[[#This Row],[Total 2024]]</f>
        <v>0.48759595121951221</v>
      </c>
      <c r="BE67" s="32">
        <v>19991434</v>
      </c>
      <c r="BF67" s="32">
        <v>19991434</v>
      </c>
      <c r="BG67" s="32">
        <v>0</v>
      </c>
      <c r="BH67" s="2" t="s">
        <v>54</v>
      </c>
      <c r="BI67" s="35" t="s">
        <v>55</v>
      </c>
      <c r="BJ67" s="3"/>
    </row>
    <row r="68" spans="1:62" ht="144" x14ac:dyDescent="0.25">
      <c r="A68" s="3">
        <v>230</v>
      </c>
      <c r="B68" s="3" t="s">
        <v>115</v>
      </c>
      <c r="C68" s="3" t="s">
        <v>116</v>
      </c>
      <c r="D68" s="3" t="s">
        <v>137</v>
      </c>
      <c r="E68" s="3" t="s">
        <v>138</v>
      </c>
      <c r="F68" s="3" t="s">
        <v>139</v>
      </c>
      <c r="G68" s="3" t="s">
        <v>140</v>
      </c>
      <c r="H68" s="3">
        <v>410205200</v>
      </c>
      <c r="I68" s="3" t="s">
        <v>141</v>
      </c>
      <c r="J68" s="4">
        <v>250</v>
      </c>
      <c r="K68" s="3" t="s">
        <v>52</v>
      </c>
      <c r="L68" s="3" t="s">
        <v>72</v>
      </c>
      <c r="M68" s="4">
        <v>250</v>
      </c>
      <c r="N68" s="3">
        <v>60</v>
      </c>
      <c r="O68" s="36">
        <v>60</v>
      </c>
      <c r="P68" s="37">
        <f>+Tabla1[[#This Row],[Meta Ejecutada Vigencia4]]/Tabla1[[#This Row],[Meta Programada Vigencia]]</f>
        <v>1</v>
      </c>
      <c r="Q68" s="37">
        <f>+Tabla1[[#This Row],[Meta Ejecutada Vigencia4]]/Tabla1[[#This Row],[Meta Programada Cuatrienio3]]</f>
        <v>0.24</v>
      </c>
      <c r="R68" s="51">
        <v>2021680010009</v>
      </c>
      <c r="S68" s="52" t="s">
        <v>238</v>
      </c>
      <c r="T68" s="54">
        <v>514317202</v>
      </c>
      <c r="U68" s="54">
        <v>514317202</v>
      </c>
      <c r="V68" s="25" t="s">
        <v>317</v>
      </c>
      <c r="W68" s="25" t="s">
        <v>318</v>
      </c>
      <c r="X68" s="39">
        <v>282</v>
      </c>
      <c r="Y68" s="47" t="s">
        <v>319</v>
      </c>
      <c r="Z68" s="54">
        <v>514317202</v>
      </c>
      <c r="AA68" s="31">
        <v>0</v>
      </c>
      <c r="AB68" s="31">
        <v>0</v>
      </c>
      <c r="AC68" s="31">
        <v>0</v>
      </c>
      <c r="AD68" s="31">
        <v>0</v>
      </c>
      <c r="AE68" s="31">
        <v>0</v>
      </c>
      <c r="AF68" s="31">
        <v>0</v>
      </c>
      <c r="AG68" s="31">
        <v>0</v>
      </c>
      <c r="AH68" s="31">
        <v>0</v>
      </c>
      <c r="AI68" s="31">
        <v>0</v>
      </c>
      <c r="AJ68" s="31">
        <v>0</v>
      </c>
      <c r="AK68" s="31">
        <v>0</v>
      </c>
      <c r="AL68" s="31">
        <v>0</v>
      </c>
      <c r="AM68" s="31">
        <v>0</v>
      </c>
      <c r="AN68" s="32">
        <f>SUM(Tabla1[[#This Row],[Recursos propios 2024]:[Otros 2024]])</f>
        <v>514317202</v>
      </c>
      <c r="AO68" s="54">
        <v>514317202</v>
      </c>
      <c r="AP68" s="31"/>
      <c r="AQ68" s="31"/>
      <c r="AR68" s="31"/>
      <c r="AS68" s="31"/>
      <c r="AT68" s="31"/>
      <c r="AU68" s="31"/>
      <c r="AV68" s="31"/>
      <c r="AW68" s="31"/>
      <c r="AX68" s="31"/>
      <c r="AY68" s="31"/>
      <c r="AZ68" s="31"/>
      <c r="BA68" s="31"/>
      <c r="BB68" s="31"/>
      <c r="BC68" s="33">
        <f>SUM(Tabla1[[#This Row],[Recursos propios 20242]:[Otros 202415]])</f>
        <v>514317202</v>
      </c>
      <c r="BD68" s="34">
        <f>Tabla1[[#This Row],[Total Comprometido 2024]]/Tabla1[[#This Row],[Total 2024]]</f>
        <v>1</v>
      </c>
      <c r="BE68" s="32">
        <v>483852420</v>
      </c>
      <c r="BF68" s="32">
        <v>483852420</v>
      </c>
      <c r="BG68" s="32">
        <v>0</v>
      </c>
      <c r="BH68" s="2" t="s">
        <v>54</v>
      </c>
      <c r="BI68" s="35" t="s">
        <v>55</v>
      </c>
      <c r="BJ68" s="3">
        <v>3</v>
      </c>
    </row>
    <row r="69" spans="1:62" ht="108.75" customHeight="1" x14ac:dyDescent="0.25">
      <c r="A69" s="3">
        <v>230</v>
      </c>
      <c r="B69" s="3" t="s">
        <v>115</v>
      </c>
      <c r="C69" s="3" t="s">
        <v>116</v>
      </c>
      <c r="D69" s="3" t="s">
        <v>137</v>
      </c>
      <c r="E69" s="3" t="s">
        <v>138</v>
      </c>
      <c r="F69" s="3" t="s">
        <v>139</v>
      </c>
      <c r="G69" s="3" t="s">
        <v>140</v>
      </c>
      <c r="H69" s="3">
        <v>410205200</v>
      </c>
      <c r="I69" s="3" t="s">
        <v>141</v>
      </c>
      <c r="J69" s="4">
        <v>250</v>
      </c>
      <c r="K69" s="3" t="s">
        <v>52</v>
      </c>
      <c r="L69" s="3" t="s">
        <v>72</v>
      </c>
      <c r="M69" s="4">
        <v>250</v>
      </c>
      <c r="N69" s="3">
        <v>60</v>
      </c>
      <c r="O69" s="36">
        <v>0</v>
      </c>
      <c r="P69" s="37">
        <f>+Tabla1[[#This Row],[Meta Ejecutada Vigencia4]]/Tabla1[[#This Row],[Meta Programada Vigencia]]</f>
        <v>0</v>
      </c>
      <c r="Q69" s="37">
        <f>+Tabla1[[#This Row],[Meta Ejecutada Vigencia4]]/Tabla1[[#This Row],[Meta Programada Cuatrienio3]]</f>
        <v>0</v>
      </c>
      <c r="R69" s="51">
        <v>2024680010112</v>
      </c>
      <c r="S69" s="52" t="s">
        <v>239</v>
      </c>
      <c r="T69" s="54">
        <v>1387882798</v>
      </c>
      <c r="U69" s="54">
        <v>37882798</v>
      </c>
      <c r="V69" s="25" t="s">
        <v>317</v>
      </c>
      <c r="W69" s="25" t="s">
        <v>318</v>
      </c>
      <c r="X69" s="39">
        <v>0</v>
      </c>
      <c r="Y69" s="47" t="s">
        <v>319</v>
      </c>
      <c r="Z69" s="54">
        <v>37882798</v>
      </c>
      <c r="AA69" s="31">
        <v>0</v>
      </c>
      <c r="AB69" s="31">
        <v>0</v>
      </c>
      <c r="AC69" s="31">
        <v>0</v>
      </c>
      <c r="AD69" s="31">
        <v>0</v>
      </c>
      <c r="AE69" s="31">
        <v>0</v>
      </c>
      <c r="AF69" s="31">
        <v>0</v>
      </c>
      <c r="AG69" s="31">
        <v>0</v>
      </c>
      <c r="AH69" s="31">
        <v>0</v>
      </c>
      <c r="AI69" s="31">
        <v>0</v>
      </c>
      <c r="AJ69" s="31">
        <v>0</v>
      </c>
      <c r="AK69" s="31">
        <v>0</v>
      </c>
      <c r="AL69" s="31">
        <v>0</v>
      </c>
      <c r="AM69" s="31">
        <v>0</v>
      </c>
      <c r="AN69" s="32">
        <f>SUM(Tabla1[[#This Row],[Recursos propios 2024]:[Otros 2024]])</f>
        <v>37882798</v>
      </c>
      <c r="AO69" s="54">
        <v>25088642</v>
      </c>
      <c r="AP69" s="31"/>
      <c r="AQ69" s="31"/>
      <c r="AR69" s="31"/>
      <c r="AS69" s="31"/>
      <c r="AT69" s="31"/>
      <c r="AU69" s="31"/>
      <c r="AV69" s="31"/>
      <c r="AW69" s="31"/>
      <c r="AX69" s="31"/>
      <c r="AY69" s="31"/>
      <c r="AZ69" s="31"/>
      <c r="BA69" s="31"/>
      <c r="BB69" s="31"/>
      <c r="BC69" s="33">
        <f>SUM(Tabla1[[#This Row],[Recursos propios 20242]:[Otros 202415]])</f>
        <v>25088642</v>
      </c>
      <c r="BD69" s="34">
        <f>Tabla1[[#This Row],[Total Comprometido 2024]]/Tabla1[[#This Row],[Total 2024]]</f>
        <v>0.66227003612563151</v>
      </c>
      <c r="BE69" s="32">
        <v>0</v>
      </c>
      <c r="BF69" s="32">
        <v>0</v>
      </c>
      <c r="BG69" s="32">
        <v>0</v>
      </c>
      <c r="BH69" s="2" t="s">
        <v>54</v>
      </c>
      <c r="BI69" s="35" t="s">
        <v>55</v>
      </c>
      <c r="BJ69" s="3"/>
    </row>
    <row r="70" spans="1:62" ht="135" customHeight="1" x14ac:dyDescent="0.25">
      <c r="A70" s="69">
        <v>245</v>
      </c>
      <c r="B70" s="70" t="s">
        <v>240</v>
      </c>
      <c r="C70" s="70" t="s">
        <v>241</v>
      </c>
      <c r="D70" s="3">
        <v>4599</v>
      </c>
      <c r="E70" s="70" t="s">
        <v>242</v>
      </c>
      <c r="F70" s="3">
        <v>4599002</v>
      </c>
      <c r="G70" s="70" t="s">
        <v>243</v>
      </c>
      <c r="H70" s="3"/>
      <c r="I70" s="3"/>
      <c r="J70" s="4"/>
      <c r="K70" s="3"/>
      <c r="L70" s="3"/>
      <c r="M70" s="4">
        <v>1</v>
      </c>
      <c r="N70" s="3">
        <v>1</v>
      </c>
      <c r="O70" s="55">
        <v>0.06</v>
      </c>
      <c r="P70" s="56">
        <f>+Tabla1[[#This Row],[Meta Ejecutada Vigencia4]]/Tabla1[[#This Row],[Meta Programada Vigencia]]</f>
        <v>0.06</v>
      </c>
      <c r="Q70" s="56">
        <f>+Tabla1[[#This Row],[Meta Ejecutada Vigencia4]]/Tabla1[[#This Row],[Meta Programada Cuatrienio3]]</f>
        <v>0.06</v>
      </c>
      <c r="R70" s="51"/>
      <c r="S70" s="52" t="s">
        <v>244</v>
      </c>
      <c r="T70" s="54">
        <v>2166686308.4000001</v>
      </c>
      <c r="U70" s="54">
        <v>2166686308.4000001</v>
      </c>
      <c r="V70" s="39" t="s">
        <v>320</v>
      </c>
      <c r="W70" s="39" t="s">
        <v>321</v>
      </c>
      <c r="X70" s="39" t="s">
        <v>321</v>
      </c>
      <c r="Y70" s="47" t="s">
        <v>322</v>
      </c>
      <c r="Z70" s="54">
        <v>2166686308.4000001</v>
      </c>
      <c r="AA70" s="31">
        <v>0</v>
      </c>
      <c r="AB70" s="31">
        <v>0</v>
      </c>
      <c r="AC70" s="31">
        <v>0</v>
      </c>
      <c r="AD70" s="31">
        <v>0</v>
      </c>
      <c r="AE70" s="31">
        <v>0</v>
      </c>
      <c r="AF70" s="31">
        <v>0</v>
      </c>
      <c r="AG70" s="31">
        <v>0</v>
      </c>
      <c r="AH70" s="31">
        <v>0</v>
      </c>
      <c r="AI70" s="31">
        <v>0</v>
      </c>
      <c r="AJ70" s="31">
        <v>0</v>
      </c>
      <c r="AK70" s="31">
        <v>0</v>
      </c>
      <c r="AL70" s="31">
        <v>0</v>
      </c>
      <c r="AM70" s="31">
        <v>0</v>
      </c>
      <c r="AN70" s="32">
        <f>SUM(Tabla1[[#This Row],[Recursos propios 2024]:[Otros 2024]])</f>
        <v>2166686308.4000001</v>
      </c>
      <c r="AO70" s="54">
        <v>125603910.34999999</v>
      </c>
      <c r="AP70" s="31"/>
      <c r="AQ70" s="31"/>
      <c r="AR70" s="31"/>
      <c r="AS70" s="31"/>
      <c r="AT70" s="31"/>
      <c r="AU70" s="31"/>
      <c r="AV70" s="31"/>
      <c r="AW70" s="31"/>
      <c r="AX70" s="31"/>
      <c r="AY70" s="31"/>
      <c r="AZ70" s="31"/>
      <c r="BA70" s="31"/>
      <c r="BB70" s="31"/>
      <c r="BC70" s="33">
        <f>SUM(Tabla1[[#This Row],[Recursos propios 20242]:[Otros 202415]])</f>
        <v>125603910.34999999</v>
      </c>
      <c r="BD70" s="34">
        <f>Tabla1[[#This Row],[Total Comprometido 2024]]/Tabla1[[#This Row],[Total 2024]]</f>
        <v>5.7970510019400456E-2</v>
      </c>
      <c r="BE70" s="32">
        <v>125603910.34999999</v>
      </c>
      <c r="BF70" s="32">
        <v>125603910.34999999</v>
      </c>
      <c r="BG70" s="32">
        <v>0</v>
      </c>
      <c r="BH70" s="2" t="s">
        <v>54</v>
      </c>
      <c r="BI70" s="35" t="s">
        <v>55</v>
      </c>
      <c r="BJ70" s="3"/>
    </row>
    <row r="71" spans="1:62" ht="240" customHeight="1" x14ac:dyDescent="0.25">
      <c r="A71" s="96">
        <v>286</v>
      </c>
      <c r="B71" s="3" t="s">
        <v>348</v>
      </c>
      <c r="C71" s="3" t="s">
        <v>46</v>
      </c>
      <c r="D71" s="3" t="s">
        <v>47</v>
      </c>
      <c r="E71" s="3" t="s">
        <v>349</v>
      </c>
      <c r="F71" s="3" t="s">
        <v>350</v>
      </c>
      <c r="G71" s="3" t="s">
        <v>351</v>
      </c>
      <c r="H71" s="3">
        <v>450108100</v>
      </c>
      <c r="I71" s="3" t="s">
        <v>352</v>
      </c>
      <c r="J71" s="4">
        <v>0</v>
      </c>
      <c r="K71" s="3" t="s">
        <v>52</v>
      </c>
      <c r="L71" s="3" t="s">
        <v>53</v>
      </c>
      <c r="M71" s="4">
        <v>1</v>
      </c>
      <c r="N71" s="3">
        <v>0</v>
      </c>
      <c r="O71" s="97">
        <v>0</v>
      </c>
      <c r="P71" s="98" t="e">
        <f>+[1]!Tabla1[[#This Row],[Meta Ejecutada Vigencia4]]/[1]!Tabla1[[#This Row],[Meta Programada Vigencia]]</f>
        <v>#REF!</v>
      </c>
      <c r="Q71" s="98" t="e">
        <f>+[1]!Tabla1[[#This Row],[Meta Ejecutada Vigencia4]]/[1]!Tabla1[[#This Row],[Meta Programada Cuatrienio3]]</f>
        <v>#REF!</v>
      </c>
      <c r="R71" s="97"/>
      <c r="S71" s="99"/>
      <c r="T71" s="100"/>
      <c r="U71" s="100">
        <v>0</v>
      </c>
      <c r="V71" s="97">
        <v>0</v>
      </c>
      <c r="W71" s="97">
        <v>0</v>
      </c>
      <c r="X71" s="97">
        <v>0</v>
      </c>
      <c r="Y71" s="97">
        <v>0</v>
      </c>
      <c r="Z71" s="97"/>
      <c r="AA71" s="101">
        <v>0</v>
      </c>
      <c r="AB71" s="101">
        <v>0</v>
      </c>
      <c r="AC71" s="101">
        <v>0</v>
      </c>
      <c r="AD71" s="101">
        <v>0</v>
      </c>
      <c r="AE71" s="101">
        <v>0</v>
      </c>
      <c r="AF71" s="101">
        <v>0</v>
      </c>
      <c r="AG71" s="101">
        <v>0</v>
      </c>
      <c r="AH71" s="101">
        <v>0</v>
      </c>
      <c r="AI71" s="101">
        <v>0</v>
      </c>
      <c r="AJ71" s="101">
        <v>0</v>
      </c>
      <c r="AK71" s="101">
        <v>0</v>
      </c>
      <c r="AL71" s="101">
        <v>0</v>
      </c>
      <c r="AM71" s="101">
        <v>0</v>
      </c>
      <c r="AN71" s="102" t="e">
        <f>SUM([1]!Tabla1[[#This Row],[Recursos propios 2024]:[Otros 2024]])</f>
        <v>#REF!</v>
      </c>
      <c r="AO71" s="97"/>
      <c r="AP71" s="101">
        <v>0</v>
      </c>
      <c r="AQ71" s="101">
        <v>0</v>
      </c>
      <c r="AR71" s="101">
        <v>0</v>
      </c>
      <c r="AS71" s="101">
        <v>0</v>
      </c>
      <c r="AT71" s="101">
        <v>0</v>
      </c>
      <c r="AU71" s="101">
        <v>0</v>
      </c>
      <c r="AV71" s="101">
        <v>0</v>
      </c>
      <c r="AW71" s="101">
        <v>0</v>
      </c>
      <c r="AX71" s="101">
        <v>0</v>
      </c>
      <c r="AY71" s="101">
        <v>0</v>
      </c>
      <c r="AZ71" s="101">
        <v>0</v>
      </c>
      <c r="BA71" s="101">
        <v>0</v>
      </c>
      <c r="BB71" s="101">
        <v>0</v>
      </c>
      <c r="BC71" s="102" t="e">
        <f>SUM([1]!Tabla1[[#This Row],[Recursos propios 20242]:[Otros 202415]])</f>
        <v>#REF!</v>
      </c>
      <c r="BD71" s="103" t="e">
        <f>+[1]!Tabla1[[#This Row],[Total Comprometido 2024]]/[1]!Tabla1[[#This Row],[Total 2024]]</f>
        <v>#REF!</v>
      </c>
      <c r="BE71" s="104"/>
      <c r="BF71" s="104"/>
      <c r="BG71" s="97"/>
      <c r="BH71" s="2" t="s">
        <v>54</v>
      </c>
      <c r="BI71" s="94" t="s">
        <v>55</v>
      </c>
      <c r="BJ71" s="3">
        <v>15</v>
      </c>
    </row>
    <row r="72" spans="1:62" ht="180" x14ac:dyDescent="0.25">
      <c r="A72" s="59">
        <v>290</v>
      </c>
      <c r="B72" s="3" t="s">
        <v>45</v>
      </c>
      <c r="C72" s="3" t="s">
        <v>46</v>
      </c>
      <c r="D72" s="3" t="s">
        <v>47</v>
      </c>
      <c r="E72" s="3" t="s">
        <v>48</v>
      </c>
      <c r="F72" s="3" t="s">
        <v>142</v>
      </c>
      <c r="G72" s="3" t="s">
        <v>143</v>
      </c>
      <c r="H72" s="3">
        <v>450103000</v>
      </c>
      <c r="I72" s="3" t="s">
        <v>144</v>
      </c>
      <c r="J72" s="4">
        <v>2</v>
      </c>
      <c r="K72" s="3" t="s">
        <v>52</v>
      </c>
      <c r="L72" s="3" t="s">
        <v>72</v>
      </c>
      <c r="M72" s="4">
        <v>2</v>
      </c>
      <c r="N72" s="3">
        <v>1</v>
      </c>
      <c r="O72" s="36">
        <v>0</v>
      </c>
      <c r="P72" s="37">
        <f>+Tabla1[[#This Row],[Meta Ejecutada Vigencia4]]/Tabla1[[#This Row],[Meta Programada Vigencia]]</f>
        <v>0</v>
      </c>
      <c r="Q72" s="37">
        <f>+Tabla1[[#This Row],[Meta Ejecutada Vigencia4]]/Tabla1[[#This Row],[Meta Programada Cuatrienio3]]</f>
        <v>0</v>
      </c>
      <c r="R72" s="26">
        <v>2024680010132</v>
      </c>
      <c r="S72" s="52" t="s">
        <v>245</v>
      </c>
      <c r="T72" s="45">
        <v>500000000</v>
      </c>
      <c r="U72" s="45">
        <v>250000000</v>
      </c>
      <c r="V72" s="36">
        <v>0</v>
      </c>
      <c r="W72" s="36">
        <v>0</v>
      </c>
      <c r="X72" s="36">
        <v>0</v>
      </c>
      <c r="Y72" s="36">
        <v>0</v>
      </c>
      <c r="Z72" s="45">
        <v>250000000</v>
      </c>
      <c r="AA72" s="31">
        <v>0</v>
      </c>
      <c r="AB72" s="31">
        <v>0</v>
      </c>
      <c r="AC72" s="31">
        <v>0</v>
      </c>
      <c r="AD72" s="31">
        <v>0</v>
      </c>
      <c r="AE72" s="31">
        <v>0</v>
      </c>
      <c r="AF72" s="31">
        <v>0</v>
      </c>
      <c r="AG72" s="31">
        <v>0</v>
      </c>
      <c r="AH72" s="31">
        <v>0</v>
      </c>
      <c r="AI72" s="31">
        <v>0</v>
      </c>
      <c r="AJ72" s="31">
        <v>0</v>
      </c>
      <c r="AK72" s="31">
        <v>0</v>
      </c>
      <c r="AL72" s="31">
        <v>0</v>
      </c>
      <c r="AM72" s="31">
        <v>0</v>
      </c>
      <c r="AN72" s="32">
        <f>SUM(Tabla1[[#This Row],[Recursos propios 2024]:[Otros 2024]])</f>
        <v>250000000</v>
      </c>
      <c r="AO72" s="36">
        <v>0</v>
      </c>
      <c r="AP72" s="31"/>
      <c r="AQ72" s="31"/>
      <c r="AR72" s="31"/>
      <c r="AS72" s="31"/>
      <c r="AT72" s="31"/>
      <c r="AU72" s="31"/>
      <c r="AV72" s="31"/>
      <c r="AW72" s="31"/>
      <c r="AX72" s="31"/>
      <c r="AY72" s="31"/>
      <c r="AZ72" s="31"/>
      <c r="BA72" s="31"/>
      <c r="BB72" s="31"/>
      <c r="BC72" s="33">
        <f>SUM(Tabla1[[#This Row],[Recursos propios 20242]:[Otros 202415]])</f>
        <v>0</v>
      </c>
      <c r="BD72" s="34">
        <f>Tabla1[[#This Row],[Total Comprometido 2024]]/Tabla1[[#This Row],[Total 2024]]</f>
        <v>0</v>
      </c>
      <c r="BE72" s="32">
        <v>0</v>
      </c>
      <c r="BF72" s="32">
        <v>0</v>
      </c>
      <c r="BG72" s="32">
        <v>0</v>
      </c>
      <c r="BH72" s="2" t="s">
        <v>54</v>
      </c>
      <c r="BI72" s="35" t="s">
        <v>55</v>
      </c>
      <c r="BJ72" s="3">
        <v>16</v>
      </c>
    </row>
    <row r="73" spans="1:62" ht="162" x14ac:dyDescent="0.25">
      <c r="A73" s="95">
        <v>291</v>
      </c>
      <c r="B73" s="2" t="s">
        <v>45</v>
      </c>
      <c r="C73" s="2" t="s">
        <v>46</v>
      </c>
      <c r="D73" s="2" t="s">
        <v>47</v>
      </c>
      <c r="E73" s="2" t="s">
        <v>48</v>
      </c>
      <c r="F73" s="2" t="s">
        <v>353</v>
      </c>
      <c r="G73" s="2" t="s">
        <v>354</v>
      </c>
      <c r="H73" s="2">
        <v>450102800</v>
      </c>
      <c r="I73" s="2" t="s">
        <v>355</v>
      </c>
      <c r="J73" s="2">
        <v>808</v>
      </c>
      <c r="K73" s="2" t="s">
        <v>52</v>
      </c>
      <c r="L73" s="2" t="s">
        <v>72</v>
      </c>
      <c r="M73" s="2">
        <v>850</v>
      </c>
      <c r="N73" s="2">
        <v>0</v>
      </c>
      <c r="O73" s="87">
        <v>0</v>
      </c>
      <c r="P73" s="85" t="e">
        <f>+[1]!Tabla1[[#This Row],[Meta Ejecutada Vigencia4]]/[1]!Tabla1[[#This Row],[Meta Programada Vigencia]]</f>
        <v>#REF!</v>
      </c>
      <c r="Q73" s="85" t="e">
        <f>+[1]!Tabla1[[#This Row],[Meta Ejecutada Vigencia4]]/[1]!Tabla1[[#This Row],[Meta Programada Cuatrienio3]]</f>
        <v>#REF!</v>
      </c>
      <c r="R73" s="87">
        <v>0</v>
      </c>
      <c r="S73" s="99"/>
      <c r="T73" s="88"/>
      <c r="U73" s="88">
        <v>0</v>
      </c>
      <c r="V73" s="87">
        <v>0</v>
      </c>
      <c r="W73" s="87">
        <v>0</v>
      </c>
      <c r="X73" s="87">
        <v>0</v>
      </c>
      <c r="Y73" s="87">
        <v>0</v>
      </c>
      <c r="Z73" s="87"/>
      <c r="AA73" s="101">
        <v>0</v>
      </c>
      <c r="AB73" s="101">
        <v>0</v>
      </c>
      <c r="AC73" s="101">
        <v>0</v>
      </c>
      <c r="AD73" s="101">
        <v>0</v>
      </c>
      <c r="AE73" s="101">
        <v>0</v>
      </c>
      <c r="AF73" s="101">
        <v>0</v>
      </c>
      <c r="AG73" s="101">
        <v>0</v>
      </c>
      <c r="AH73" s="101">
        <v>0</v>
      </c>
      <c r="AI73" s="101">
        <v>0</v>
      </c>
      <c r="AJ73" s="101">
        <v>0</v>
      </c>
      <c r="AK73" s="101">
        <v>0</v>
      </c>
      <c r="AL73" s="101">
        <v>0</v>
      </c>
      <c r="AM73" s="101">
        <v>0</v>
      </c>
      <c r="AN73" s="92" t="e">
        <f>SUM([1]!Tabla1[[#This Row],[Recursos propios 2024]:[Otros 2024]])</f>
        <v>#REF!</v>
      </c>
      <c r="AO73" s="87"/>
      <c r="AP73" s="101">
        <v>0</v>
      </c>
      <c r="AQ73" s="101">
        <v>0</v>
      </c>
      <c r="AR73" s="101">
        <v>0</v>
      </c>
      <c r="AS73" s="101">
        <v>0</v>
      </c>
      <c r="AT73" s="101">
        <v>0</v>
      </c>
      <c r="AU73" s="101">
        <v>0</v>
      </c>
      <c r="AV73" s="101">
        <v>0</v>
      </c>
      <c r="AW73" s="101">
        <v>0</v>
      </c>
      <c r="AX73" s="101">
        <v>0</v>
      </c>
      <c r="AY73" s="101">
        <v>0</v>
      </c>
      <c r="AZ73" s="101">
        <v>0</v>
      </c>
      <c r="BA73" s="101">
        <v>0</v>
      </c>
      <c r="BB73" s="101">
        <v>0</v>
      </c>
      <c r="BC73" s="92" t="e">
        <f>SUM([1]!Tabla1[[#This Row],[Recursos propios 20242]:[Otros 202415]])</f>
        <v>#REF!</v>
      </c>
      <c r="BD73" s="93" t="e">
        <f>+[1]!Tabla1[[#This Row],[Total Comprometido 2024]]/[1]!Tabla1[[#This Row],[Total 2024]]</f>
        <v>#REF!</v>
      </c>
      <c r="BE73" s="104"/>
      <c r="BF73" s="104"/>
      <c r="BG73" s="87"/>
      <c r="BH73" s="2" t="s">
        <v>54</v>
      </c>
      <c r="BI73" s="94" t="s">
        <v>55</v>
      </c>
      <c r="BJ73" s="2">
        <v>16</v>
      </c>
    </row>
    <row r="74" spans="1:62" ht="156.75" customHeight="1" x14ac:dyDescent="0.25">
      <c r="A74" s="59">
        <v>292</v>
      </c>
      <c r="B74" s="3" t="s">
        <v>45</v>
      </c>
      <c r="C74" s="3" t="s">
        <v>46</v>
      </c>
      <c r="D74" s="3" t="s">
        <v>47</v>
      </c>
      <c r="E74" s="3" t="s">
        <v>48</v>
      </c>
      <c r="F74" s="3" t="s">
        <v>145</v>
      </c>
      <c r="G74" s="3" t="s">
        <v>146</v>
      </c>
      <c r="H74" s="3">
        <v>450103200</v>
      </c>
      <c r="I74" s="3" t="s">
        <v>147</v>
      </c>
      <c r="J74" s="4">
        <v>0</v>
      </c>
      <c r="K74" s="3" t="s">
        <v>52</v>
      </c>
      <c r="L74" s="3" t="s">
        <v>53</v>
      </c>
      <c r="M74" s="4">
        <v>1</v>
      </c>
      <c r="N74" s="3">
        <v>0</v>
      </c>
      <c r="O74" s="36">
        <v>0</v>
      </c>
      <c r="P74" s="37" t="e">
        <f>+Tabla1[[#This Row],[Meta Ejecutada Vigencia4]]/Tabla1[[#This Row],[Meta Programada Vigencia]]</f>
        <v>#DIV/0!</v>
      </c>
      <c r="Q74" s="37">
        <f>+Tabla1[[#This Row],[Meta Ejecutada Vigencia4]]/Tabla1[[#This Row],[Meta Programada Cuatrienio3]]</f>
        <v>0</v>
      </c>
      <c r="R74" s="26">
        <v>0</v>
      </c>
      <c r="S74" s="52" t="s">
        <v>324</v>
      </c>
      <c r="T74" s="45">
        <v>7497852786</v>
      </c>
      <c r="U74" s="45">
        <v>7497852786</v>
      </c>
      <c r="V74" s="36">
        <v>0</v>
      </c>
      <c r="W74" s="36">
        <v>0</v>
      </c>
      <c r="X74" s="36">
        <v>0</v>
      </c>
      <c r="Y74" s="36">
        <v>0</v>
      </c>
      <c r="Z74" s="45">
        <v>7497852786</v>
      </c>
      <c r="AA74" s="31">
        <v>0</v>
      </c>
      <c r="AB74" s="31">
        <v>0</v>
      </c>
      <c r="AC74" s="31">
        <v>0</v>
      </c>
      <c r="AD74" s="31">
        <v>0</v>
      </c>
      <c r="AE74" s="31">
        <v>0</v>
      </c>
      <c r="AF74" s="31">
        <v>0</v>
      </c>
      <c r="AG74" s="31">
        <v>0</v>
      </c>
      <c r="AH74" s="31">
        <v>0</v>
      </c>
      <c r="AI74" s="31">
        <v>0</v>
      </c>
      <c r="AJ74" s="31">
        <v>0</v>
      </c>
      <c r="AK74" s="31">
        <v>0</v>
      </c>
      <c r="AL74" s="31">
        <v>0</v>
      </c>
      <c r="AM74" s="31">
        <v>0</v>
      </c>
      <c r="AN74" s="32">
        <f>SUM(Tabla1[[#This Row],[Recursos propios 2024]:[Otros 2024]])</f>
        <v>7497852786</v>
      </c>
      <c r="AO74" s="36">
        <v>0</v>
      </c>
      <c r="AP74" s="31"/>
      <c r="AQ74" s="31"/>
      <c r="AR74" s="31"/>
      <c r="AS74" s="31"/>
      <c r="AT74" s="31"/>
      <c r="AU74" s="31"/>
      <c r="AV74" s="31"/>
      <c r="AW74" s="31"/>
      <c r="AX74" s="31"/>
      <c r="AY74" s="31"/>
      <c r="AZ74" s="31"/>
      <c r="BA74" s="31"/>
      <c r="BB74" s="31"/>
      <c r="BC74" s="33">
        <f>SUM(Tabla1[[#This Row],[Recursos propios 20242]:[Otros 202415]])</f>
        <v>0</v>
      </c>
      <c r="BD74" s="34">
        <f>Tabla1[[#This Row],[Total Comprometido 2024]]/Tabla1[[#This Row],[Total 2024]]</f>
        <v>0</v>
      </c>
      <c r="BE74" s="32">
        <v>0</v>
      </c>
      <c r="BF74" s="32">
        <v>0</v>
      </c>
      <c r="BG74" s="32">
        <v>0</v>
      </c>
      <c r="BH74" s="2" t="s">
        <v>54</v>
      </c>
      <c r="BI74" s="35" t="s">
        <v>55</v>
      </c>
      <c r="BJ74" s="3">
        <v>16</v>
      </c>
    </row>
    <row r="75" spans="1:62" ht="198" x14ac:dyDescent="0.25">
      <c r="A75" s="59">
        <v>293</v>
      </c>
      <c r="B75" s="2" t="s">
        <v>45</v>
      </c>
      <c r="C75" s="2" t="s">
        <v>46</v>
      </c>
      <c r="D75" s="2" t="s">
        <v>47</v>
      </c>
      <c r="E75" s="2" t="s">
        <v>48</v>
      </c>
      <c r="F75" s="2" t="s">
        <v>148</v>
      </c>
      <c r="G75" s="2" t="s">
        <v>149</v>
      </c>
      <c r="H75" s="2">
        <v>450105200</v>
      </c>
      <c r="I75" s="2" t="s">
        <v>150</v>
      </c>
      <c r="J75" s="2">
        <v>60</v>
      </c>
      <c r="K75" s="2" t="s">
        <v>52</v>
      </c>
      <c r="L75" s="2" t="s">
        <v>72</v>
      </c>
      <c r="M75" s="2">
        <v>150</v>
      </c>
      <c r="N75" s="2">
        <v>0</v>
      </c>
      <c r="O75" s="36">
        <v>0</v>
      </c>
      <c r="P75" s="37" t="e">
        <f>+Tabla1[[#This Row],[Meta Ejecutada Vigencia4]]/Tabla1[[#This Row],[Meta Programada Vigencia]]</f>
        <v>#DIV/0!</v>
      </c>
      <c r="Q75" s="37">
        <f>+Tabla1[[#This Row],[Meta Ejecutada Vigencia4]]/Tabla1[[#This Row],[Meta Programada Cuatrienio3]]</f>
        <v>0</v>
      </c>
      <c r="R75" s="26">
        <v>2021680010170</v>
      </c>
      <c r="S75" s="52" t="s">
        <v>246</v>
      </c>
      <c r="T75" s="45">
        <v>0</v>
      </c>
      <c r="U75" s="45"/>
      <c r="V75" s="36">
        <v>0</v>
      </c>
      <c r="W75" s="36">
        <v>0</v>
      </c>
      <c r="X75" s="36">
        <v>0</v>
      </c>
      <c r="Y75" s="36">
        <v>0</v>
      </c>
      <c r="Z75" s="36"/>
      <c r="AA75" s="31">
        <v>0</v>
      </c>
      <c r="AB75" s="31">
        <v>0</v>
      </c>
      <c r="AC75" s="31">
        <v>0</v>
      </c>
      <c r="AD75" s="31">
        <v>0</v>
      </c>
      <c r="AE75" s="31">
        <v>0</v>
      </c>
      <c r="AF75" s="31">
        <v>0</v>
      </c>
      <c r="AG75" s="31">
        <v>0</v>
      </c>
      <c r="AH75" s="31">
        <v>0</v>
      </c>
      <c r="AI75" s="31">
        <v>0</v>
      </c>
      <c r="AJ75" s="31">
        <v>0</v>
      </c>
      <c r="AK75" s="31">
        <v>0</v>
      </c>
      <c r="AL75" s="31">
        <v>0</v>
      </c>
      <c r="AM75" s="31">
        <v>0</v>
      </c>
      <c r="AN75" s="32">
        <f>SUM(Tabla1[[#This Row],[Recursos propios 2024]:[Otros 2024]])</f>
        <v>0</v>
      </c>
      <c r="AO75" s="36"/>
      <c r="AP75" s="31"/>
      <c r="AQ75" s="31"/>
      <c r="AR75" s="31"/>
      <c r="AS75" s="31"/>
      <c r="AT75" s="31"/>
      <c r="AU75" s="31"/>
      <c r="AV75" s="31"/>
      <c r="AW75" s="31"/>
      <c r="AX75" s="31"/>
      <c r="AY75" s="31"/>
      <c r="AZ75" s="31"/>
      <c r="BA75" s="31"/>
      <c r="BB75" s="31"/>
      <c r="BC75" s="33">
        <f>SUM(Tabla1[[#This Row],[Recursos propios 20242]:[Otros 202415]])</f>
        <v>0</v>
      </c>
      <c r="BD75" s="34" t="e">
        <f>Tabla1[[#This Row],[Total Comprometido 2024]]/Tabla1[[#This Row],[Total 2024]]</f>
        <v>#DIV/0!</v>
      </c>
      <c r="BE75" s="32"/>
      <c r="BF75" s="32"/>
      <c r="BG75" s="32">
        <v>0</v>
      </c>
      <c r="BH75" s="2" t="s">
        <v>54</v>
      </c>
      <c r="BI75" s="35" t="s">
        <v>55</v>
      </c>
      <c r="BJ75" s="2">
        <v>16</v>
      </c>
    </row>
    <row r="76" spans="1:62" ht="216" x14ac:dyDescent="0.25">
      <c r="A76" s="59">
        <v>293</v>
      </c>
      <c r="B76" s="2" t="s">
        <v>45</v>
      </c>
      <c r="C76" s="2" t="s">
        <v>46</v>
      </c>
      <c r="D76" s="2" t="s">
        <v>47</v>
      </c>
      <c r="E76" s="2" t="s">
        <v>48</v>
      </c>
      <c r="F76" s="2" t="s">
        <v>148</v>
      </c>
      <c r="G76" s="2" t="s">
        <v>149</v>
      </c>
      <c r="H76" s="2">
        <v>450105200</v>
      </c>
      <c r="I76" s="2" t="s">
        <v>150</v>
      </c>
      <c r="J76" s="2">
        <v>60</v>
      </c>
      <c r="K76" s="2" t="s">
        <v>52</v>
      </c>
      <c r="L76" s="2" t="s">
        <v>72</v>
      </c>
      <c r="M76" s="2">
        <v>150</v>
      </c>
      <c r="N76" s="2">
        <v>90</v>
      </c>
      <c r="O76" s="2">
        <v>90</v>
      </c>
      <c r="P76" s="37">
        <f>+Tabla1[[#This Row],[Meta Ejecutada Vigencia4]]/Tabla1[[#This Row],[Meta Programada Vigencia]]</f>
        <v>1</v>
      </c>
      <c r="Q76" s="37">
        <f>+Tabla1[[#This Row],[Meta Ejecutada Vigencia4]]/Tabla1[[#This Row],[Meta Programada Cuatrienio3]]</f>
        <v>0.6</v>
      </c>
      <c r="R76" s="26">
        <v>2023680010063</v>
      </c>
      <c r="S76" s="52" t="s">
        <v>257</v>
      </c>
      <c r="T76" s="29">
        <v>1995000000</v>
      </c>
      <c r="U76" s="45">
        <v>1995000000</v>
      </c>
      <c r="V76" s="25" t="s">
        <v>264</v>
      </c>
      <c r="W76" s="25" t="s">
        <v>265</v>
      </c>
      <c r="X76" s="30">
        <v>619703</v>
      </c>
      <c r="Y76" s="47" t="s">
        <v>323</v>
      </c>
      <c r="Z76" s="45">
        <v>1995000000</v>
      </c>
      <c r="AA76" s="31">
        <v>0</v>
      </c>
      <c r="AB76" s="31">
        <v>0</v>
      </c>
      <c r="AC76" s="31">
        <v>0</v>
      </c>
      <c r="AD76" s="31">
        <v>0</v>
      </c>
      <c r="AE76" s="31">
        <v>0</v>
      </c>
      <c r="AF76" s="31">
        <v>0</v>
      </c>
      <c r="AG76" s="31">
        <v>0</v>
      </c>
      <c r="AH76" s="31">
        <v>0</v>
      </c>
      <c r="AI76" s="31">
        <v>0</v>
      </c>
      <c r="AJ76" s="31">
        <v>0</v>
      </c>
      <c r="AK76" s="31">
        <v>0</v>
      </c>
      <c r="AL76" s="31">
        <v>0</v>
      </c>
      <c r="AM76" s="31">
        <v>0</v>
      </c>
      <c r="AN76" s="32">
        <f>SUM(Tabla1[[#This Row],[Recursos propios 2024]:[Otros 2024]])</f>
        <v>1995000000</v>
      </c>
      <c r="AO76" s="45">
        <v>1995000000</v>
      </c>
      <c r="AP76" s="31"/>
      <c r="AQ76" s="31"/>
      <c r="AR76" s="31"/>
      <c r="AS76" s="31"/>
      <c r="AT76" s="31"/>
      <c r="AU76" s="31"/>
      <c r="AV76" s="31"/>
      <c r="AW76" s="31"/>
      <c r="AX76" s="31"/>
      <c r="AY76" s="31"/>
      <c r="AZ76" s="31"/>
      <c r="BA76" s="31"/>
      <c r="BB76" s="31"/>
      <c r="BC76" s="33">
        <f>SUM(Tabla1[[#This Row],[Recursos propios 20242]:[Otros 202415]])</f>
        <v>1995000000</v>
      </c>
      <c r="BD76" s="34">
        <f>Tabla1[[#This Row],[Total Comprometido 2024]]/Tabla1[[#This Row],[Total 2024]]</f>
        <v>1</v>
      </c>
      <c r="BE76" s="32">
        <v>0</v>
      </c>
      <c r="BF76" s="32">
        <v>0</v>
      </c>
      <c r="BG76" s="32">
        <v>0</v>
      </c>
      <c r="BH76" s="2" t="s">
        <v>54</v>
      </c>
      <c r="BI76" s="35" t="s">
        <v>55</v>
      </c>
      <c r="BJ76" s="3"/>
    </row>
    <row r="77" spans="1:62" ht="234" x14ac:dyDescent="0.25">
      <c r="A77" s="59">
        <v>293</v>
      </c>
      <c r="B77" s="2" t="s">
        <v>45</v>
      </c>
      <c r="C77" s="2" t="s">
        <v>46</v>
      </c>
      <c r="D77" s="2" t="s">
        <v>47</v>
      </c>
      <c r="E77" s="2" t="s">
        <v>48</v>
      </c>
      <c r="F77" s="2" t="s">
        <v>148</v>
      </c>
      <c r="G77" s="2" t="s">
        <v>149</v>
      </c>
      <c r="H77" s="2">
        <v>450105200</v>
      </c>
      <c r="I77" s="2" t="s">
        <v>150</v>
      </c>
      <c r="J77" s="2">
        <v>60</v>
      </c>
      <c r="K77" s="2" t="s">
        <v>52</v>
      </c>
      <c r="L77" s="2" t="s">
        <v>72</v>
      </c>
      <c r="M77" s="2">
        <v>150</v>
      </c>
      <c r="N77" s="2">
        <v>0</v>
      </c>
      <c r="O77" s="2">
        <v>0</v>
      </c>
      <c r="P77" s="37" t="e">
        <f>+Tabla1[[#This Row],[Meta Ejecutada Vigencia4]]/Tabla1[[#This Row],[Meta Programada Vigencia]]</f>
        <v>#DIV/0!</v>
      </c>
      <c r="Q77" s="37">
        <f>+Tabla1[[#This Row],[Meta Ejecutada Vigencia4]]/Tabla1[[#This Row],[Meta Programada Cuatrienio3]]</f>
        <v>0</v>
      </c>
      <c r="R77" s="26">
        <v>2023680010078</v>
      </c>
      <c r="S77" s="27" t="s">
        <v>258</v>
      </c>
      <c r="T77" s="29">
        <v>1488901613</v>
      </c>
      <c r="U77" s="45">
        <v>1488901613</v>
      </c>
      <c r="V77" s="39" t="s">
        <v>275</v>
      </c>
      <c r="W77" s="39" t="s">
        <v>275</v>
      </c>
      <c r="X77" s="39" t="s">
        <v>276</v>
      </c>
      <c r="Y77" s="39" t="s">
        <v>277</v>
      </c>
      <c r="Z77" s="45">
        <v>1488901613</v>
      </c>
      <c r="AA77" s="31">
        <v>0</v>
      </c>
      <c r="AB77" s="31">
        <v>0</v>
      </c>
      <c r="AC77" s="31">
        <v>0</v>
      </c>
      <c r="AD77" s="31">
        <v>0</v>
      </c>
      <c r="AE77" s="31">
        <v>0</v>
      </c>
      <c r="AF77" s="31">
        <v>0</v>
      </c>
      <c r="AG77" s="31">
        <v>0</v>
      </c>
      <c r="AH77" s="31">
        <v>0</v>
      </c>
      <c r="AI77" s="31">
        <v>0</v>
      </c>
      <c r="AJ77" s="31">
        <v>0</v>
      </c>
      <c r="AK77" s="31">
        <v>0</v>
      </c>
      <c r="AL77" s="31">
        <v>0</v>
      </c>
      <c r="AM77" s="31">
        <v>0</v>
      </c>
      <c r="AN77" s="32">
        <f>SUM(Tabla1[[#This Row],[Recursos propios 2024]:[Otros 2024]])</f>
        <v>1488901613</v>
      </c>
      <c r="AO77" s="45">
        <v>1488901613</v>
      </c>
      <c r="AP77" s="31"/>
      <c r="AQ77" s="31"/>
      <c r="AR77" s="31"/>
      <c r="AS77" s="31"/>
      <c r="AT77" s="31"/>
      <c r="AU77" s="31"/>
      <c r="AV77" s="31"/>
      <c r="AW77" s="31"/>
      <c r="AX77" s="31"/>
      <c r="AY77" s="31"/>
      <c r="AZ77" s="31"/>
      <c r="BA77" s="31"/>
      <c r="BB77" s="31"/>
      <c r="BC77" s="33">
        <f>SUM(Tabla1[[#This Row],[Recursos propios 20242]:[Otros 202415]])</f>
        <v>1488901613</v>
      </c>
      <c r="BD77" s="34">
        <f>Tabla1[[#This Row],[Total Comprometido 2024]]/Tabla1[[#This Row],[Total 2024]]</f>
        <v>1</v>
      </c>
      <c r="BE77" s="32">
        <v>1488901613</v>
      </c>
      <c r="BF77" s="32">
        <v>1488901613</v>
      </c>
      <c r="BG77" s="32">
        <v>0</v>
      </c>
      <c r="BH77" s="2" t="s">
        <v>54</v>
      </c>
      <c r="BI77" s="35" t="s">
        <v>55</v>
      </c>
      <c r="BJ77" s="3"/>
    </row>
    <row r="78" spans="1:62" ht="171.75" customHeight="1" x14ac:dyDescent="0.25">
      <c r="A78" s="59">
        <v>293</v>
      </c>
      <c r="B78" s="2" t="s">
        <v>45</v>
      </c>
      <c r="C78" s="2" t="s">
        <v>46</v>
      </c>
      <c r="D78" s="2" t="s">
        <v>47</v>
      </c>
      <c r="E78" s="2" t="s">
        <v>48</v>
      </c>
      <c r="F78" s="2" t="s">
        <v>148</v>
      </c>
      <c r="G78" s="2" t="s">
        <v>149</v>
      </c>
      <c r="H78" s="2">
        <v>450105200</v>
      </c>
      <c r="I78" s="2" t="s">
        <v>150</v>
      </c>
      <c r="J78" s="2">
        <v>60</v>
      </c>
      <c r="K78" s="2" t="s">
        <v>52</v>
      </c>
      <c r="L78" s="2" t="s">
        <v>72</v>
      </c>
      <c r="M78" s="2">
        <v>150</v>
      </c>
      <c r="N78" s="2">
        <v>0</v>
      </c>
      <c r="O78" s="2">
        <v>0</v>
      </c>
      <c r="P78" s="37" t="e">
        <f>+Tabla1[[#This Row],[Meta Ejecutada Vigencia4]]/Tabla1[[#This Row],[Meta Programada Vigencia]]</f>
        <v>#DIV/0!</v>
      </c>
      <c r="Q78" s="37">
        <f>+Tabla1[[#This Row],[Meta Ejecutada Vigencia4]]/Tabla1[[#This Row],[Meta Programada Cuatrienio3]]</f>
        <v>0</v>
      </c>
      <c r="R78" s="51">
        <v>2024680010131</v>
      </c>
      <c r="S78" s="52" t="s">
        <v>259</v>
      </c>
      <c r="T78" s="54">
        <v>4792172327.7200003</v>
      </c>
      <c r="U78" s="45">
        <v>792172327.72000003</v>
      </c>
      <c r="V78" s="36">
        <v>0</v>
      </c>
      <c r="W78" s="36">
        <v>0</v>
      </c>
      <c r="X78" s="36">
        <v>0</v>
      </c>
      <c r="Y78" s="36">
        <v>0</v>
      </c>
      <c r="Z78" s="36">
        <v>792172327.72000003</v>
      </c>
      <c r="AA78" s="31">
        <v>0</v>
      </c>
      <c r="AB78" s="31">
        <v>0</v>
      </c>
      <c r="AC78" s="31">
        <v>0</v>
      </c>
      <c r="AD78" s="31">
        <v>0</v>
      </c>
      <c r="AE78" s="31">
        <v>0</v>
      </c>
      <c r="AF78" s="31">
        <v>0</v>
      </c>
      <c r="AG78" s="31">
        <v>0</v>
      </c>
      <c r="AH78" s="31">
        <v>0</v>
      </c>
      <c r="AI78" s="31">
        <v>0</v>
      </c>
      <c r="AJ78" s="31">
        <v>0</v>
      </c>
      <c r="AK78" s="31">
        <v>0</v>
      </c>
      <c r="AL78" s="31">
        <v>0</v>
      </c>
      <c r="AM78" s="31">
        <v>0</v>
      </c>
      <c r="AN78" s="32">
        <f>SUM(Tabla1[[#This Row],[Recursos propios 2024]:[Otros 2024]])</f>
        <v>792172327.72000003</v>
      </c>
      <c r="AO78" s="53">
        <v>253946000</v>
      </c>
      <c r="AP78" s="31"/>
      <c r="AQ78" s="31"/>
      <c r="AR78" s="31"/>
      <c r="AS78" s="31"/>
      <c r="AT78" s="31"/>
      <c r="AU78" s="31"/>
      <c r="AV78" s="31"/>
      <c r="AW78" s="31"/>
      <c r="AX78" s="31"/>
      <c r="AY78" s="31"/>
      <c r="AZ78" s="31"/>
      <c r="BA78" s="31"/>
      <c r="BB78" s="31"/>
      <c r="BC78" s="33">
        <f>SUM(Tabla1[[#This Row],[Recursos propios 20242]:[Otros 202415]])</f>
        <v>253946000</v>
      </c>
      <c r="BD78" s="34">
        <f>Tabla1[[#This Row],[Total Comprometido 2024]]/Tabla1[[#This Row],[Total 2024]]</f>
        <v>0.32056913769116074</v>
      </c>
      <c r="BE78" s="32">
        <v>0</v>
      </c>
      <c r="BF78" s="32">
        <v>0</v>
      </c>
      <c r="BG78" s="32">
        <v>0</v>
      </c>
      <c r="BH78" s="2" t="s">
        <v>54</v>
      </c>
      <c r="BI78" s="35" t="s">
        <v>55</v>
      </c>
      <c r="BJ78" s="3"/>
    </row>
    <row r="79" spans="1:62" ht="171.75" customHeight="1" x14ac:dyDescent="0.25">
      <c r="A79" s="59">
        <v>294</v>
      </c>
      <c r="B79" s="3" t="s">
        <v>45</v>
      </c>
      <c r="C79" s="3" t="s">
        <v>46</v>
      </c>
      <c r="D79" s="3" t="s">
        <v>47</v>
      </c>
      <c r="E79" s="3" t="s">
        <v>48</v>
      </c>
      <c r="F79" s="3" t="s">
        <v>151</v>
      </c>
      <c r="G79" s="3" t="s">
        <v>152</v>
      </c>
      <c r="H79" s="3">
        <v>450105300</v>
      </c>
      <c r="I79" s="3" t="s">
        <v>153</v>
      </c>
      <c r="J79" s="4">
        <v>0</v>
      </c>
      <c r="K79" s="3" t="s">
        <v>52</v>
      </c>
      <c r="L79" s="3" t="s">
        <v>72</v>
      </c>
      <c r="M79" s="4">
        <v>100</v>
      </c>
      <c r="N79" s="3">
        <v>0</v>
      </c>
      <c r="O79" s="36">
        <v>0</v>
      </c>
      <c r="P79" s="37" t="e">
        <f>+Tabla1[[#This Row],[Meta Ejecutada Vigencia4]]/Tabla1[[#This Row],[Meta Programada Vigencia]]</f>
        <v>#DIV/0!</v>
      </c>
      <c r="Q79" s="37">
        <f>+Tabla1[[#This Row],[Meta Ejecutada Vigencia4]]/Tabla1[[#This Row],[Meta Programada Cuatrienio3]]</f>
        <v>0</v>
      </c>
      <c r="R79" s="36">
        <v>0</v>
      </c>
      <c r="S79" s="52" t="s">
        <v>255</v>
      </c>
      <c r="T79" s="45">
        <v>650980800</v>
      </c>
      <c r="U79" s="45"/>
      <c r="V79" s="36">
        <v>0</v>
      </c>
      <c r="W79" s="36">
        <v>0</v>
      </c>
      <c r="X79" s="36">
        <v>0</v>
      </c>
      <c r="Y79" s="36">
        <v>0</v>
      </c>
      <c r="Z79" s="36"/>
      <c r="AA79" s="31">
        <v>0</v>
      </c>
      <c r="AB79" s="31">
        <v>0</v>
      </c>
      <c r="AC79" s="31">
        <v>0</v>
      </c>
      <c r="AD79" s="31">
        <v>0</v>
      </c>
      <c r="AE79" s="31">
        <v>0</v>
      </c>
      <c r="AF79" s="31">
        <v>0</v>
      </c>
      <c r="AG79" s="31">
        <v>0</v>
      </c>
      <c r="AH79" s="31">
        <v>0</v>
      </c>
      <c r="AI79" s="31">
        <v>0</v>
      </c>
      <c r="AJ79" s="31">
        <v>0</v>
      </c>
      <c r="AK79" s="31">
        <v>0</v>
      </c>
      <c r="AL79" s="31">
        <v>0</v>
      </c>
      <c r="AM79" s="31">
        <v>0</v>
      </c>
      <c r="AN79" s="32">
        <f>SUM(Tabla1[[#This Row],[Recursos propios 2024]:[Otros 2024]])</f>
        <v>0</v>
      </c>
      <c r="AO79" s="36"/>
      <c r="AP79" s="31"/>
      <c r="AQ79" s="31"/>
      <c r="AR79" s="31"/>
      <c r="AS79" s="31"/>
      <c r="AT79" s="31"/>
      <c r="AU79" s="31"/>
      <c r="AV79" s="31"/>
      <c r="AW79" s="31"/>
      <c r="AX79" s="31"/>
      <c r="AY79" s="31"/>
      <c r="AZ79" s="31"/>
      <c r="BA79" s="31"/>
      <c r="BB79" s="31"/>
      <c r="BC79" s="33">
        <f>SUM(Tabla1[[#This Row],[Recursos propios 20242]:[Otros 202415]])</f>
        <v>0</v>
      </c>
      <c r="BD79" s="34" t="e">
        <f>Tabla1[[#This Row],[Total Comprometido 2024]]/Tabla1[[#This Row],[Total 2024]]</f>
        <v>#DIV/0!</v>
      </c>
      <c r="BE79" s="32"/>
      <c r="BF79" s="32"/>
      <c r="BG79" s="32">
        <v>0</v>
      </c>
      <c r="BH79" s="2" t="s">
        <v>54</v>
      </c>
      <c r="BI79" s="35" t="s">
        <v>55</v>
      </c>
      <c r="BJ79" s="3">
        <v>16</v>
      </c>
    </row>
    <row r="80" spans="1:62" ht="144" x14ac:dyDescent="0.25">
      <c r="A80" s="59">
        <v>295</v>
      </c>
      <c r="B80" s="2" t="s">
        <v>45</v>
      </c>
      <c r="C80" s="2" t="s">
        <v>46</v>
      </c>
      <c r="D80" s="2" t="s">
        <v>47</v>
      </c>
      <c r="E80" s="2" t="s">
        <v>48</v>
      </c>
      <c r="F80" s="2" t="s">
        <v>154</v>
      </c>
      <c r="G80" s="2" t="s">
        <v>155</v>
      </c>
      <c r="H80" s="2">
        <v>450105600</v>
      </c>
      <c r="I80" s="2" t="s">
        <v>156</v>
      </c>
      <c r="J80" s="2">
        <v>8</v>
      </c>
      <c r="K80" s="2" t="s">
        <v>52</v>
      </c>
      <c r="L80" s="2" t="s">
        <v>72</v>
      </c>
      <c r="M80" s="2">
        <v>20</v>
      </c>
      <c r="N80" s="2">
        <v>0</v>
      </c>
      <c r="O80" s="36">
        <v>0</v>
      </c>
      <c r="P80" s="37" t="e">
        <f>+Tabla1[[#This Row],[Meta Ejecutada Vigencia4]]/Tabla1[[#This Row],[Meta Programada Vigencia]]</f>
        <v>#DIV/0!</v>
      </c>
      <c r="Q80" s="37">
        <f>+Tabla1[[#This Row],[Meta Ejecutada Vigencia4]]/Tabla1[[#This Row],[Meta Programada Cuatrienio3]]</f>
        <v>0</v>
      </c>
      <c r="R80" s="36">
        <v>0</v>
      </c>
      <c r="S80" s="27" t="s">
        <v>254</v>
      </c>
      <c r="T80" s="29">
        <v>150000000</v>
      </c>
      <c r="U80" s="29"/>
      <c r="V80" s="36">
        <v>0</v>
      </c>
      <c r="W80" s="36">
        <v>0</v>
      </c>
      <c r="X80" s="36">
        <v>0</v>
      </c>
      <c r="Y80" s="36">
        <v>0</v>
      </c>
      <c r="Z80" s="36"/>
      <c r="AA80" s="31">
        <v>0</v>
      </c>
      <c r="AB80" s="31">
        <v>0</v>
      </c>
      <c r="AC80" s="31">
        <v>0</v>
      </c>
      <c r="AD80" s="31">
        <v>0</v>
      </c>
      <c r="AE80" s="31">
        <v>0</v>
      </c>
      <c r="AF80" s="31">
        <v>0</v>
      </c>
      <c r="AG80" s="31">
        <v>0</v>
      </c>
      <c r="AH80" s="31">
        <v>0</v>
      </c>
      <c r="AI80" s="31">
        <v>0</v>
      </c>
      <c r="AJ80" s="31">
        <v>0</v>
      </c>
      <c r="AK80" s="31">
        <v>0</v>
      </c>
      <c r="AL80" s="31">
        <v>0</v>
      </c>
      <c r="AM80" s="31">
        <v>0</v>
      </c>
      <c r="AN80" s="32">
        <f>SUM(Tabla1[[#This Row],[Recursos propios 2024]:[Otros 2024]])</f>
        <v>0</v>
      </c>
      <c r="AO80" s="36"/>
      <c r="AP80" s="31"/>
      <c r="AQ80" s="31"/>
      <c r="AR80" s="31"/>
      <c r="AS80" s="31"/>
      <c r="AT80" s="31"/>
      <c r="AU80" s="31"/>
      <c r="AV80" s="31"/>
      <c r="AW80" s="31"/>
      <c r="AX80" s="31"/>
      <c r="AY80" s="31"/>
      <c r="AZ80" s="31"/>
      <c r="BA80" s="31"/>
      <c r="BB80" s="31"/>
      <c r="BC80" s="33">
        <f>SUM(Tabla1[[#This Row],[Recursos propios 20242]:[Otros 202415]])</f>
        <v>0</v>
      </c>
      <c r="BD80" s="34" t="e">
        <f>Tabla1[[#This Row],[Total Comprometido 2024]]/Tabla1[[#This Row],[Total 2024]]</f>
        <v>#DIV/0!</v>
      </c>
      <c r="BE80" s="32"/>
      <c r="BF80" s="32"/>
      <c r="BG80" s="32">
        <v>0</v>
      </c>
      <c r="BH80" s="2" t="s">
        <v>54</v>
      </c>
      <c r="BI80" s="35" t="s">
        <v>55</v>
      </c>
      <c r="BJ80" s="2">
        <v>16</v>
      </c>
    </row>
    <row r="81" spans="1:62" ht="162" x14ac:dyDescent="0.25">
      <c r="A81" s="59">
        <v>296</v>
      </c>
      <c r="B81" s="3" t="s">
        <v>45</v>
      </c>
      <c r="C81" s="3" t="s">
        <v>46</v>
      </c>
      <c r="D81" s="3" t="s">
        <v>47</v>
      </c>
      <c r="E81" s="3" t="s">
        <v>48</v>
      </c>
      <c r="F81" s="3" t="s">
        <v>157</v>
      </c>
      <c r="G81" s="3" t="s">
        <v>158</v>
      </c>
      <c r="H81" s="3">
        <v>450107400</v>
      </c>
      <c r="I81" s="3" t="s">
        <v>159</v>
      </c>
      <c r="J81" s="4">
        <v>1</v>
      </c>
      <c r="K81" s="3" t="s">
        <v>52</v>
      </c>
      <c r="L81" s="3" t="s">
        <v>53</v>
      </c>
      <c r="M81" s="4">
        <v>1</v>
      </c>
      <c r="N81" s="3">
        <v>0</v>
      </c>
      <c r="O81" s="36">
        <v>0</v>
      </c>
      <c r="P81" s="37" t="e">
        <f>+Tabla1[[#This Row],[Meta Ejecutada Vigencia4]]/Tabla1[[#This Row],[Meta Programada Vigencia]]</f>
        <v>#DIV/0!</v>
      </c>
      <c r="Q81" s="37">
        <f>+Tabla1[[#This Row],[Meta Ejecutada Vigencia4]]/Tabla1[[#This Row],[Meta Programada Cuatrienio3]]</f>
        <v>0</v>
      </c>
      <c r="R81" s="36">
        <v>0</v>
      </c>
      <c r="S81" s="27" t="s">
        <v>256</v>
      </c>
      <c r="T81" s="45">
        <v>620000000</v>
      </c>
      <c r="U81" s="45"/>
      <c r="V81" s="36">
        <v>0</v>
      </c>
      <c r="W81" s="36">
        <v>0</v>
      </c>
      <c r="X81" s="36">
        <v>0</v>
      </c>
      <c r="Y81" s="36">
        <v>0</v>
      </c>
      <c r="Z81" s="36"/>
      <c r="AA81" s="31">
        <v>0</v>
      </c>
      <c r="AB81" s="31">
        <v>0</v>
      </c>
      <c r="AC81" s="31">
        <v>0</v>
      </c>
      <c r="AD81" s="31">
        <v>0</v>
      </c>
      <c r="AE81" s="31">
        <v>0</v>
      </c>
      <c r="AF81" s="31">
        <v>0</v>
      </c>
      <c r="AG81" s="31">
        <v>0</v>
      </c>
      <c r="AH81" s="31">
        <v>0</v>
      </c>
      <c r="AI81" s="31">
        <v>0</v>
      </c>
      <c r="AJ81" s="31">
        <v>0</v>
      </c>
      <c r="AK81" s="31">
        <v>0</v>
      </c>
      <c r="AL81" s="31">
        <v>0</v>
      </c>
      <c r="AM81" s="31">
        <v>0</v>
      </c>
      <c r="AN81" s="32">
        <f>SUM(Tabla1[[#This Row],[Recursos propios 2024]:[Otros 2024]])</f>
        <v>0</v>
      </c>
      <c r="AO81" s="36"/>
      <c r="AP81" s="31"/>
      <c r="AQ81" s="31"/>
      <c r="AR81" s="31"/>
      <c r="AS81" s="31"/>
      <c r="AT81" s="31"/>
      <c r="AU81" s="31"/>
      <c r="AV81" s="31"/>
      <c r="AW81" s="31"/>
      <c r="AX81" s="31"/>
      <c r="AY81" s="31"/>
      <c r="AZ81" s="31"/>
      <c r="BA81" s="31"/>
      <c r="BB81" s="31"/>
      <c r="BC81" s="33">
        <f>SUM(Tabla1[[#This Row],[Recursos propios 20242]:[Otros 202415]])</f>
        <v>0</v>
      </c>
      <c r="BD81" s="34" t="e">
        <f>Tabla1[[#This Row],[Total Comprometido 2024]]/Tabla1[[#This Row],[Total 2024]]</f>
        <v>#DIV/0!</v>
      </c>
      <c r="BE81" s="32"/>
      <c r="BF81" s="32"/>
      <c r="BG81" s="32">
        <v>0</v>
      </c>
      <c r="BH81" s="2" t="s">
        <v>54</v>
      </c>
      <c r="BI81" s="35" t="s">
        <v>55</v>
      </c>
      <c r="BJ81" s="3">
        <v>16</v>
      </c>
    </row>
    <row r="82" spans="1:62" ht="180" x14ac:dyDescent="0.25">
      <c r="A82" s="59">
        <v>297</v>
      </c>
      <c r="B82" s="2" t="s">
        <v>45</v>
      </c>
      <c r="C82" s="2" t="s">
        <v>46</v>
      </c>
      <c r="D82" s="2" t="s">
        <v>47</v>
      </c>
      <c r="E82" s="2" t="s">
        <v>48</v>
      </c>
      <c r="F82" s="2" t="s">
        <v>160</v>
      </c>
      <c r="G82" s="2" t="s">
        <v>161</v>
      </c>
      <c r="H82" s="2">
        <v>450107700</v>
      </c>
      <c r="I82" s="2" t="s">
        <v>162</v>
      </c>
      <c r="J82" s="2">
        <v>123</v>
      </c>
      <c r="K82" s="2" t="s">
        <v>52</v>
      </c>
      <c r="L82" s="2" t="s">
        <v>72</v>
      </c>
      <c r="M82" s="2">
        <v>47</v>
      </c>
      <c r="N82" s="2">
        <v>25</v>
      </c>
      <c r="O82" s="2">
        <v>12.5</v>
      </c>
      <c r="P82" s="37">
        <f>+Tabla1[[#This Row],[Meta Ejecutada Vigencia4]]/Tabla1[[#This Row],[Meta Programada Vigencia]]</f>
        <v>0.5</v>
      </c>
      <c r="Q82" s="37">
        <f>+Tabla1[[#This Row],[Meta Ejecutada Vigencia4]]/Tabla1[[#This Row],[Meta Programada Cuatrienio3]]</f>
        <v>0.26595744680851063</v>
      </c>
      <c r="R82" s="49">
        <v>2021680010155</v>
      </c>
      <c r="S82" s="27" t="s">
        <v>252</v>
      </c>
      <c r="T82" s="29">
        <v>69160342</v>
      </c>
      <c r="U82" s="29">
        <v>69160342</v>
      </c>
      <c r="V82" s="25" t="s">
        <v>264</v>
      </c>
      <c r="W82" s="25" t="s">
        <v>265</v>
      </c>
      <c r="X82" s="30">
        <v>619703</v>
      </c>
      <c r="Y82" s="47" t="s">
        <v>323</v>
      </c>
      <c r="Z82" s="29">
        <v>69160342</v>
      </c>
      <c r="AA82" s="31">
        <v>0</v>
      </c>
      <c r="AB82" s="31">
        <v>0</v>
      </c>
      <c r="AC82" s="31">
        <v>0</v>
      </c>
      <c r="AD82" s="31">
        <v>0</v>
      </c>
      <c r="AE82" s="31">
        <v>0</v>
      </c>
      <c r="AF82" s="31">
        <v>0</v>
      </c>
      <c r="AG82" s="31">
        <v>0</v>
      </c>
      <c r="AH82" s="31">
        <v>0</v>
      </c>
      <c r="AI82" s="31">
        <v>0</v>
      </c>
      <c r="AJ82" s="31">
        <v>0</v>
      </c>
      <c r="AK82" s="31">
        <v>0</v>
      </c>
      <c r="AL82" s="31">
        <v>0</v>
      </c>
      <c r="AM82" s="31">
        <v>0</v>
      </c>
      <c r="AN82" s="32">
        <f>SUM(Tabla1[[#This Row],[Recursos propios 2024]:[Otros 2024]])</f>
        <v>69160342</v>
      </c>
      <c r="AO82" s="29">
        <v>69160342</v>
      </c>
      <c r="AP82" s="31"/>
      <c r="AQ82" s="31"/>
      <c r="AR82" s="31"/>
      <c r="AS82" s="31"/>
      <c r="AT82" s="31"/>
      <c r="AU82" s="31"/>
      <c r="AV82" s="31"/>
      <c r="AW82" s="31"/>
      <c r="AX82" s="31"/>
      <c r="AY82" s="31"/>
      <c r="AZ82" s="31"/>
      <c r="BA82" s="31"/>
      <c r="BB82" s="31"/>
      <c r="BC82" s="33">
        <f>SUM(Tabla1[[#This Row],[Recursos propios 20242]:[Otros 202415]])</f>
        <v>69160342</v>
      </c>
      <c r="BD82" s="34">
        <f>Tabla1[[#This Row],[Total Comprometido 2024]]/Tabla1[[#This Row],[Total 2024]]</f>
        <v>1</v>
      </c>
      <c r="BE82" s="32">
        <v>21193267.52</v>
      </c>
      <c r="BF82" s="32">
        <v>21193267.52</v>
      </c>
      <c r="BG82" s="32">
        <v>0</v>
      </c>
      <c r="BH82" s="2" t="s">
        <v>54</v>
      </c>
      <c r="BI82" s="35" t="s">
        <v>55</v>
      </c>
      <c r="BJ82" s="3"/>
    </row>
    <row r="83" spans="1:62" ht="162" x14ac:dyDescent="0.25">
      <c r="A83" s="59">
        <v>297</v>
      </c>
      <c r="B83" s="2" t="s">
        <v>45</v>
      </c>
      <c r="C83" s="2" t="s">
        <v>46</v>
      </c>
      <c r="D83" s="2" t="s">
        <v>47</v>
      </c>
      <c r="E83" s="2" t="s">
        <v>48</v>
      </c>
      <c r="F83" s="2" t="s">
        <v>160</v>
      </c>
      <c r="G83" s="2" t="s">
        <v>161</v>
      </c>
      <c r="H83" s="2">
        <v>450107700</v>
      </c>
      <c r="I83" s="2" t="s">
        <v>162</v>
      </c>
      <c r="J83" s="2">
        <v>123</v>
      </c>
      <c r="K83" s="2" t="s">
        <v>52</v>
      </c>
      <c r="L83" s="2" t="s">
        <v>72</v>
      </c>
      <c r="M83" s="2">
        <v>47</v>
      </c>
      <c r="N83" s="2">
        <v>25</v>
      </c>
      <c r="O83" s="36">
        <v>0</v>
      </c>
      <c r="P83" s="37">
        <f>+Tabla1[[#This Row],[Meta Ejecutada Vigencia4]]/Tabla1[[#This Row],[Meta Programada Vigencia]]</f>
        <v>0</v>
      </c>
      <c r="Q83" s="37">
        <f>+Tabla1[[#This Row],[Meta Ejecutada Vigencia4]]/Tabla1[[#This Row],[Meta Programada Cuatrienio3]]</f>
        <v>0</v>
      </c>
      <c r="R83" s="51">
        <v>2022680010117</v>
      </c>
      <c r="S83" s="52" t="s">
        <v>253</v>
      </c>
      <c r="T83" s="54">
        <v>0</v>
      </c>
      <c r="U83" s="29"/>
      <c r="V83" s="36">
        <v>0</v>
      </c>
      <c r="W83" s="36">
        <v>0</v>
      </c>
      <c r="X83" s="36">
        <v>0</v>
      </c>
      <c r="Y83" s="36">
        <v>0</v>
      </c>
      <c r="Z83" s="36"/>
      <c r="AA83" s="31">
        <v>0</v>
      </c>
      <c r="AB83" s="31">
        <v>0</v>
      </c>
      <c r="AC83" s="31">
        <v>0</v>
      </c>
      <c r="AD83" s="31">
        <v>0</v>
      </c>
      <c r="AE83" s="31">
        <v>0</v>
      </c>
      <c r="AF83" s="31">
        <v>0</v>
      </c>
      <c r="AG83" s="31">
        <v>0</v>
      </c>
      <c r="AH83" s="31">
        <v>0</v>
      </c>
      <c r="AI83" s="31">
        <v>0</v>
      </c>
      <c r="AJ83" s="31">
        <v>0</v>
      </c>
      <c r="AK83" s="31">
        <v>0</v>
      </c>
      <c r="AL83" s="31">
        <v>0</v>
      </c>
      <c r="AM83" s="31">
        <v>0</v>
      </c>
      <c r="AN83" s="32">
        <f>SUM(Tabla1[[#This Row],[Recursos propios 2024]:[Otros 2024]])</f>
        <v>0</v>
      </c>
      <c r="AO83" s="36"/>
      <c r="AP83" s="31"/>
      <c r="AQ83" s="31"/>
      <c r="AR83" s="31"/>
      <c r="AS83" s="31"/>
      <c r="AT83" s="31"/>
      <c r="AU83" s="31"/>
      <c r="AV83" s="31"/>
      <c r="AW83" s="31"/>
      <c r="AX83" s="31"/>
      <c r="AY83" s="31"/>
      <c r="AZ83" s="31"/>
      <c r="BA83" s="31"/>
      <c r="BB83" s="31"/>
      <c r="BC83" s="33">
        <f>SUM(Tabla1[[#This Row],[Recursos propios 20242]:[Otros 202415]])</f>
        <v>0</v>
      </c>
      <c r="BD83" s="34" t="e">
        <f>Tabla1[[#This Row],[Total Comprometido 2024]]/Tabla1[[#This Row],[Total 2024]]</f>
        <v>#DIV/0!</v>
      </c>
      <c r="BE83" s="32"/>
      <c r="BF83" s="32"/>
      <c r="BG83" s="32">
        <v>0</v>
      </c>
      <c r="BH83" s="2" t="s">
        <v>54</v>
      </c>
      <c r="BI83" s="35" t="s">
        <v>55</v>
      </c>
      <c r="BJ83" s="2">
        <v>16</v>
      </c>
    </row>
    <row r="84" spans="1:62" ht="162" x14ac:dyDescent="0.25">
      <c r="A84" s="59">
        <v>297</v>
      </c>
      <c r="B84" s="2" t="s">
        <v>45</v>
      </c>
      <c r="C84" s="2" t="s">
        <v>46</v>
      </c>
      <c r="D84" s="2" t="s">
        <v>47</v>
      </c>
      <c r="E84" s="2" t="s">
        <v>48</v>
      </c>
      <c r="F84" s="2" t="s">
        <v>160</v>
      </c>
      <c r="G84" s="2" t="s">
        <v>161</v>
      </c>
      <c r="H84" s="2">
        <v>450107700</v>
      </c>
      <c r="I84" s="2" t="s">
        <v>162</v>
      </c>
      <c r="J84" s="2">
        <v>123</v>
      </c>
      <c r="K84" s="2" t="s">
        <v>52</v>
      </c>
      <c r="L84" s="2" t="s">
        <v>72</v>
      </c>
      <c r="M84" s="2">
        <v>47</v>
      </c>
      <c r="N84" s="2">
        <v>25</v>
      </c>
      <c r="O84" s="36">
        <v>12.5</v>
      </c>
      <c r="P84" s="37">
        <f>+Tabla1[[#This Row],[Meta Ejecutada Vigencia4]]/Tabla1[[#This Row],[Meta Programada Vigencia]]</f>
        <v>0.5</v>
      </c>
      <c r="Q84" s="37">
        <f>+Tabla1[[#This Row],[Meta Ejecutada Vigencia4]]/Tabla1[[#This Row],[Meta Programada Cuatrienio3]]</f>
        <v>0.26595744680851063</v>
      </c>
      <c r="R84" s="49">
        <v>2024680010135</v>
      </c>
      <c r="S84" s="27" t="s">
        <v>260</v>
      </c>
      <c r="T84" s="29">
        <v>12534726389.959999</v>
      </c>
      <c r="U84" s="29">
        <v>5308869982.9300003</v>
      </c>
      <c r="V84" s="25" t="s">
        <v>264</v>
      </c>
      <c r="W84" s="25" t="s">
        <v>265</v>
      </c>
      <c r="X84" s="30">
        <v>619703</v>
      </c>
      <c r="Y84" s="47" t="s">
        <v>344</v>
      </c>
      <c r="Z84" s="29">
        <v>5308869982.9300003</v>
      </c>
      <c r="AA84" s="31">
        <v>0</v>
      </c>
      <c r="AB84" s="31">
        <v>0</v>
      </c>
      <c r="AC84" s="31">
        <v>0</v>
      </c>
      <c r="AD84" s="31">
        <v>0</v>
      </c>
      <c r="AE84" s="31">
        <v>0</v>
      </c>
      <c r="AF84" s="31">
        <v>0</v>
      </c>
      <c r="AG84" s="31">
        <v>0</v>
      </c>
      <c r="AH84" s="31">
        <v>0</v>
      </c>
      <c r="AI84" s="31">
        <v>0</v>
      </c>
      <c r="AJ84" s="31">
        <v>0</v>
      </c>
      <c r="AK84" s="31">
        <v>0</v>
      </c>
      <c r="AL84" s="31">
        <v>0</v>
      </c>
      <c r="AM84" s="31">
        <v>0</v>
      </c>
      <c r="AN84" s="32">
        <f>SUM(Tabla1[[#This Row],[Recursos propios 2024]:[Otros 2024]])</f>
        <v>5308869982.9300003</v>
      </c>
      <c r="AO84" s="29">
        <v>4142686222</v>
      </c>
      <c r="AP84" s="31"/>
      <c r="AQ84" s="31"/>
      <c r="AR84" s="31"/>
      <c r="AS84" s="31"/>
      <c r="AT84" s="31"/>
      <c r="AU84" s="31"/>
      <c r="AV84" s="31"/>
      <c r="AW84" s="31"/>
      <c r="AX84" s="31"/>
      <c r="AY84" s="31"/>
      <c r="AZ84" s="31"/>
      <c r="BA84" s="31"/>
      <c r="BB84" s="31"/>
      <c r="BC84" s="33">
        <f>SUM(Tabla1[[#This Row],[Recursos propios 20242]:[Otros 202415]])</f>
        <v>4142686222</v>
      </c>
      <c r="BD84" s="34">
        <f>Tabla1[[#This Row],[Total Comprometido 2024]]/Tabla1[[#This Row],[Total 2024]]</f>
        <v>0.78033295886323895</v>
      </c>
      <c r="BE84" s="32">
        <v>0</v>
      </c>
      <c r="BF84" s="32">
        <v>0</v>
      </c>
      <c r="BG84" s="32">
        <v>0</v>
      </c>
      <c r="BH84" s="2" t="s">
        <v>54</v>
      </c>
      <c r="BI84" s="35" t="s">
        <v>55</v>
      </c>
      <c r="BJ84" s="3"/>
    </row>
    <row r="85" spans="1:62" ht="234" x14ac:dyDescent="0.25">
      <c r="A85" s="59">
        <v>298</v>
      </c>
      <c r="B85" s="3" t="s">
        <v>45</v>
      </c>
      <c r="C85" s="3" t="s">
        <v>46</v>
      </c>
      <c r="D85" s="3" t="s">
        <v>47</v>
      </c>
      <c r="E85" s="3" t="s">
        <v>48</v>
      </c>
      <c r="F85" s="3" t="s">
        <v>163</v>
      </c>
      <c r="G85" s="3" t="s">
        <v>164</v>
      </c>
      <c r="H85" s="3">
        <v>450106900</v>
      </c>
      <c r="I85" s="3" t="s">
        <v>165</v>
      </c>
      <c r="J85" s="4">
        <v>1</v>
      </c>
      <c r="K85" s="3" t="s">
        <v>52</v>
      </c>
      <c r="L85" s="3" t="s">
        <v>72</v>
      </c>
      <c r="M85" s="4">
        <v>1</v>
      </c>
      <c r="N85" s="3">
        <v>1</v>
      </c>
      <c r="O85" s="36">
        <v>0</v>
      </c>
      <c r="P85" s="37">
        <f>+Tabla1[[#This Row],[Meta Ejecutada Vigencia4]]/Tabla1[[#This Row],[Meta Programada Vigencia]]</f>
        <v>0</v>
      </c>
      <c r="Q85" s="37">
        <f>+Tabla1[[#This Row],[Meta Ejecutada Vigencia4]]/Tabla1[[#This Row],[Meta Programada Cuatrienio3]]</f>
        <v>0</v>
      </c>
      <c r="R85" s="49">
        <v>2023680010079</v>
      </c>
      <c r="S85" s="27" t="s">
        <v>251</v>
      </c>
      <c r="T85" s="45">
        <v>400000000</v>
      </c>
      <c r="U85" s="45">
        <v>400000000</v>
      </c>
      <c r="V85" s="36">
        <v>0</v>
      </c>
      <c r="W85" s="36">
        <v>0</v>
      </c>
      <c r="X85" s="36">
        <v>0</v>
      </c>
      <c r="Y85" s="36">
        <v>0</v>
      </c>
      <c r="Z85" s="71">
        <v>400000000</v>
      </c>
      <c r="AA85" s="31">
        <v>0</v>
      </c>
      <c r="AB85" s="31">
        <v>0</v>
      </c>
      <c r="AC85" s="31">
        <v>0</v>
      </c>
      <c r="AD85" s="31">
        <v>0</v>
      </c>
      <c r="AE85" s="31">
        <v>0</v>
      </c>
      <c r="AF85" s="31">
        <v>0</v>
      </c>
      <c r="AG85" s="31">
        <v>0</v>
      </c>
      <c r="AH85" s="31">
        <v>0</v>
      </c>
      <c r="AI85" s="31">
        <v>0</v>
      </c>
      <c r="AJ85" s="31">
        <v>0</v>
      </c>
      <c r="AK85" s="31">
        <v>0</v>
      </c>
      <c r="AL85" s="31">
        <v>0</v>
      </c>
      <c r="AM85" s="31">
        <v>0</v>
      </c>
      <c r="AN85" s="32">
        <f>SUM(Tabla1[[#This Row],[Recursos propios 2024]:[Otros 2024]])</f>
        <v>400000000</v>
      </c>
      <c r="AO85" s="53">
        <v>0</v>
      </c>
      <c r="AP85" s="31"/>
      <c r="AQ85" s="31"/>
      <c r="AR85" s="31"/>
      <c r="AS85" s="31"/>
      <c r="AT85" s="31"/>
      <c r="AU85" s="31"/>
      <c r="AV85" s="31"/>
      <c r="AW85" s="31"/>
      <c r="AX85" s="31"/>
      <c r="AY85" s="31"/>
      <c r="AZ85" s="31"/>
      <c r="BA85" s="31"/>
      <c r="BB85" s="31"/>
      <c r="BC85" s="33">
        <f>SUM(Tabla1[[#This Row],[Recursos propios 20242]:[Otros 202415]])</f>
        <v>0</v>
      </c>
      <c r="BD85" s="34">
        <f>Tabla1[[#This Row],[Total Comprometido 2024]]/Tabla1[[#This Row],[Total 2024]]</f>
        <v>0</v>
      </c>
      <c r="BE85" s="32"/>
      <c r="BF85" s="32"/>
      <c r="BG85" s="32">
        <v>0</v>
      </c>
      <c r="BH85" s="2" t="s">
        <v>54</v>
      </c>
      <c r="BI85" s="35" t="s">
        <v>55</v>
      </c>
      <c r="BJ85" s="3">
        <v>16</v>
      </c>
    </row>
    <row r="86" spans="1:62" ht="234" x14ac:dyDescent="0.25">
      <c r="A86" s="59">
        <v>298</v>
      </c>
      <c r="B86" s="3" t="s">
        <v>45</v>
      </c>
      <c r="C86" s="3" t="s">
        <v>46</v>
      </c>
      <c r="D86" s="3" t="s">
        <v>47</v>
      </c>
      <c r="E86" s="3" t="s">
        <v>48</v>
      </c>
      <c r="F86" s="3" t="s">
        <v>163</v>
      </c>
      <c r="G86" s="3" t="s">
        <v>164</v>
      </c>
      <c r="H86" s="3">
        <v>450106900</v>
      </c>
      <c r="I86" s="3" t="s">
        <v>165</v>
      </c>
      <c r="J86" s="4">
        <v>1</v>
      </c>
      <c r="K86" s="3" t="s">
        <v>52</v>
      </c>
      <c r="L86" s="3" t="s">
        <v>72</v>
      </c>
      <c r="M86" s="4">
        <v>1</v>
      </c>
      <c r="N86" s="3">
        <v>0</v>
      </c>
      <c r="O86" s="36">
        <v>0</v>
      </c>
      <c r="P86" s="37" t="e">
        <f>+Tabla1[[#This Row],[Meta Ejecutada Vigencia4]]/Tabla1[[#This Row],[Meta Programada Vigencia]]</f>
        <v>#DIV/0!</v>
      </c>
      <c r="Q86" s="37">
        <f>+Tabla1[[#This Row],[Meta Ejecutada Vigencia4]]/Tabla1[[#This Row],[Meta Programada Cuatrienio3]]</f>
        <v>0</v>
      </c>
      <c r="R86" s="51">
        <v>2024680010111</v>
      </c>
      <c r="S86" s="52" t="s">
        <v>250</v>
      </c>
      <c r="T86" s="45">
        <v>400000000</v>
      </c>
      <c r="U86" s="45"/>
      <c r="V86" s="36">
        <v>0</v>
      </c>
      <c r="W86" s="36">
        <v>0</v>
      </c>
      <c r="X86" s="36">
        <v>0</v>
      </c>
      <c r="Y86" s="36">
        <v>0</v>
      </c>
      <c r="Z86" s="45"/>
      <c r="AA86" s="31">
        <v>0</v>
      </c>
      <c r="AB86" s="31">
        <v>0</v>
      </c>
      <c r="AC86" s="31">
        <v>0</v>
      </c>
      <c r="AD86" s="31">
        <v>0</v>
      </c>
      <c r="AE86" s="31">
        <v>0</v>
      </c>
      <c r="AF86" s="31">
        <v>0</v>
      </c>
      <c r="AG86" s="31">
        <v>0</v>
      </c>
      <c r="AH86" s="31">
        <v>0</v>
      </c>
      <c r="AI86" s="31">
        <v>0</v>
      </c>
      <c r="AJ86" s="31">
        <v>0</v>
      </c>
      <c r="AK86" s="31">
        <v>0</v>
      </c>
      <c r="AL86" s="31">
        <v>0</v>
      </c>
      <c r="AM86" s="31">
        <v>0</v>
      </c>
      <c r="AN86" s="32">
        <f>SUM(Tabla1[[#This Row],[Recursos propios 2024]:[Otros 2024]])</f>
        <v>0</v>
      </c>
      <c r="AO86" s="36"/>
      <c r="AP86" s="31"/>
      <c r="AQ86" s="31"/>
      <c r="AR86" s="31"/>
      <c r="AS86" s="31"/>
      <c r="AT86" s="31"/>
      <c r="AU86" s="31"/>
      <c r="AV86" s="31"/>
      <c r="AW86" s="31"/>
      <c r="AX86" s="31"/>
      <c r="AY86" s="31"/>
      <c r="AZ86" s="31"/>
      <c r="BA86" s="31"/>
      <c r="BB86" s="31"/>
      <c r="BC86" s="33">
        <f>SUM(Tabla1[[#This Row],[Recursos propios 20242]:[Otros 202415]])</f>
        <v>0</v>
      </c>
      <c r="BD86" s="34" t="e">
        <f>Tabla1[[#This Row],[Total Comprometido 2024]]/Tabla1[[#This Row],[Total 2024]]</f>
        <v>#DIV/0!</v>
      </c>
      <c r="BE86" s="32"/>
      <c r="BF86" s="32"/>
      <c r="BG86" s="32">
        <v>0</v>
      </c>
      <c r="BH86" s="2" t="s">
        <v>54</v>
      </c>
      <c r="BI86" s="35" t="s">
        <v>55</v>
      </c>
      <c r="BJ86" s="3"/>
    </row>
    <row r="87" spans="1:62" ht="144" x14ac:dyDescent="0.25">
      <c r="A87" s="59">
        <v>299</v>
      </c>
      <c r="B87" s="2" t="s">
        <v>45</v>
      </c>
      <c r="C87" s="2" t="s">
        <v>46</v>
      </c>
      <c r="D87" s="2" t="s">
        <v>100</v>
      </c>
      <c r="E87" s="2" t="s">
        <v>101</v>
      </c>
      <c r="F87" s="2" t="s">
        <v>166</v>
      </c>
      <c r="G87" s="2" t="s">
        <v>167</v>
      </c>
      <c r="H87" s="2">
        <v>450202200</v>
      </c>
      <c r="I87" s="2" t="s">
        <v>168</v>
      </c>
      <c r="J87" s="2">
        <v>0</v>
      </c>
      <c r="K87" s="2" t="s">
        <v>52</v>
      </c>
      <c r="L87" s="2" t="s">
        <v>53</v>
      </c>
      <c r="M87" s="2">
        <v>1</v>
      </c>
      <c r="N87" s="2">
        <v>0</v>
      </c>
      <c r="O87" s="36">
        <v>0</v>
      </c>
      <c r="P87" s="37" t="e">
        <f>+Tabla1[[#This Row],[Meta Ejecutada Vigencia4]]/Tabla1[[#This Row],[Meta Programada Vigencia]]</f>
        <v>#DIV/0!</v>
      </c>
      <c r="Q87" s="37">
        <f>+Tabla1[[#This Row],[Meta Ejecutada Vigencia4]]/Tabla1[[#This Row],[Meta Programada Cuatrienio3]]</f>
        <v>0</v>
      </c>
      <c r="R87" s="36"/>
      <c r="S87" s="27" t="s">
        <v>249</v>
      </c>
      <c r="T87" s="45">
        <v>180600000</v>
      </c>
      <c r="U87" s="45"/>
      <c r="V87" s="36">
        <v>0</v>
      </c>
      <c r="W87" s="36">
        <v>0</v>
      </c>
      <c r="X87" s="36">
        <v>0</v>
      </c>
      <c r="Y87" s="36">
        <v>0</v>
      </c>
      <c r="Z87" s="36"/>
      <c r="AA87" s="31">
        <v>0</v>
      </c>
      <c r="AB87" s="31">
        <v>0</v>
      </c>
      <c r="AC87" s="31">
        <v>0</v>
      </c>
      <c r="AD87" s="31">
        <v>0</v>
      </c>
      <c r="AE87" s="31">
        <v>0</v>
      </c>
      <c r="AF87" s="31">
        <v>0</v>
      </c>
      <c r="AG87" s="31">
        <v>0</v>
      </c>
      <c r="AH87" s="31">
        <v>0</v>
      </c>
      <c r="AI87" s="31">
        <v>0</v>
      </c>
      <c r="AJ87" s="31">
        <v>0</v>
      </c>
      <c r="AK87" s="31">
        <v>0</v>
      </c>
      <c r="AL87" s="31">
        <v>0</v>
      </c>
      <c r="AM87" s="31">
        <v>0</v>
      </c>
      <c r="AN87" s="32">
        <f>SUM(Tabla1[[#This Row],[Recursos propios 2024]:[Otros 2024]])</f>
        <v>0</v>
      </c>
      <c r="AO87" s="36"/>
      <c r="AP87" s="31"/>
      <c r="AQ87" s="31"/>
      <c r="AR87" s="31"/>
      <c r="AS87" s="31"/>
      <c r="AT87" s="31"/>
      <c r="AU87" s="31"/>
      <c r="AV87" s="31"/>
      <c r="AW87" s="31"/>
      <c r="AX87" s="31"/>
      <c r="AY87" s="31"/>
      <c r="AZ87" s="31"/>
      <c r="BA87" s="31"/>
      <c r="BB87" s="31"/>
      <c r="BC87" s="33">
        <f>SUM(Tabla1[[#This Row],[Recursos propios 20242]:[Otros 202415]])</f>
        <v>0</v>
      </c>
      <c r="BD87" s="34" t="e">
        <f>Tabla1[[#This Row],[Total Comprometido 2024]]/Tabla1[[#This Row],[Total 2024]]</f>
        <v>#DIV/0!</v>
      </c>
      <c r="BE87" s="32"/>
      <c r="BF87" s="32"/>
      <c r="BG87" s="32">
        <v>0</v>
      </c>
      <c r="BH87" s="2" t="s">
        <v>54</v>
      </c>
      <c r="BI87" s="35" t="s">
        <v>55</v>
      </c>
      <c r="BJ87" s="2">
        <v>16</v>
      </c>
    </row>
    <row r="88" spans="1:62" ht="126" x14ac:dyDescent="0.25">
      <c r="A88" s="59">
        <v>300</v>
      </c>
      <c r="B88" s="3" t="s">
        <v>45</v>
      </c>
      <c r="C88" s="3" t="s">
        <v>116</v>
      </c>
      <c r="D88" s="3" t="s">
        <v>117</v>
      </c>
      <c r="E88" s="3" t="s">
        <v>118</v>
      </c>
      <c r="F88" s="3" t="s">
        <v>169</v>
      </c>
      <c r="G88" s="3" t="s">
        <v>170</v>
      </c>
      <c r="H88" s="3">
        <v>410104600</v>
      </c>
      <c r="I88" s="3" t="s">
        <v>171</v>
      </c>
      <c r="J88" s="4">
        <v>0</v>
      </c>
      <c r="K88" s="3" t="s">
        <v>52</v>
      </c>
      <c r="L88" s="3" t="s">
        <v>72</v>
      </c>
      <c r="M88" s="4">
        <v>1</v>
      </c>
      <c r="N88" s="3">
        <v>0</v>
      </c>
      <c r="O88" s="36">
        <v>0</v>
      </c>
      <c r="P88" s="37" t="e">
        <f>+Tabla1[[#This Row],[Meta Ejecutada Vigencia4]]/Tabla1[[#This Row],[Meta Programada Vigencia]]</f>
        <v>#DIV/0!</v>
      </c>
      <c r="Q88" s="37">
        <f>+Tabla1[[#This Row],[Meta Ejecutada Vigencia4]]/Tabla1[[#This Row],[Meta Programada Cuatrienio3]]</f>
        <v>0</v>
      </c>
      <c r="R88" s="49">
        <v>2024680010109</v>
      </c>
      <c r="S88" s="27" t="s">
        <v>235</v>
      </c>
      <c r="T88" s="45">
        <v>0</v>
      </c>
      <c r="U88" s="45">
        <v>0</v>
      </c>
      <c r="V88" s="36">
        <v>0</v>
      </c>
      <c r="W88" s="36">
        <v>0</v>
      </c>
      <c r="X88" s="36">
        <v>0</v>
      </c>
      <c r="Y88" s="36">
        <v>0</v>
      </c>
      <c r="Z88" s="45">
        <v>0</v>
      </c>
      <c r="AA88" s="31">
        <v>0</v>
      </c>
      <c r="AB88" s="31">
        <v>0</v>
      </c>
      <c r="AC88" s="31">
        <v>0</v>
      </c>
      <c r="AD88" s="31">
        <v>0</v>
      </c>
      <c r="AE88" s="31">
        <v>0</v>
      </c>
      <c r="AF88" s="31">
        <v>0</v>
      </c>
      <c r="AG88" s="31">
        <v>0</v>
      </c>
      <c r="AH88" s="31">
        <v>0</v>
      </c>
      <c r="AI88" s="31">
        <v>0</v>
      </c>
      <c r="AJ88" s="31">
        <v>0</v>
      </c>
      <c r="AK88" s="31">
        <v>0</v>
      </c>
      <c r="AL88" s="31">
        <v>0</v>
      </c>
      <c r="AM88" s="31">
        <v>0</v>
      </c>
      <c r="AN88" s="32">
        <f>SUM(Tabla1[[#This Row],[Recursos propios 2024]:[Otros 2024]])</f>
        <v>0</v>
      </c>
      <c r="AO88" s="45">
        <v>0</v>
      </c>
      <c r="AP88" s="31"/>
      <c r="AQ88" s="31"/>
      <c r="AR88" s="31"/>
      <c r="AS88" s="31"/>
      <c r="AT88" s="31"/>
      <c r="AU88" s="31"/>
      <c r="AV88" s="31"/>
      <c r="AW88" s="31"/>
      <c r="AX88" s="31"/>
      <c r="AY88" s="31"/>
      <c r="AZ88" s="31"/>
      <c r="BA88" s="31"/>
      <c r="BB88" s="31"/>
      <c r="BC88" s="33">
        <f>SUM(Tabla1[[#This Row],[Recursos propios 20242]:[Otros 202415]])</f>
        <v>0</v>
      </c>
      <c r="BD88" s="34" t="e">
        <f>Tabla1[[#This Row],[Total Comprometido 2024]]/Tabla1[[#This Row],[Total 2024]]</f>
        <v>#DIV/0!</v>
      </c>
      <c r="BE88" s="32">
        <v>0</v>
      </c>
      <c r="BF88" s="32">
        <v>0</v>
      </c>
      <c r="BG88" s="32">
        <v>0</v>
      </c>
      <c r="BH88" s="2" t="s">
        <v>54</v>
      </c>
      <c r="BI88" s="35" t="s">
        <v>55</v>
      </c>
      <c r="BJ88" s="3">
        <v>10</v>
      </c>
    </row>
    <row r="89" spans="1:62" ht="162" x14ac:dyDescent="0.25">
      <c r="A89" s="59">
        <v>301</v>
      </c>
      <c r="B89" s="2" t="s">
        <v>45</v>
      </c>
      <c r="C89" s="2" t="s">
        <v>116</v>
      </c>
      <c r="D89" s="2" t="s">
        <v>132</v>
      </c>
      <c r="E89" s="2" t="s">
        <v>133</v>
      </c>
      <c r="F89" s="2" t="s">
        <v>172</v>
      </c>
      <c r="G89" s="2" t="s">
        <v>173</v>
      </c>
      <c r="H89" s="2">
        <v>410306700</v>
      </c>
      <c r="I89" s="2" t="s">
        <v>174</v>
      </c>
      <c r="J89" s="2">
        <v>0</v>
      </c>
      <c r="K89" s="2" t="s">
        <v>52</v>
      </c>
      <c r="L89" s="2" t="s">
        <v>53</v>
      </c>
      <c r="M89" s="2">
        <v>1</v>
      </c>
      <c r="N89" s="2">
        <v>0</v>
      </c>
      <c r="O89" s="36">
        <v>0</v>
      </c>
      <c r="P89" s="37" t="e">
        <f>+Tabla1[[#This Row],[Meta Ejecutada Vigencia4]]/Tabla1[[#This Row],[Meta Programada Vigencia]]</f>
        <v>#DIV/0!</v>
      </c>
      <c r="Q89" s="37">
        <f>+Tabla1[[#This Row],[Meta Ejecutada Vigencia4]]/Tabla1[[#This Row],[Meta Programada Cuatrienio3]]</f>
        <v>0</v>
      </c>
      <c r="R89" s="36"/>
      <c r="S89" s="27" t="s">
        <v>248</v>
      </c>
      <c r="T89" s="45">
        <v>240000000</v>
      </c>
      <c r="U89" s="45"/>
      <c r="V89" s="36">
        <v>0</v>
      </c>
      <c r="W89" s="36">
        <v>0</v>
      </c>
      <c r="X89" s="36">
        <v>0</v>
      </c>
      <c r="Y89" s="36">
        <v>0</v>
      </c>
      <c r="Z89" s="36"/>
      <c r="AA89" s="31">
        <v>0</v>
      </c>
      <c r="AB89" s="31">
        <v>0</v>
      </c>
      <c r="AC89" s="31">
        <v>0</v>
      </c>
      <c r="AD89" s="31">
        <v>0</v>
      </c>
      <c r="AE89" s="31">
        <v>0</v>
      </c>
      <c r="AF89" s="31">
        <v>0</v>
      </c>
      <c r="AG89" s="31">
        <v>0</v>
      </c>
      <c r="AH89" s="31">
        <v>0</v>
      </c>
      <c r="AI89" s="31">
        <v>0</v>
      </c>
      <c r="AJ89" s="31">
        <v>0</v>
      </c>
      <c r="AK89" s="31">
        <v>0</v>
      </c>
      <c r="AL89" s="31">
        <v>0</v>
      </c>
      <c r="AM89" s="31">
        <v>0</v>
      </c>
      <c r="AN89" s="32">
        <f>SUM(Tabla1[[#This Row],[Recursos propios 2024]:[Otros 2024]])</f>
        <v>0</v>
      </c>
      <c r="AO89" s="36"/>
      <c r="AP89" s="31"/>
      <c r="AQ89" s="31"/>
      <c r="AR89" s="31"/>
      <c r="AS89" s="31"/>
      <c r="AT89" s="31"/>
      <c r="AU89" s="31"/>
      <c r="AV89" s="31"/>
      <c r="AW89" s="31"/>
      <c r="AX89" s="31"/>
      <c r="AY89" s="31"/>
      <c r="AZ89" s="31"/>
      <c r="BA89" s="31"/>
      <c r="BB89" s="31"/>
      <c r="BC89" s="33">
        <f>SUM(Tabla1[[#This Row],[Recursos propios 20242]:[Otros 202415]])</f>
        <v>0</v>
      </c>
      <c r="BD89" s="34" t="e">
        <f>Tabla1[[#This Row],[Total Comprometido 2024]]/Tabla1[[#This Row],[Total 2024]]</f>
        <v>#DIV/0!</v>
      </c>
      <c r="BE89" s="32"/>
      <c r="BF89" s="32"/>
      <c r="BG89" s="32">
        <v>0</v>
      </c>
      <c r="BH89" s="2" t="s">
        <v>54</v>
      </c>
      <c r="BI89" s="35" t="s">
        <v>55</v>
      </c>
      <c r="BJ89" s="2">
        <v>10</v>
      </c>
    </row>
    <row r="90" spans="1:62" ht="144" x14ac:dyDescent="0.25">
      <c r="A90" s="57">
        <v>302</v>
      </c>
      <c r="B90" s="3" t="s">
        <v>45</v>
      </c>
      <c r="C90" s="3" t="s">
        <v>59</v>
      </c>
      <c r="D90" s="3" t="s">
        <v>67</v>
      </c>
      <c r="E90" s="3" t="s">
        <v>68</v>
      </c>
      <c r="F90" s="3" t="s">
        <v>175</v>
      </c>
      <c r="G90" s="3" t="s">
        <v>176</v>
      </c>
      <c r="H90" s="3">
        <v>120601000</v>
      </c>
      <c r="I90" s="3" t="s">
        <v>177</v>
      </c>
      <c r="J90" s="4">
        <v>600</v>
      </c>
      <c r="K90" s="3" t="s">
        <v>52</v>
      </c>
      <c r="L90" s="3" t="s">
        <v>53</v>
      </c>
      <c r="M90" s="4">
        <v>600</v>
      </c>
      <c r="N90" s="3">
        <v>0</v>
      </c>
      <c r="O90" s="55">
        <v>0</v>
      </c>
      <c r="P90" s="56" t="e">
        <f>+Tabla1[[#This Row],[Meta Ejecutada Vigencia4]]/Tabla1[[#This Row],[Meta Programada Vigencia]]</f>
        <v>#DIV/0!</v>
      </c>
      <c r="Q90" s="56">
        <f>+Tabla1[[#This Row],[Meta Ejecutada Vigencia4]]/Tabla1[[#This Row],[Meta Programada Cuatrienio3]]</f>
        <v>0</v>
      </c>
      <c r="R90" s="55"/>
      <c r="S90" s="52" t="s">
        <v>247</v>
      </c>
      <c r="T90" s="58">
        <v>0</v>
      </c>
      <c r="U90" s="58"/>
      <c r="V90" s="36">
        <v>0</v>
      </c>
      <c r="W90" s="36">
        <v>0</v>
      </c>
      <c r="X90" s="36">
        <v>0</v>
      </c>
      <c r="Y90" s="36">
        <v>0</v>
      </c>
      <c r="Z90" s="55"/>
      <c r="AA90" s="31">
        <v>0</v>
      </c>
      <c r="AB90" s="31">
        <v>0</v>
      </c>
      <c r="AC90" s="31">
        <v>0</v>
      </c>
      <c r="AD90" s="31">
        <v>0</v>
      </c>
      <c r="AE90" s="31">
        <v>0</v>
      </c>
      <c r="AF90" s="31">
        <v>0</v>
      </c>
      <c r="AG90" s="31">
        <v>0</v>
      </c>
      <c r="AH90" s="31">
        <v>0</v>
      </c>
      <c r="AI90" s="31">
        <v>0</v>
      </c>
      <c r="AJ90" s="31">
        <v>0</v>
      </c>
      <c r="AK90" s="31">
        <v>0</v>
      </c>
      <c r="AL90" s="31">
        <v>0</v>
      </c>
      <c r="AM90" s="31">
        <v>0</v>
      </c>
      <c r="AN90" s="32">
        <f>SUM(Tabla1[[#This Row],[Recursos propios 2024]:[Otros 2024]])</f>
        <v>0</v>
      </c>
      <c r="AO90" s="55"/>
      <c r="AP90" s="31"/>
      <c r="AQ90" s="31"/>
      <c r="AR90" s="31"/>
      <c r="AS90" s="31"/>
      <c r="AT90" s="31"/>
      <c r="AU90" s="31"/>
      <c r="AV90" s="31"/>
      <c r="AW90" s="31"/>
      <c r="AX90" s="31"/>
      <c r="AY90" s="31"/>
      <c r="AZ90" s="31"/>
      <c r="BA90" s="31"/>
      <c r="BB90" s="31"/>
      <c r="BC90" s="33">
        <f>SUM(Tabla1[[#This Row],[Recursos propios 20242]:[Otros 202415]])</f>
        <v>0</v>
      </c>
      <c r="BD90" s="34" t="e">
        <f>Tabla1[[#This Row],[Total Comprometido 2024]]/Tabla1[[#This Row],[Total 2024]]</f>
        <v>#DIV/0!</v>
      </c>
      <c r="BE90" s="32"/>
      <c r="BF90" s="32"/>
      <c r="BG90" s="32">
        <v>0</v>
      </c>
      <c r="BH90" s="2" t="s">
        <v>54</v>
      </c>
      <c r="BI90" s="35" t="s">
        <v>55</v>
      </c>
      <c r="BJ90" s="3">
        <v>10</v>
      </c>
    </row>
    <row r="91" spans="1:62" x14ac:dyDescent="0.25">
      <c r="A91" s="72"/>
      <c r="B91" s="72"/>
      <c r="C91" s="72"/>
      <c r="D91" s="72"/>
      <c r="E91" s="72"/>
      <c r="F91" s="72"/>
      <c r="G91" s="72"/>
      <c r="H91" s="72"/>
      <c r="I91" s="72"/>
      <c r="J91" s="72"/>
      <c r="K91" s="72"/>
      <c r="L91" s="72"/>
      <c r="M91" s="72"/>
      <c r="N91" s="72"/>
      <c r="O91" s="73"/>
      <c r="P91" s="74" t="e">
        <f>+Tabla1[[#This Row],[Meta Ejecutada Vigencia4]]/Tabla1[[#This Row],[Meta Programada Vigencia]]</f>
        <v>#DIV/0!</v>
      </c>
      <c r="Q91" s="74" t="e">
        <f>+Tabla1[[#This Row],[Meta Ejecutada Vigencia4]]/Tabla1[[#This Row],[Meta Programada Cuatrienio3]]</f>
        <v>#DIV/0!</v>
      </c>
      <c r="R91" s="73"/>
      <c r="S91" s="73"/>
      <c r="T91" s="75" t="e">
        <f>SUM([2]!Tabla2[[#This Row],[VALOR 2024]:[VALOR 2027]])</f>
        <v>#REF!</v>
      </c>
      <c r="U91" s="73"/>
      <c r="V91" s="73"/>
      <c r="W91" s="73"/>
      <c r="X91" s="73"/>
      <c r="Y91" s="73"/>
      <c r="Z91" s="73"/>
      <c r="AA91" s="73"/>
      <c r="AB91" s="73"/>
      <c r="AC91" s="73"/>
      <c r="AD91" s="73"/>
      <c r="AE91" s="73"/>
      <c r="AF91" s="73"/>
      <c r="AG91" s="73"/>
      <c r="AH91" s="73"/>
      <c r="AI91" s="73"/>
      <c r="AJ91" s="73"/>
      <c r="AK91" s="73"/>
      <c r="AL91" s="73"/>
      <c r="AM91" s="73"/>
      <c r="AN91" s="76">
        <f>SUM(Tabla1[[#This Row],[Recursos propios 2024]:[Otros 2024]])</f>
        <v>0</v>
      </c>
      <c r="AO91" s="77"/>
      <c r="AP91" s="73"/>
      <c r="AQ91" s="73"/>
      <c r="AR91" s="73"/>
      <c r="AS91" s="73"/>
      <c r="AT91" s="73"/>
      <c r="AU91" s="73"/>
      <c r="AV91" s="73"/>
      <c r="AW91" s="73"/>
      <c r="AX91" s="73"/>
      <c r="AY91" s="73"/>
      <c r="AZ91" s="73"/>
      <c r="BA91" s="73"/>
      <c r="BB91" s="73"/>
      <c r="BC91" s="77">
        <f>SUM(Tabla1[[#This Row],[Recursos propios 20242]:[Otros 202415]])</f>
        <v>0</v>
      </c>
      <c r="BD91" s="78">
        <v>0.87239999999999995</v>
      </c>
      <c r="BE91" s="77"/>
      <c r="BF91" s="77"/>
      <c r="BG91" s="73"/>
      <c r="BH91" s="72"/>
      <c r="BI91" s="72"/>
      <c r="BJ91" s="72"/>
    </row>
    <row r="92" spans="1:62" x14ac:dyDescent="0.25">
      <c r="AO92" s="62"/>
      <c r="BE92" s="62"/>
      <c r="BF92" s="62"/>
    </row>
    <row r="93" spans="1:62" x14ac:dyDescent="0.25">
      <c r="AO93" s="62"/>
    </row>
    <row r="94" spans="1:62" x14ac:dyDescent="0.25">
      <c r="AO94" s="62"/>
      <c r="BE94" s="62"/>
      <c r="BF94" s="62"/>
    </row>
  </sheetData>
  <sheetProtection algorithmName="SHA-512" hashValue="gqmU4VPdfUpbAG2CPEcXbm6uts67alLdc5/lv3/oDLuqs31I0VuMRUs7o3NPimX+9mVumJAaZcF5zRO813S92Q==" saltValue="G81dIILEmW8SVGCsJbZTrg==" spinCount="100000" sheet="1" objects="1" scenarios="1"/>
  <mergeCells count="8">
    <mergeCell ref="BH9:BI9"/>
    <mergeCell ref="A1:B4"/>
    <mergeCell ref="C1:BG4"/>
    <mergeCell ref="A9:N9"/>
    <mergeCell ref="O9:Q9"/>
    <mergeCell ref="R9:Y9"/>
    <mergeCell ref="Z9:AN9"/>
    <mergeCell ref="AO9:BG9"/>
  </mergeCell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Interior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dc:creator>
  <cp:lastModifiedBy>MONICA</cp:lastModifiedBy>
  <dcterms:created xsi:type="dcterms:W3CDTF">2024-12-09T19:15:27Z</dcterms:created>
  <dcterms:modified xsi:type="dcterms:W3CDTF">2025-01-31T21:35:40Z</dcterms:modified>
</cp:coreProperties>
</file>