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13_ncr:1_{8D79DE9A-B002-49FD-9AC2-F2CC2301F7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11" i="1"/>
  <c r="BC11" i="1"/>
  <c r="BC12" i="1"/>
  <c r="BC13" i="1"/>
  <c r="BC14" i="1"/>
  <c r="BC15" i="1"/>
  <c r="BC16" i="1"/>
  <c r="BC17" i="1"/>
  <c r="BC18" i="1"/>
  <c r="BC19" i="1"/>
  <c r="BC20" i="1"/>
  <c r="AN11" i="1"/>
  <c r="AN12" i="1"/>
  <c r="AN13" i="1"/>
  <c r="AN14" i="1"/>
  <c r="AN15" i="1"/>
  <c r="AN16" i="1"/>
  <c r="AN17" i="1"/>
  <c r="AN18" i="1"/>
  <c r="AN19" i="1"/>
  <c r="AN20" i="1"/>
  <c r="Q11" i="1"/>
  <c r="Q12" i="1"/>
  <c r="Q13" i="1"/>
  <c r="Q14" i="1"/>
  <c r="Q15" i="1"/>
  <c r="Q16" i="1"/>
  <c r="Q17" i="1"/>
  <c r="Q18" i="1"/>
  <c r="Q19" i="1"/>
  <c r="Q20" i="1"/>
  <c r="BD19" i="1" l="1"/>
  <c r="BD15" i="1"/>
  <c r="BD18" i="1"/>
  <c r="BD14" i="1"/>
  <c r="BD17" i="1"/>
  <c r="BD13" i="1"/>
  <c r="BD20" i="1"/>
  <c r="BD16" i="1"/>
  <c r="BD12" i="1"/>
  <c r="BD11" i="1"/>
</calcChain>
</file>

<file path=xl/sharedStrings.xml><?xml version="1.0" encoding="utf-8"?>
<sst xmlns="http://schemas.openxmlformats.org/spreadsheetml/2006/main" count="187" uniqueCount="121">
  <si>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</si>
  <si>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</si>
  <si>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</si>
  <si>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</si>
  <si>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</si>
  <si>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</si>
  <si>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</si>
  <si>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</si>
  <si>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</si>
  <si>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</si>
  <si>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</si>
  <si>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</si>
  <si>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</si>
  <si>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</si>
  <si>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</si>
  <si>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</si>
  <si>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</si>
  <si>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</si>
  <si>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</si>
  <si>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</si>
  <si>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</si>
  <si>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</si>
  <si>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</si>
  <si>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</si>
  <si>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</si>
  <si>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</si>
  <si>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</si>
  <si>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</si>
  <si>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</si>
  <si>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</si>
  <si>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</si>
  <si>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</si>
  <si>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</si>
  <si>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</si>
  <si>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</si>
  <si>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</si>
  <si>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</si>
  <si>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</si>
  <si>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</si>
  <si>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</si>
  <si>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</si>
  <si>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</si>
  <si>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</si>
  <si>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</si>
  <si>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</si>
  <si>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</si>
  <si>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</si>
  <si>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</si>
  <si>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</si>
  <si>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</si>
  <si>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</si>
  <si>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</si>
  <si>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</si>
  <si>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</si>
  <si>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</si>
  <si>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</si>
  <si>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</si>
  <si>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</si>
  <si>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</si>
  <si>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</si>
  <si>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</si>
  <si>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</si>
  <si>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</si>
  <si>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</si>
  <si>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</si>
  <si>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</si>
  <si>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</si>
  <si>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</si>
  <si>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</si>
  <si>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</si>
  <si>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</si>
  <si>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</si>
  <si>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</si>
  <si>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</si>
  <si>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protege</t>
  </si>
  <si>
    <t>Transporte.</t>
  </si>
  <si>
    <t>2409</t>
  </si>
  <si>
    <t>Seguridad de transporte (2409).</t>
  </si>
  <si>
    <t>2409063</t>
  </si>
  <si>
    <t xml:space="preserve">Implementar 1 estrategia formativa e informativa para la promoción del transporte seguro, sostenible y eficiente   </t>
  </si>
  <si>
    <t>Estrategias implementadas (240906300)</t>
  </si>
  <si>
    <t>Número</t>
  </si>
  <si>
    <t>2409045</t>
  </si>
  <si>
    <t>Implementar en 24,7 km tecnologia para la seguridad ciudadana</t>
  </si>
  <si>
    <t>Vías con tecnología implementada para la seguridad ciudadana (240904500)</t>
  </si>
  <si>
    <t>Kilómetros</t>
  </si>
  <si>
    <t>Territorio seguro que progresa</t>
  </si>
  <si>
    <t>Gobierno territorial</t>
  </si>
  <si>
    <t>2409003</t>
  </si>
  <si>
    <t>Mejorar los 72000 metros lineales de insfraestructura semaforica</t>
  </si>
  <si>
    <t>Metros lineales de infraestructura mejorada (240900300)</t>
  </si>
  <si>
    <t>Metros lineales</t>
  </si>
  <si>
    <t>2409039</t>
  </si>
  <si>
    <t>Intervenir 58,57 Km de Vías con dispositivos de control y señalización para garantizar la seguridad ciudadana</t>
  </si>
  <si>
    <t>Vías con dispositivos de control y señalización instalados (240903900)</t>
  </si>
  <si>
    <t>2409064</t>
  </si>
  <si>
    <t>Realizar cinco (5) documentos de estudios técnicos de movilidad en el municipio</t>
  </si>
  <si>
    <t>Documentos de estudios técnicos realizados (240906400)</t>
  </si>
  <si>
    <t>2409062</t>
  </si>
  <si>
    <t>Garantizar la disponibilidad de 1.300 Celdas de estacionamiento regulado en el municipio</t>
  </si>
  <si>
    <t>Celdas de estacionamiento regulado disponibles (240906200)</t>
  </si>
  <si>
    <t>4599</t>
  </si>
  <si>
    <t>Fortalecimiento a la gestión y dirección de la administración pública territorial (4599)</t>
  </si>
  <si>
    <t>4599031</t>
  </si>
  <si>
    <t>Asistir tecnicamente  a la Direccion de Transito de Bucaramanga</t>
  </si>
  <si>
    <t>Entidades, organismos y dependencias asistidos técnicamente (459903100)</t>
  </si>
  <si>
    <t>4599012</t>
  </si>
  <si>
    <t>Modificar 1 Sede de la Dirección de Tránsito de Bucaramanga</t>
  </si>
  <si>
    <t>Sedes modificadas (459901200)</t>
  </si>
  <si>
    <t>2409007</t>
  </si>
  <si>
    <t>Asistir tecnicamente a la Direccion de Transito de Bucaramanga en los procesos relacionados con la revision tecnicomecanica de vehiculos de transporte publico y privado</t>
  </si>
  <si>
    <t>Entidades asistidas tecnicamente (240900700)</t>
  </si>
  <si>
    <t>2409011</t>
  </si>
  <si>
    <t>Dotar a un (1) Organismo e tránsito con implementos para el control del tránsito</t>
  </si>
  <si>
    <t>Organismos de tránsito dotados con implementos para el control del tránsito
(240901100)</t>
  </si>
  <si>
    <t>No Acumulativa</t>
  </si>
  <si>
    <t>Acumulativa</t>
  </si>
  <si>
    <t>Dirección de Tránsito</t>
  </si>
  <si>
    <t>JAHIR ANDRÉS MANRIQUE BAUTISTA</t>
  </si>
  <si>
    <t>11, 16</t>
  </si>
  <si>
    <t>9, 11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</si>
</sst>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$&quot;\ * #,##0.00_-;\-&quot;$&quot;\ * #,##0.00_-;_-&quot;$&quot;\ * &quot;-&quot;??_-;_-@_-"/>
    <numFmt numFmtId="165" formatCode="#,##0.0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20" totalsRowShown="0" headerRowDxfId="65" dataDxfId="63" headerRowBorderDxfId="64" tableBorderDxfId="62">
  <autoFilter ref="A10:BJ20" xr:uid="{1AC076FA-804F-46D0-9604-6C2F6A4CE31D}"/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5" dataDxfId="1"/>
    <tableColumn id="47" xr3:uid="{00000000-0010-0000-0000-00002F000000}" name="SGP Educación 2025" dataDxfId="36"/>
    <tableColumn id="48" xr3:uid="{00000000-0010-0000-0000-000030000000}" name="SGP Salud 2025" dataDxfId="35"/>
    <tableColumn id="36" xr3:uid="{9F9AF3B5-9302-4098-86C2-F3751C61856C}" name="SGP Deporte 2025" dataDxfId="34"/>
    <tableColumn id="35" xr3:uid="{C5C853CA-0E38-42F1-B617-F223698DFB1E}" name="SGP Cultura 2025" dataDxfId="33"/>
    <tableColumn id="13" xr3:uid="{D6B586E6-694C-47D3-A512-D9CFE88B0A7F}" name="SGP Libre inversión 2025" dataDxfId="32"/>
    <tableColumn id="12" xr3:uid="{C6702C45-B7D4-4947-B509-EA37B6998105}" name="SGP Libre destinación 2025" dataDxfId="31"/>
    <tableColumn id="11" xr3:uid="{6017F25B-848D-457C-9FE3-AA60351408C4}" name="SGP Alimentación escolar 2025" dataDxfId="30"/>
    <tableColumn id="10" xr3:uid="{2CC2E560-F685-4D13-A61E-33C712BF2BB1}" name="SGP Municipios río Magdalena 2025" dataDxfId="29"/>
    <tableColumn id="9" xr3:uid="{09919044-DCEC-4B52-92EE-B073D02DC126}" name="SGP APSB 2025" dataDxfId="28"/>
    <tableColumn id="8" xr3:uid="{DB23BA9E-ECC6-40CB-BD89-0D2B86F37CB6}" name="Crédito 2025" dataDxfId="27"/>
    <tableColumn id="7" xr3:uid="{D5A630DF-3B56-46D1-9753-5E0368C63EC6}" name="Transferencias de capital - cofinanciación departamento 2025" dataDxfId="26"/>
    <tableColumn id="6" xr3:uid="{412FCA12-6813-443B-B6C2-123BED9F85F9}" name="Transferencias de capital - cofinanciación nación 2025" dataDxfId="25"/>
    <tableColumn id="49" xr3:uid="{00000000-0010-0000-0000-000031000000}" name="Otros 2025" dataDxfId="0"/>
    <tableColumn id="50" xr3:uid="{00000000-0010-0000-0000-000032000000}" name="Total 2025" dataDxfId="24">
      <calculatedColumnFormula>SUM(Tabla1[[#This Row],[Recursos propios 2025]:[Otros 2025]])</calculatedColumnFormula>
    </tableColumn>
    <tableColumn id="51" xr3:uid="{00000000-0010-0000-0000-000033000000}" name="Recursos propios 20252" dataDxfId="23"/>
    <tableColumn id="52" xr3:uid="{00000000-0010-0000-0000-000034000000}" name="SGP Educación 20253" dataDxfId="22"/>
    <tableColumn id="53" xr3:uid="{00000000-0010-0000-0000-000035000000}" name="SGP Salud 20254" dataDxfId="21"/>
    <tableColumn id="62" xr3:uid="{7C7CEB6E-F374-4CFE-9734-C5F0F9CACDEF}" name="SGP Deporte 20255" dataDxfId="20"/>
    <tableColumn id="61" xr3:uid="{3FADCE38-626D-4D04-8E80-59C4EF4A26E2}" name="SGP Cultura 20256" dataDxfId="19"/>
    <tableColumn id="45" xr3:uid="{6E60DE39-5E5F-42D9-8EA9-092D48DC1C96}" name="SGP Libre inversión 20257" dataDxfId="18"/>
    <tableColumn id="43" xr3:uid="{2BAC0D89-AF4D-42C7-B398-E355E1723AC0}" name="SGP Libre destinación 20258" dataDxfId="17"/>
    <tableColumn id="42" xr3:uid="{26B92485-4124-4A13-AFC5-F2B525B9055F}" name="SGP Alimentación escolar 20259" dataDxfId="16"/>
    <tableColumn id="41" xr3:uid="{DE932401-FD8A-4377-94A4-629C2334F09E}" name="SGP Municipios río Magdalena 202510" dataDxfId="15"/>
    <tableColumn id="40" xr3:uid="{1BEDA122-5557-4D48-AF95-BCC1CDE51394}" name="SGP APSB 202511" dataDxfId="14"/>
    <tableColumn id="39" xr3:uid="{08579477-3F83-4D37-83BA-A19DF09AE01D}" name="Crédito 202512" dataDxfId="13"/>
    <tableColumn id="38" xr3:uid="{A6A070B1-2233-4449-B2F2-3342ACF65D94}" name="Transferencias de capital - cofinanciación departamento 202513" dataDxfId="12"/>
    <tableColumn id="37" xr3:uid="{81D561A4-3CB9-4C97-9B09-8163BD53EE55}" name="Transferencias de capital - cofinanciación nación 202514" dataDxfId="11"/>
    <tableColumn id="54" xr3:uid="{00000000-0010-0000-0000-000036000000}" name="Otros 202515" dataDxfId="10"/>
    <tableColumn id="55" xr3:uid="{00000000-0010-0000-0000-000037000000}" name="Total Comprometido 2025" dataDxfId="9">
      <calculatedColumnFormula>SUM(Tabla1[[#This Row],[Recursos propios 20252]:[Otros 202515]])</calculatedColumnFormula>
    </tableColumn>
    <tableColumn id="56" xr3:uid="{00000000-0010-0000-0000-000038000000}" name="Ejecución Presupuestal" dataDxfId="8">
      <calculatedColumnFormula>+Tabla1[[#This Row],[Total Comprometido 2025]]/Tabla1[[#This Row],[Total 2025]]</calculatedColumnFormula>
    </tableColumn>
    <tableColumn id="3" xr3:uid="{97D6E022-C782-4FF3-9460-66988DC9E046}" name="Total Recursos Obligados" dataDxfId="7"/>
    <tableColumn id="4" xr3:uid="{FACF9905-9C80-4C0B-AA93-96434C5C0E89}" name="Total Recursos Pagados" dataDxfId="6"/>
    <tableColumn id="57" xr3:uid="{00000000-0010-0000-0000-000039000000}" name="Recursos Gestionados" dataDxfId="5"/>
    <tableColumn id="58" xr3:uid="{00000000-0010-0000-0000-00003A000000}" name="Dependencia" dataDxfId="4"/>
    <tableColumn id="59" xr3:uid="{00000000-0010-0000-0000-00003B000000}" name="Responsable" dataDxfId="3"/>
    <tableColumn id="60" xr3:uid="{00000000-0010-0000-0000-00003C000000}" name="ODS" dataDxfId="2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20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8" width="18.375" style="6" customWidth="1"/>
    <col min="39" max="39" width="21.625" style="6" bestFit="1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43"/>
      <c r="B1" s="43"/>
      <c r="C1" s="44" t="s">
        <v>34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6"/>
      <c r="BH1" s="16" t="s">
        <v>35</v>
      </c>
      <c r="BI1" s="17"/>
      <c r="BJ1" s="18"/>
    </row>
    <row r="2" spans="1:62" ht="30" customHeight="1">
      <c r="A2" s="43"/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6"/>
      <c r="BH2" s="16" t="s">
        <v>41</v>
      </c>
      <c r="BI2" s="17"/>
      <c r="BJ2" s="18"/>
    </row>
    <row r="3" spans="1:62" ht="30" customHeight="1">
      <c r="A3" s="43"/>
      <c r="B3" s="43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6"/>
      <c r="BH3" s="16" t="s">
        <v>42</v>
      </c>
      <c r="BI3" s="17"/>
      <c r="BJ3" s="18"/>
    </row>
    <row r="4" spans="1:62" ht="30" customHeight="1">
      <c r="A4" s="43"/>
      <c r="B4" s="43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9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55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2" t="s">
        <v>28</v>
      </c>
      <c r="P9" s="53"/>
      <c r="Q9" s="54"/>
      <c r="R9" s="52" t="s">
        <v>27</v>
      </c>
      <c r="S9" s="53"/>
      <c r="T9" s="53"/>
      <c r="U9" s="53"/>
      <c r="V9" s="53"/>
      <c r="W9" s="53"/>
      <c r="X9" s="53"/>
      <c r="Y9" s="53"/>
      <c r="Z9" s="56" t="s">
        <v>26</v>
      </c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8"/>
      <c r="AO9" s="52" t="s">
        <v>25</v>
      </c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4"/>
      <c r="BH9" s="50" t="s">
        <v>22</v>
      </c>
      <c r="BI9" s="51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31" customFormat="1" ht="126">
      <c r="A11" s="22">
        <v>23</v>
      </c>
      <c r="B11" s="22" t="s">
        <v>74</v>
      </c>
      <c r="C11" s="22" t="s">
        <v>75</v>
      </c>
      <c r="D11" s="22" t="s">
        <v>76</v>
      </c>
      <c r="E11" s="22" t="s">
        <v>77</v>
      </c>
      <c r="F11" s="22" t="s">
        <v>78</v>
      </c>
      <c r="G11" s="22" t="s">
        <v>79</v>
      </c>
      <c r="H11" s="22">
        <v>240906300</v>
      </c>
      <c r="I11" s="22" t="s">
        <v>80</v>
      </c>
      <c r="J11" s="23">
        <v>1</v>
      </c>
      <c r="K11" s="22" t="s">
        <v>81</v>
      </c>
      <c r="L11" s="22" t="s">
        <v>115</v>
      </c>
      <c r="M11" s="23">
        <v>1</v>
      </c>
      <c r="N11" s="22">
        <v>1</v>
      </c>
      <c r="O11" s="24"/>
      <c r="P11" s="25">
        <f>+Tabla1[[#This Row],[Meta Ejecutada Vigencia4]]/Tabla1[[#This Row],[Meta Programada Vigencia]]</f>
        <v>0</v>
      </c>
      <c r="Q11" s="25">
        <f>+Tabla1[[#This Row],[Meta Ejecutada Vigencia4]]/Tabla1[[#This Row],[Meta Programada Cuatrienio3]]</f>
        <v>0</v>
      </c>
      <c r="R11" s="24"/>
      <c r="S11" s="24"/>
      <c r="T11" s="26"/>
      <c r="U11" s="26"/>
      <c r="V11" s="24"/>
      <c r="W11" s="24"/>
      <c r="X11" s="24"/>
      <c r="Y11" s="24"/>
      <c r="Z11" s="59">
        <v>470000000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59"/>
      <c r="AN11" s="27">
        <f>SUM(Tabla1[[#This Row],[Recursos propios 2025]:[Otros 2025]])</f>
        <v>470000000</v>
      </c>
      <c r="AO11" s="28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7">
        <f>SUM(Tabla1[[#This Row],[Recursos propios 20252]:[Otros 202515]])</f>
        <v>0</v>
      </c>
      <c r="BD11" s="25">
        <f>+Tabla1[[#This Row],[Total Comprometido 2025]]/Tabla1[[#This Row],[Total 2025]]</f>
        <v>0</v>
      </c>
      <c r="BE11" s="29"/>
      <c r="BF11" s="29"/>
      <c r="BG11" s="26"/>
      <c r="BH11" s="22" t="s">
        <v>117</v>
      </c>
      <c r="BI11" s="30" t="s">
        <v>118</v>
      </c>
      <c r="BJ11" s="22">
        <v>16</v>
      </c>
    </row>
    <row r="12" spans="1:62" s="36" customFormat="1" ht="72">
      <c r="A12" s="32">
        <v>24</v>
      </c>
      <c r="B12" s="32" t="s">
        <v>74</v>
      </c>
      <c r="C12" s="32" t="s">
        <v>75</v>
      </c>
      <c r="D12" s="32" t="s">
        <v>76</v>
      </c>
      <c r="E12" s="32" t="s">
        <v>77</v>
      </c>
      <c r="F12" s="32" t="s">
        <v>82</v>
      </c>
      <c r="G12" s="32" t="s">
        <v>83</v>
      </c>
      <c r="H12" s="32">
        <v>240904500</v>
      </c>
      <c r="I12" s="32" t="s">
        <v>84</v>
      </c>
      <c r="J12" s="32">
        <v>0</v>
      </c>
      <c r="K12" s="32" t="s">
        <v>85</v>
      </c>
      <c r="L12" s="32" t="s">
        <v>116</v>
      </c>
      <c r="M12" s="32">
        <v>24.7</v>
      </c>
      <c r="N12" s="32">
        <v>6.1749999999999998</v>
      </c>
      <c r="O12" s="33"/>
      <c r="P12" s="34">
        <f>+Tabla1[[#This Row],[Meta Ejecutada Vigencia4]]/Tabla1[[#This Row],[Meta Programada Vigencia]]</f>
        <v>0</v>
      </c>
      <c r="Q12" s="34">
        <f>+Tabla1[[#This Row],[Meta Ejecutada Vigencia4]]/Tabla1[[#This Row],[Meta Programada Cuatrienio3]]</f>
        <v>0</v>
      </c>
      <c r="R12" s="33"/>
      <c r="S12" s="33"/>
      <c r="T12" s="33"/>
      <c r="U12" s="33"/>
      <c r="V12" s="33"/>
      <c r="W12" s="33"/>
      <c r="X12" s="33"/>
      <c r="Y12" s="24"/>
      <c r="Z12" s="59">
        <v>350000000</v>
      </c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59"/>
      <c r="AN12" s="35">
        <f>SUM(Tabla1[[#This Row],[Recursos propios 2025]:[Otros 2025]])</f>
        <v>350000000</v>
      </c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35">
        <f>SUM(Tabla1[[#This Row],[Recursos propios 20252]:[Otros 202515]])</f>
        <v>0</v>
      </c>
      <c r="BD12" s="25">
        <f>+Tabla1[[#This Row],[Total Comprometido 2025]]/Tabla1[[#This Row],[Total 2025]]</f>
        <v>0</v>
      </c>
      <c r="BE12" s="28"/>
      <c r="BF12" s="28"/>
      <c r="BG12" s="28"/>
      <c r="BH12" s="32" t="s">
        <v>117</v>
      </c>
      <c r="BI12" s="30" t="s">
        <v>118</v>
      </c>
      <c r="BJ12" s="32" t="s">
        <v>119</v>
      </c>
    </row>
    <row r="13" spans="1:62" s="36" customFormat="1" ht="72">
      <c r="A13" s="32">
        <v>115</v>
      </c>
      <c r="B13" s="32" t="s">
        <v>86</v>
      </c>
      <c r="C13" s="32" t="s">
        <v>75</v>
      </c>
      <c r="D13" s="32" t="s">
        <v>76</v>
      </c>
      <c r="E13" s="32" t="s">
        <v>77</v>
      </c>
      <c r="F13" s="32" t="s">
        <v>88</v>
      </c>
      <c r="G13" s="32" t="s">
        <v>89</v>
      </c>
      <c r="H13" s="32">
        <v>240900300</v>
      </c>
      <c r="I13" s="32" t="s">
        <v>90</v>
      </c>
      <c r="J13" s="32">
        <v>72000</v>
      </c>
      <c r="K13" s="32" t="s">
        <v>91</v>
      </c>
      <c r="L13" s="32" t="s">
        <v>116</v>
      </c>
      <c r="M13" s="32">
        <v>72000</v>
      </c>
      <c r="N13" s="32">
        <v>18000</v>
      </c>
      <c r="O13" s="24"/>
      <c r="P13" s="34">
        <f>+Tabla1[[#This Row],[Meta Ejecutada Vigencia4]]/Tabla1[[#This Row],[Meta Programada Vigencia]]</f>
        <v>0</v>
      </c>
      <c r="Q13" s="34">
        <f>+Tabla1[[#This Row],[Meta Ejecutada Vigencia4]]/Tabla1[[#This Row],[Meta Programada Cuatrienio3]]</f>
        <v>0</v>
      </c>
      <c r="R13" s="33"/>
      <c r="S13" s="33"/>
      <c r="T13" s="33"/>
      <c r="U13" s="33"/>
      <c r="V13" s="33"/>
      <c r="W13" s="33"/>
      <c r="X13" s="33"/>
      <c r="Y13" s="24"/>
      <c r="Z13" s="59">
        <v>350000000</v>
      </c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59">
        <v>80000000</v>
      </c>
      <c r="AN13" s="35">
        <f>SUM(Tabla1[[#This Row],[Recursos propios 2025]:[Otros 2025]])</f>
        <v>430000000</v>
      </c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35">
        <f>SUM(Tabla1[[#This Row],[Recursos propios 20252]:[Otros 202515]])</f>
        <v>0</v>
      </c>
      <c r="BD13" s="25">
        <f>+Tabla1[[#This Row],[Total Comprometido 2025]]/Tabla1[[#This Row],[Total 2025]]</f>
        <v>0</v>
      </c>
      <c r="BE13" s="29"/>
      <c r="BF13" s="29"/>
      <c r="BG13" s="28"/>
      <c r="BH13" s="32" t="s">
        <v>117</v>
      </c>
      <c r="BI13" s="30" t="s">
        <v>118</v>
      </c>
      <c r="BJ13" s="32">
        <v>11</v>
      </c>
    </row>
    <row r="14" spans="1:62" s="36" customFormat="1" ht="144">
      <c r="A14" s="22">
        <v>116</v>
      </c>
      <c r="B14" s="22" t="s">
        <v>86</v>
      </c>
      <c r="C14" s="22" t="s">
        <v>75</v>
      </c>
      <c r="D14" s="22" t="s">
        <v>76</v>
      </c>
      <c r="E14" s="22" t="s">
        <v>77</v>
      </c>
      <c r="F14" s="22" t="s">
        <v>92</v>
      </c>
      <c r="G14" s="22" t="s">
        <v>93</v>
      </c>
      <c r="H14" s="22">
        <v>240903900</v>
      </c>
      <c r="I14" s="22" t="s">
        <v>94</v>
      </c>
      <c r="J14" s="23">
        <v>58.57</v>
      </c>
      <c r="K14" s="22" t="s">
        <v>85</v>
      </c>
      <c r="L14" s="22" t="s">
        <v>116</v>
      </c>
      <c r="M14" s="37">
        <v>58.57</v>
      </c>
      <c r="N14" s="38">
        <v>14.6425</v>
      </c>
      <c r="O14" s="24"/>
      <c r="P14" s="34">
        <f>+Tabla1[[#This Row],[Meta Ejecutada Vigencia4]]/Tabla1[[#This Row],[Meta Programada Vigencia]]</f>
        <v>0</v>
      </c>
      <c r="Q14" s="34">
        <f>+Tabla1[[#This Row],[Meta Ejecutada Vigencia4]]/Tabla1[[#This Row],[Meta Programada Cuatrienio3]]</f>
        <v>0</v>
      </c>
      <c r="R14" s="33"/>
      <c r="S14" s="33"/>
      <c r="T14" s="33"/>
      <c r="U14" s="33"/>
      <c r="V14" s="33"/>
      <c r="W14" s="33"/>
      <c r="X14" s="33"/>
      <c r="Y14" s="24"/>
      <c r="Z14" s="59">
        <v>324083638</v>
      </c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59"/>
      <c r="AN14" s="35">
        <f>SUM(Tabla1[[#This Row],[Recursos propios 2025]:[Otros 2025]])</f>
        <v>324083638</v>
      </c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35">
        <f>SUM(Tabla1[[#This Row],[Recursos propios 20252]:[Otros 202515]])</f>
        <v>0</v>
      </c>
      <c r="BD14" s="25">
        <f>+Tabla1[[#This Row],[Total Comprometido 2025]]/Tabla1[[#This Row],[Total 2025]]</f>
        <v>0</v>
      </c>
      <c r="BE14" s="28"/>
      <c r="BF14" s="28"/>
      <c r="BG14" s="28"/>
      <c r="BH14" s="22" t="s">
        <v>117</v>
      </c>
      <c r="BI14" s="30" t="s">
        <v>118</v>
      </c>
      <c r="BJ14" s="22">
        <v>11</v>
      </c>
    </row>
    <row r="15" spans="1:62" s="36" customFormat="1" ht="90">
      <c r="A15" s="32">
        <v>117</v>
      </c>
      <c r="B15" s="32" t="s">
        <v>86</v>
      </c>
      <c r="C15" s="32" t="s">
        <v>75</v>
      </c>
      <c r="D15" s="32" t="s">
        <v>76</v>
      </c>
      <c r="E15" s="32" t="s">
        <v>77</v>
      </c>
      <c r="F15" s="32" t="s">
        <v>95</v>
      </c>
      <c r="G15" s="32" t="s">
        <v>96</v>
      </c>
      <c r="H15" s="32">
        <v>240906400</v>
      </c>
      <c r="I15" s="32" t="s">
        <v>97</v>
      </c>
      <c r="J15" s="32">
        <v>3</v>
      </c>
      <c r="K15" s="32" t="s">
        <v>81</v>
      </c>
      <c r="L15" s="32" t="s">
        <v>116</v>
      </c>
      <c r="M15" s="32">
        <v>5</v>
      </c>
      <c r="N15" s="32">
        <v>5</v>
      </c>
      <c r="O15" s="39"/>
      <c r="P15" s="40">
        <f>+Tabla1[[#This Row],[Meta Ejecutada Vigencia4]]/Tabla1[[#This Row],[Meta Programada Vigencia]]</f>
        <v>0</v>
      </c>
      <c r="Q15" s="40">
        <f>+Tabla1[[#This Row],[Meta Ejecutada Vigencia4]]/Tabla1[[#This Row],[Meta Programada Cuatrienio3]]</f>
        <v>0</v>
      </c>
      <c r="R15" s="39"/>
      <c r="S15" s="39"/>
      <c r="T15" s="39"/>
      <c r="U15" s="39"/>
      <c r="V15" s="39"/>
      <c r="W15" s="39"/>
      <c r="X15" s="39"/>
      <c r="Y15" s="24"/>
      <c r="Z15" s="59">
        <v>180000000</v>
      </c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59"/>
      <c r="AN15" s="42">
        <f>SUM(Tabla1[[#This Row],[Recursos propios 2025]:[Otros 2025]])</f>
        <v>180000000</v>
      </c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2">
        <f>SUM(Tabla1[[#This Row],[Recursos propios 20252]:[Otros 202515]])</f>
        <v>0</v>
      </c>
      <c r="BD15" s="25">
        <f>+Tabla1[[#This Row],[Total Comprometido 2025]]/Tabla1[[#This Row],[Total 2025]]</f>
        <v>0</v>
      </c>
      <c r="BE15" s="29"/>
      <c r="BF15" s="29"/>
      <c r="BG15" s="41"/>
      <c r="BH15" s="32" t="s">
        <v>117</v>
      </c>
      <c r="BI15" s="30" t="s">
        <v>118</v>
      </c>
      <c r="BJ15" s="32">
        <v>11</v>
      </c>
    </row>
    <row r="16" spans="1:62" s="36" customFormat="1" ht="108">
      <c r="A16" s="22">
        <v>118</v>
      </c>
      <c r="B16" s="22" t="s">
        <v>86</v>
      </c>
      <c r="C16" s="22" t="s">
        <v>75</v>
      </c>
      <c r="D16" s="22" t="s">
        <v>76</v>
      </c>
      <c r="E16" s="22" t="s">
        <v>77</v>
      </c>
      <c r="F16" s="22" t="s">
        <v>98</v>
      </c>
      <c r="G16" s="22" t="s">
        <v>99</v>
      </c>
      <c r="H16" s="22">
        <v>240906200</v>
      </c>
      <c r="I16" s="22" t="s">
        <v>100</v>
      </c>
      <c r="J16" s="23">
        <v>0</v>
      </c>
      <c r="K16" s="22" t="s">
        <v>81</v>
      </c>
      <c r="L16" s="22" t="s">
        <v>116</v>
      </c>
      <c r="M16" s="23">
        <v>1300</v>
      </c>
      <c r="N16" s="22">
        <v>650</v>
      </c>
      <c r="O16" s="33"/>
      <c r="P16" s="34">
        <f>+Tabla1[[#This Row],[Meta Ejecutada Vigencia4]]/Tabla1[[#This Row],[Meta Programada Vigencia]]</f>
        <v>0</v>
      </c>
      <c r="Q16" s="34">
        <f>+Tabla1[[#This Row],[Meta Ejecutada Vigencia4]]/Tabla1[[#This Row],[Meta Programada Cuatrienio3]]</f>
        <v>0</v>
      </c>
      <c r="R16" s="33"/>
      <c r="S16" s="33"/>
      <c r="T16" s="33"/>
      <c r="U16" s="33"/>
      <c r="V16" s="33"/>
      <c r="W16" s="33"/>
      <c r="X16" s="33"/>
      <c r="Y16" s="33"/>
      <c r="Z16" s="59">
        <v>700000000</v>
      </c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59"/>
      <c r="AN16" s="35">
        <f>SUM(Tabla1[[#This Row],[Recursos propios 2025]:[Otros 2025]])</f>
        <v>700000000</v>
      </c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35">
        <f>SUM(Tabla1[[#This Row],[Recursos propios 20252]:[Otros 202515]])</f>
        <v>0</v>
      </c>
      <c r="BD16" s="25">
        <f>+Tabla1[[#This Row],[Total Comprometido 2025]]/Tabla1[[#This Row],[Total 2025]]</f>
        <v>0</v>
      </c>
      <c r="BE16" s="28"/>
      <c r="BF16" s="28"/>
      <c r="BG16" s="28"/>
      <c r="BH16" s="22" t="s">
        <v>117</v>
      </c>
      <c r="BI16" s="30" t="s">
        <v>118</v>
      </c>
      <c r="BJ16" s="22">
        <v>11</v>
      </c>
    </row>
    <row r="17" spans="1:62" s="36" customFormat="1" ht="90">
      <c r="A17" s="32">
        <v>119</v>
      </c>
      <c r="B17" s="32" t="s">
        <v>86</v>
      </c>
      <c r="C17" s="32" t="s">
        <v>87</v>
      </c>
      <c r="D17" s="32" t="s">
        <v>101</v>
      </c>
      <c r="E17" s="32" t="s">
        <v>102</v>
      </c>
      <c r="F17" s="32" t="s">
        <v>103</v>
      </c>
      <c r="G17" s="32" t="s">
        <v>104</v>
      </c>
      <c r="H17" s="32">
        <v>459903100</v>
      </c>
      <c r="I17" s="32" t="s">
        <v>105</v>
      </c>
      <c r="J17" s="32">
        <v>1</v>
      </c>
      <c r="K17" s="32" t="s">
        <v>81</v>
      </c>
      <c r="L17" s="32" t="s">
        <v>115</v>
      </c>
      <c r="M17" s="32">
        <v>1</v>
      </c>
      <c r="N17" s="32">
        <v>1</v>
      </c>
      <c r="O17" s="39"/>
      <c r="P17" s="40">
        <f>+Tabla1[[#This Row],[Meta Ejecutada Vigencia4]]/Tabla1[[#This Row],[Meta Programada Vigencia]]</f>
        <v>0</v>
      </c>
      <c r="Q17" s="40">
        <f>+Tabla1[[#This Row],[Meta Ejecutada Vigencia4]]/Tabla1[[#This Row],[Meta Programada Cuatrienio3]]</f>
        <v>0</v>
      </c>
      <c r="R17" s="39"/>
      <c r="S17" s="39"/>
      <c r="T17" s="39"/>
      <c r="U17" s="39"/>
      <c r="V17" s="39"/>
      <c r="W17" s="39"/>
      <c r="X17" s="39"/>
      <c r="Y17" s="39"/>
      <c r="Z17" s="59">
        <v>350000000</v>
      </c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59">
        <v>560000000</v>
      </c>
      <c r="AN17" s="42">
        <f>SUM(Tabla1[[#This Row],[Recursos propios 2025]:[Otros 2025]])</f>
        <v>910000000</v>
      </c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2">
        <f>SUM(Tabla1[[#This Row],[Recursos propios 20252]:[Otros 202515]])</f>
        <v>0</v>
      </c>
      <c r="BD17" s="25">
        <f>+Tabla1[[#This Row],[Total Comprometido 2025]]/Tabla1[[#This Row],[Total 2025]]</f>
        <v>0</v>
      </c>
      <c r="BE17" s="41"/>
      <c r="BF17" s="41"/>
      <c r="BG17" s="41"/>
      <c r="BH17" s="32" t="s">
        <v>117</v>
      </c>
      <c r="BI17" s="30" t="s">
        <v>118</v>
      </c>
      <c r="BJ17" s="32" t="s">
        <v>120</v>
      </c>
    </row>
    <row r="18" spans="1:62" s="36" customFormat="1" ht="90">
      <c r="A18" s="22">
        <v>120</v>
      </c>
      <c r="B18" s="22" t="s">
        <v>86</v>
      </c>
      <c r="C18" s="22" t="s">
        <v>87</v>
      </c>
      <c r="D18" s="22" t="s">
        <v>101</v>
      </c>
      <c r="E18" s="22" t="s">
        <v>102</v>
      </c>
      <c r="F18" s="22" t="s">
        <v>106</v>
      </c>
      <c r="G18" s="22" t="s">
        <v>107</v>
      </c>
      <c r="H18" s="22">
        <v>459901200</v>
      </c>
      <c r="I18" s="22" t="s">
        <v>108</v>
      </c>
      <c r="J18" s="23">
        <v>1</v>
      </c>
      <c r="K18" s="22" t="s">
        <v>81</v>
      </c>
      <c r="L18" s="22" t="s">
        <v>115</v>
      </c>
      <c r="M18" s="23">
        <v>1</v>
      </c>
      <c r="N18" s="22">
        <v>1</v>
      </c>
      <c r="O18" s="33"/>
      <c r="P18" s="34">
        <f>+Tabla1[[#This Row],[Meta Ejecutada Vigencia4]]/Tabla1[[#This Row],[Meta Programada Vigencia]]</f>
        <v>0</v>
      </c>
      <c r="Q18" s="34">
        <f>+Tabla1[[#This Row],[Meta Ejecutada Vigencia4]]/Tabla1[[#This Row],[Meta Programada Cuatrienio3]]</f>
        <v>0</v>
      </c>
      <c r="R18" s="33"/>
      <c r="S18" s="33"/>
      <c r="T18" s="33"/>
      <c r="U18" s="33"/>
      <c r="V18" s="33"/>
      <c r="W18" s="33"/>
      <c r="X18" s="33"/>
      <c r="Y18" s="33"/>
      <c r="Z18" s="59">
        <v>480000000</v>
      </c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59">
        <v>982345309</v>
      </c>
      <c r="AN18" s="35">
        <f>SUM(Tabla1[[#This Row],[Recursos propios 2025]:[Otros 2025]])</f>
        <v>1462345309</v>
      </c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35">
        <f>SUM(Tabla1[[#This Row],[Recursos propios 20252]:[Otros 202515]])</f>
        <v>0</v>
      </c>
      <c r="BD18" s="25">
        <f>+Tabla1[[#This Row],[Total Comprometido 2025]]/Tabla1[[#This Row],[Total 2025]]</f>
        <v>0</v>
      </c>
      <c r="BE18" s="28"/>
      <c r="BF18" s="28"/>
      <c r="BG18" s="28"/>
      <c r="BH18" s="22" t="s">
        <v>117</v>
      </c>
      <c r="BI18" s="30" t="s">
        <v>118</v>
      </c>
      <c r="BJ18" s="22" t="s">
        <v>120</v>
      </c>
    </row>
    <row r="19" spans="1:62" s="36" customFormat="1" ht="216">
      <c r="A19" s="32">
        <v>121</v>
      </c>
      <c r="B19" s="32" t="s">
        <v>86</v>
      </c>
      <c r="C19" s="32" t="s">
        <v>75</v>
      </c>
      <c r="D19" s="32" t="s">
        <v>76</v>
      </c>
      <c r="E19" s="32" t="s">
        <v>77</v>
      </c>
      <c r="F19" s="32" t="s">
        <v>109</v>
      </c>
      <c r="G19" s="32" t="s">
        <v>110</v>
      </c>
      <c r="H19" s="32">
        <v>240900700</v>
      </c>
      <c r="I19" s="32" t="s">
        <v>111</v>
      </c>
      <c r="J19" s="32">
        <v>1</v>
      </c>
      <c r="K19" s="32" t="s">
        <v>81</v>
      </c>
      <c r="L19" s="32" t="s">
        <v>115</v>
      </c>
      <c r="M19" s="32">
        <v>1</v>
      </c>
      <c r="N19" s="32">
        <v>1</v>
      </c>
      <c r="O19" s="39"/>
      <c r="P19" s="40">
        <f>+Tabla1[[#This Row],[Meta Ejecutada Vigencia4]]/Tabla1[[#This Row],[Meta Programada Vigencia]]</f>
        <v>0</v>
      </c>
      <c r="Q19" s="40">
        <f>+Tabla1[[#This Row],[Meta Ejecutada Vigencia4]]/Tabla1[[#This Row],[Meta Programada Cuatrienio3]]</f>
        <v>0</v>
      </c>
      <c r="R19" s="39"/>
      <c r="S19" s="39"/>
      <c r="T19" s="39"/>
      <c r="U19" s="39"/>
      <c r="V19" s="39"/>
      <c r="W19" s="39"/>
      <c r="X19" s="39"/>
      <c r="Y19" s="39"/>
      <c r="Z19" s="59">
        <v>300000000</v>
      </c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59"/>
      <c r="AN19" s="42">
        <f>SUM(Tabla1[[#This Row],[Recursos propios 2025]:[Otros 2025]])</f>
        <v>300000000</v>
      </c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2">
        <f>SUM(Tabla1[[#This Row],[Recursos propios 20252]:[Otros 202515]])</f>
        <v>0</v>
      </c>
      <c r="BD19" s="25">
        <f>+Tabla1[[#This Row],[Total Comprometido 2025]]/Tabla1[[#This Row],[Total 2025]]</f>
        <v>0</v>
      </c>
      <c r="BE19" s="41"/>
      <c r="BF19" s="41"/>
      <c r="BG19" s="41"/>
      <c r="BH19" s="32" t="s">
        <v>117</v>
      </c>
      <c r="BI19" s="30" t="s">
        <v>118</v>
      </c>
      <c r="BJ19" s="32">
        <v>16</v>
      </c>
    </row>
    <row r="20" spans="1:62" s="36" customFormat="1" ht="108">
      <c r="A20" s="32">
        <v>283</v>
      </c>
      <c r="B20" s="32" t="s">
        <v>86</v>
      </c>
      <c r="C20" s="32" t="s">
        <v>75</v>
      </c>
      <c r="D20" s="32" t="s">
        <v>76</v>
      </c>
      <c r="E20" s="32" t="s">
        <v>77</v>
      </c>
      <c r="F20" s="32" t="s">
        <v>112</v>
      </c>
      <c r="G20" s="32" t="s">
        <v>113</v>
      </c>
      <c r="H20" s="32">
        <v>240901100</v>
      </c>
      <c r="I20" s="32" t="s">
        <v>114</v>
      </c>
      <c r="J20" s="32">
        <v>1</v>
      </c>
      <c r="K20" s="32" t="s">
        <v>81</v>
      </c>
      <c r="L20" s="32" t="s">
        <v>115</v>
      </c>
      <c r="M20" s="32">
        <v>1</v>
      </c>
      <c r="N20" s="32">
        <v>0</v>
      </c>
      <c r="O20" s="33"/>
      <c r="P20" s="34" t="e">
        <f>+Tabla1[[#This Row],[Meta Ejecutada Vigencia4]]/Tabla1[[#This Row],[Meta Programada Vigencia]]</f>
        <v>#DIV/0!</v>
      </c>
      <c r="Q20" s="34">
        <f>+Tabla1[[#This Row],[Meta Ejecutada Vigencia4]]/Tabla1[[#This Row],[Meta Programada Cuatrienio3]]</f>
        <v>0</v>
      </c>
      <c r="R20" s="33"/>
      <c r="S20" s="33"/>
      <c r="T20" s="33"/>
      <c r="U20" s="33"/>
      <c r="V20" s="33"/>
      <c r="W20" s="33"/>
      <c r="X20" s="33"/>
      <c r="Y20" s="33"/>
      <c r="Z20" s="59">
        <v>0</v>
      </c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59">
        <v>0</v>
      </c>
      <c r="AN20" s="35">
        <f>SUM(Tabla1[[#This Row],[Recursos propios 2025]:[Otros 2025]])</f>
        <v>0</v>
      </c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35">
        <f>SUM(Tabla1[[#This Row],[Recursos propios 20252]:[Otros 202515]])</f>
        <v>0</v>
      </c>
      <c r="BD20" s="25" t="e">
        <f>+Tabla1[[#This Row],[Total Comprometido 2025]]/Tabla1[[#This Row],[Total 2025]]</f>
        <v>#DIV/0!</v>
      </c>
      <c r="BE20" s="28"/>
      <c r="BF20" s="28"/>
      <c r="BG20" s="28"/>
      <c r="BH20" s="32" t="s">
        <v>117</v>
      </c>
      <c r="BI20" s="30" t="s">
        <v>118</v>
      </c>
      <c r="BJ20" s="32">
        <v>9</v>
      </c>
    </row>
  </sheetData>
  <sheetProtection algorithmName="SHA-512" hashValue="P/j21Y/BukWYw9QNpSax/DyDq1Uj4R+rsZuRSSvI2BUV4bbb/EJXEg72AiyKhANCTVESn2zNQYU3bpzzJ3RdDg==" saltValue="GmooAnchaedBXDOsUhisqg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2025-01-31T16:25:15Z</dcterms:modified>
</cp:coreProperties>
</file>