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13_ncr:1_{65FE98D2-5E39-4D77-A4EB-EDF54901110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11" i="1" l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4" i="1"/>
  <c r="BC25" i="1"/>
  <c r="BC26" i="1"/>
  <c r="BC27" i="1"/>
  <c r="BC28" i="1"/>
  <c r="BC29" i="1"/>
  <c r="BC30" i="1"/>
  <c r="BC31" i="1"/>
  <c r="BC32" i="1"/>
  <c r="BC33" i="1"/>
  <c r="BC34" i="1"/>
  <c r="BC35" i="1"/>
  <c r="BC36" i="1"/>
  <c r="BC37" i="1"/>
  <c r="BC38" i="1"/>
  <c r="BC39" i="1"/>
  <c r="BC40" i="1"/>
  <c r="BC41" i="1"/>
  <c r="BC42" i="1"/>
  <c r="BC43" i="1"/>
  <c r="BC44" i="1"/>
  <c r="BC45" i="1"/>
  <c r="BC46" i="1"/>
  <c r="BC47" i="1"/>
  <c r="BC48" i="1"/>
  <c r="BC49" i="1"/>
  <c r="BC50" i="1"/>
  <c r="BC51" i="1"/>
  <c r="BC52" i="1"/>
  <c r="BC53" i="1"/>
  <c r="P52" i="1" l="1"/>
  <c r="P53" i="1"/>
  <c r="Q52" i="1"/>
  <c r="Q53" i="1"/>
  <c r="AN52" i="1"/>
  <c r="BD52" i="1" s="1"/>
  <c r="AN53" i="1"/>
  <c r="BD53" i="1" s="1"/>
  <c r="P48" i="1"/>
  <c r="P49" i="1"/>
  <c r="P50" i="1"/>
  <c r="P51" i="1"/>
  <c r="Q48" i="1"/>
  <c r="Q49" i="1"/>
  <c r="Q50" i="1"/>
  <c r="Q51" i="1"/>
  <c r="AN48" i="1"/>
  <c r="BD48" i="1" s="1"/>
  <c r="AN49" i="1"/>
  <c r="BD49" i="1" s="1"/>
  <c r="AN50" i="1"/>
  <c r="BD50" i="1" s="1"/>
  <c r="AN51" i="1"/>
  <c r="BD51" i="1" s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AN30" i="1"/>
  <c r="BD30" i="1" s="1"/>
  <c r="AN31" i="1"/>
  <c r="BD31" i="1" s="1"/>
  <c r="AN32" i="1"/>
  <c r="BD32" i="1" s="1"/>
  <c r="AN33" i="1"/>
  <c r="BD33" i="1" s="1"/>
  <c r="AN34" i="1"/>
  <c r="BD34" i="1" s="1"/>
  <c r="AN35" i="1"/>
  <c r="BD35" i="1" s="1"/>
  <c r="AN36" i="1"/>
  <c r="BD36" i="1" s="1"/>
  <c r="AN37" i="1"/>
  <c r="BD37" i="1" s="1"/>
  <c r="AN38" i="1"/>
  <c r="BD38" i="1" s="1"/>
  <c r="AN39" i="1"/>
  <c r="BD39" i="1" s="1"/>
  <c r="AN40" i="1"/>
  <c r="BD40" i="1" s="1"/>
  <c r="AN41" i="1"/>
  <c r="BD41" i="1" s="1"/>
  <c r="AN42" i="1"/>
  <c r="BD42" i="1" s="1"/>
  <c r="AN43" i="1"/>
  <c r="BD43" i="1" s="1"/>
  <c r="AN44" i="1"/>
  <c r="BD44" i="1" s="1"/>
  <c r="AN45" i="1"/>
  <c r="BD45" i="1" s="1"/>
  <c r="AN46" i="1"/>
  <c r="BD46" i="1" s="1"/>
  <c r="AN47" i="1"/>
  <c r="BD47" i="1" s="1"/>
  <c r="P12" i="1" l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1" i="1"/>
  <c r="AN11" i="1"/>
  <c r="BD11" i="1" s="1"/>
  <c r="AN12" i="1"/>
  <c r="BD12" i="1" s="1"/>
  <c r="AN13" i="1"/>
  <c r="BD13" i="1" s="1"/>
  <c r="AN14" i="1"/>
  <c r="BD14" i="1" s="1"/>
  <c r="AN15" i="1"/>
  <c r="BD15" i="1" s="1"/>
  <c r="AN16" i="1"/>
  <c r="BD16" i="1" s="1"/>
  <c r="AN17" i="1"/>
  <c r="BD17" i="1" s="1"/>
  <c r="AN18" i="1"/>
  <c r="BD18" i="1" s="1"/>
  <c r="AN19" i="1"/>
  <c r="BD19" i="1" s="1"/>
  <c r="AN20" i="1"/>
  <c r="BD20" i="1" s="1"/>
  <c r="AN21" i="1"/>
  <c r="BD21" i="1" s="1"/>
  <c r="AN22" i="1"/>
  <c r="BD22" i="1" s="1"/>
  <c r="AN23" i="1"/>
  <c r="BD23" i="1" s="1"/>
  <c r="AN24" i="1"/>
  <c r="BD24" i="1" s="1"/>
  <c r="AN25" i="1"/>
  <c r="BD25" i="1" s="1"/>
  <c r="AN26" i="1"/>
  <c r="BD26" i="1" s="1"/>
  <c r="AN27" i="1"/>
  <c r="BD27" i="1" s="1"/>
  <c r="AN28" i="1"/>
  <c r="BD28" i="1" s="1"/>
  <c r="AN29" i="1"/>
  <c r="BD29" i="1" s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</author>
  </authors>
  <commentList>
    <comment ref="G43" authorId="0" shapeId="0" xr:uid="{5998DEAE-7F4B-44AE-A7A1-F2B4BDA58FD1}">
      <text>
        <r>
          <rPr>
            <b/>
            <sz val="9"/>
            <color indexed="81"/>
            <rFont val="Tahoma"/>
            <family val="2"/>
          </rPr>
          <t>MONICA:</t>
        </r>
        <r>
          <rPr>
            <sz val="9"/>
            <color indexed="81"/>
            <rFont val="Tahoma"/>
            <family val="2"/>
          </rPr>
          <t xml:space="preserve">
Revisar forma de medición.</t>
        </r>
      </text>
    </comment>
  </commentList>
</comments>
</file>

<file path=xl/sharedStrings.xml><?xml version="1.0" encoding="utf-8"?>
<sst xmlns="http://schemas.openxmlformats.org/spreadsheetml/2006/main" count="570" uniqueCount="247">
  <si>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</si>
  <si>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</si>
  <si>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</si>
  <si>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</si>
  <si>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</si>
  <si>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</si>
  <si>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</si>
  <si>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</si>
  <si>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</si>
  <si>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</si>
  <si>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</si>
  <si>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</si>
  <si>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</si>
  <si>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</si>
  <si>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</si>
  <si>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</si>
  <si>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</si>
  <si>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</si>
  <si>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</si>
  <si>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</si>
  <si>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</si>
  <si>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</si>
  <si>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</si>
  <si>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</si>
  <si>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</si>
  <si>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</si>
  <si>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</si>
  <si>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</si>
  <si>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</si>
  <si>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</si>
  <si>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</si>
  <si>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</si>
  <si>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</si>
  <si>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</si>
  <si>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</si>
  <si>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</si>
  <si>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</si>
  <si>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</si>
  <si>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</si>
  <si>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</si>
  <si>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</si>
  <si>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</si>
  <si>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</si>
  <si>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</si>
  <si>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</si>
  <si>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</si>
  <si>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</si>
  <si>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</si>
  <si>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</si>
  <si>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</si>
  <si>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</si>
  <si>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</si>
  <si>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</si>
  <si>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</si>
  <si>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</si>
  <si>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</si>
  <si>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</si>
  <si>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</si>
  <si>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</si>
  <si>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</si>
  <si>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</si>
  <si>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</si>
  <si>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</si>
  <si>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</si>
  <si>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</si>
  <si>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</si>
  <si>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</si>
  <si>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</si>
  <si>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</si>
  <si>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</si>
  <si>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</si>
  <si>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</si>
  <si>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</si>
  <si>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</si>
  <si>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y sostenible</t>
  </si>
  <si>
    <t>Gobierno territorial</t>
  </si>
  <si>
    <t>Ambiente y desarrollo sostenible.</t>
  </si>
  <si>
    <t>4501</t>
  </si>
  <si>
    <t>Fortalecimiento de la convivencia y la seguridad ciudadana (4501).</t>
  </si>
  <si>
    <t>4501060</t>
  </si>
  <si>
    <t>Adecuar una (1) Infraestructura para el bienestar animal</t>
  </si>
  <si>
    <t>Infraestructura para el bienestar animal adecuada (450106000).</t>
  </si>
  <si>
    <t>Número</t>
  </si>
  <si>
    <t>4501061</t>
  </si>
  <si>
    <t>Atender 50,000 animales domésticos (40.000 esterilizaciones, 10.000 atenciones integrales)</t>
  </si>
  <si>
    <t>Animales atendidos (450106100)</t>
  </si>
  <si>
    <t>4501063</t>
  </si>
  <si>
    <t>Apoyar financieramiente 24 prestadores de servicio de atención integral</t>
  </si>
  <si>
    <t>Prestadores del servicio de atención integral de animales apoyados (450106300)</t>
  </si>
  <si>
    <t>3201</t>
  </si>
  <si>
    <t>Fortalecimiento del desempeño ambiental de los sectores productivos (3201).</t>
  </si>
  <si>
    <t>3201003</t>
  </si>
  <si>
    <t>Brindar el servicio de asistencia técnica para la consolidación de 40 negocios verdes</t>
  </si>
  <si>
    <t>Negocios verdes consolidados (320100300)</t>
  </si>
  <si>
    <t>3201002</t>
  </si>
  <si>
    <t>Realizar 1 documento de lineamientos técnicos para el fortalecimiento del desempeño ambiental de la minería de subsistencia en el municipio.</t>
  </si>
  <si>
    <t>Documentos de lineamientos técnicos realizados (320100200).</t>
  </si>
  <si>
    <t>3202</t>
  </si>
  <si>
    <t>Conservación de la biodiversidad y sus servicios ecosistémicos (3202)</t>
  </si>
  <si>
    <t>3202043</t>
  </si>
  <si>
    <t xml:space="preserve">Implementar servicio de apoyo financiero para el pago por Servicios ambientales de 986,23 Has </t>
  </si>
  <si>
    <t>Áreas con esquemas de Pago por Servicios Ambientales implementados (320204300).</t>
  </si>
  <si>
    <t>986,23 Has</t>
  </si>
  <si>
    <t>Hectáreas</t>
  </si>
  <si>
    <t>3202049</t>
  </si>
  <si>
    <t>Mantener la cobertura vegetal 20 Has en proceso de recuperación</t>
  </si>
  <si>
    <t>Áreas en proceso de recuperación de cobertura vegetal (320204900).</t>
  </si>
  <si>
    <t>3202045</t>
  </si>
  <si>
    <t>Realizar la identificación de 10 Has nuevas como suelo de protección-corredores ambientales.</t>
  </si>
  <si>
    <t>Nuevas áreas identificadas como suelo de protección (320204500)</t>
  </si>
  <si>
    <t>3203</t>
  </si>
  <si>
    <t>Gestión integral del recurso hídrico (3203)</t>
  </si>
  <si>
    <t>3203034</t>
  </si>
  <si>
    <t>Brindar servicio de asistencia técnica para la formulación de 4 proyectos para el mejoramiento de la calidad del recurso hídrico, incluyendo las fuentes que abastecen el acueducto.</t>
  </si>
  <si>
    <t>Proyectos para el mejoramiento de la calidad del recurso hídrico formulados. (320303400).</t>
  </si>
  <si>
    <t>3203050</t>
  </si>
  <si>
    <t>Adquirir 800 Has de importancia ambiental para destinarlos a la  protección del recurso hídrico.</t>
  </si>
  <si>
    <t>Hectáreas de áreas protegidas (320305000)</t>
  </si>
  <si>
    <t>3203033</t>
  </si>
  <si>
    <t>Brindar servicio de asistencia técnica para la formulación de 4 proyectos de  promoción del uso eficiente y ahorro del agua.</t>
  </si>
  <si>
    <t>Proyectos para la promoción del uso eficiente y ahorro del agua formulados (320303300).</t>
  </si>
  <si>
    <t>3206</t>
  </si>
  <si>
    <t>Gestión del cambio climático para un desarrollo bajo en carbono y resiliente al clima (3206).</t>
  </si>
  <si>
    <t>3206003</t>
  </si>
  <si>
    <t>Brindar el servicio de apoyo técnico para la implementación de 4 pilotos con acciones de mitigación y adaptación al cambio climático.</t>
  </si>
  <si>
    <t>Pilotos con acciones de mitigación y adaptación al cambio climático desarrollados 
(320600300)</t>
  </si>
  <si>
    <t>3208</t>
  </si>
  <si>
    <t>Educación ambiental (3208).</t>
  </si>
  <si>
    <t>3208006</t>
  </si>
  <si>
    <t>Brindar el servicio de asistencia técnica para la implementación de 3 Estrategias educativo ambientales y de participación.</t>
  </si>
  <si>
    <t>Estrategias educativo ambientales y de participación implementadas (320800600).</t>
  </si>
  <si>
    <t>Vivienda Ciudad y Territorio</t>
  </si>
  <si>
    <t>4003</t>
  </si>
  <si>
    <t>Acceso de la población a los servicios de agua potable y saneamiento básico.
(4003)</t>
  </si>
  <si>
    <t>4003022</t>
  </si>
  <si>
    <t xml:space="preserve">Implementar 1 plan de gestion integral de residuos sólidos </t>
  </si>
  <si>
    <t>Plan de Gestión Integral de Residuos Sólidos implementado (400302200)</t>
  </si>
  <si>
    <t>4003021</t>
  </si>
  <si>
    <t>Asistir técnicamente a 10,000 personas en el manejo de residuos sólidos</t>
  </si>
  <si>
    <t>Personas asistidas técnicamente
 (400302100)</t>
  </si>
  <si>
    <t>ND</t>
  </si>
  <si>
    <t>4003012</t>
  </si>
  <si>
    <t>Construir 1 solución de disposición final de residuos sólidos para el municipio, que incluya tecnologías aplicadas (incluso a la educación ambiental) código</t>
  </si>
  <si>
    <t>Soluciones de disposición final de residuos sólidos construidas (400301200)</t>
  </si>
  <si>
    <t>4003031</t>
  </si>
  <si>
    <t>Construir 1 estación de clasificación y aprovechamiento de residuos sólidos construida</t>
  </si>
  <si>
    <t>Estación de clasificación y aprovechamiento de residuos sólidos construida (400303100).</t>
  </si>
  <si>
    <t>Territorio seguro que integra</t>
  </si>
  <si>
    <t>Salud y protección social</t>
  </si>
  <si>
    <t>1903</t>
  </si>
  <si>
    <t>Inspección, vigilancia y control (1903)</t>
  </si>
  <si>
    <t>1903016</t>
  </si>
  <si>
    <t>Realizar 2.000 auditorías y visitas inspectivas</t>
  </si>
  <si>
    <t>Auditorías y visitas inspectivas realizadas 
 (190301600)</t>
  </si>
  <si>
    <t>1903031</t>
  </si>
  <si>
    <t>Generar 48 informes de eventos de servicio de información de vigilancia epidemiológica</t>
  </si>
  <si>
    <t>Informes de evento generados en la vigencia
 (190303100)</t>
  </si>
  <si>
    <t>1903042</t>
  </si>
  <si>
    <t>Realizar 20.000 servicios de vigilancia y control sanitario de los factores de riesgo para la salud, en los establecimientos y espacios que pueden generar riesgos para la población.</t>
  </si>
  <si>
    <t>Municipios especiales 1,2 y 3 con vigilancia y control sanitario real y efectivo en su jurisdicción, sobre los factores de riesgo para la salud, en los establecimientos y espacios que pueden generar riesgos para la población  realizados
 (190304200)</t>
  </si>
  <si>
    <t>1905</t>
  </si>
  <si>
    <t>Salud pública (1905)</t>
  </si>
  <si>
    <t>1905027</t>
  </si>
  <si>
    <t>Implementar 20 campañas de gestión del riesgo para enfermedades inmunoprevenibles</t>
  </si>
  <si>
    <t>Campañas de gestión del riesgo para enfermedades inmunoprevenibles implementadas - jornadas de vacunación (190502700)</t>
  </si>
  <si>
    <t>1905013</t>
  </si>
  <si>
    <t>Mantener 1 cuarto frío</t>
  </si>
  <si>
    <t>Cuartos fríos con mantenimiento -(190501300)</t>
  </si>
  <si>
    <t>1905054</t>
  </si>
  <si>
    <t>Implementar 10 estrategias de promoción de salud, incluyendo salud menstrual a adolescentes y mujeres de sectores poblacionales vulnerables priorizados</t>
  </si>
  <si>
    <t>Estrategias de promoción de la salud implementadas (190505400)</t>
  </si>
  <si>
    <t>1905026</t>
  </si>
  <si>
    <t xml:space="preserve">Implementar 4 campañas de gestión del riesgo para enfermedades emergentes, reemergentes y desatendidas en tuberculosis, lepra o enfermedad de Hansen </t>
  </si>
  <si>
    <t>Campañas de gestión del riesgo para enfermedades emergentes, reemergentes y desatendidas implementadas (190502600)</t>
  </si>
  <si>
    <t>1905040</t>
  </si>
  <si>
    <t xml:space="preserve">Certificar a 8000 personas con discapacidad </t>
  </si>
  <si>
    <t>Personas con servicio de certificación de discapacidad (190504000)</t>
  </si>
  <si>
    <t>1905023</t>
  </si>
  <si>
    <t xml:space="preserve">Implementar 4 campañas de gestión del riesgo para abordar condiciones crónicas prevalentes </t>
  </si>
  <si>
    <t>Campañas de gestión del riesgo para abordar condiciones crónicas prevalentes
 (190502300)</t>
  </si>
  <si>
    <t>1905049</t>
  </si>
  <si>
    <t>Implementar cuatro (4) estrategias de promoción de la participación social en salud, incluyendo salud sexual y reproductiva</t>
  </si>
  <si>
    <t>Estrategias de promoción de la participación social en salud implementadas (190504900)</t>
  </si>
  <si>
    <t>1905043</t>
  </si>
  <si>
    <t>Implementar 4 campañas de gestión del riesgo para abordar situaciones situaciones endemo-epidémicas</t>
  </si>
  <si>
    <t xml:space="preserve">Campañas de gestión del riesgo para abordar situaciones situaciones endemo-epidémicas implementadas - DENGUE,  (190504300) </t>
  </si>
  <si>
    <t>1905024</t>
  </si>
  <si>
    <t xml:space="preserve">Implementar 4 campañas de gestión del riesgo para abordar situaciones de salud relacionadas con condiciones ambientales </t>
  </si>
  <si>
    <t>Campañas de gestión del riesgo para abordar situaciones de salud relacionadas con condiciones ambientales implementadas (190502400)</t>
  </si>
  <si>
    <t>1905022</t>
  </si>
  <si>
    <t>Implementar 4 campañas de gestión del riesgo en temas de trastornos mentales</t>
  </si>
  <si>
    <t>Campañas de gestión del riesgo en temas de trastornos mentales implementadas -(190502200)</t>
  </si>
  <si>
    <t>1905015</t>
  </si>
  <si>
    <t>Elaborar un (1) documentos de planeación (Plan Territorial de Salud)</t>
  </si>
  <si>
    <t>Documento de planeación elaborados
 (190501500)</t>
  </si>
  <si>
    <t>1905042</t>
  </si>
  <si>
    <t>Atender a 20.000 personas en centros reguladores de urgencias, emergencias y desastres</t>
  </si>
  <si>
    <t>Personas atendidas en centros reguladores de urgencias, emergencias y desastres
 (190504200)</t>
  </si>
  <si>
    <t>1906</t>
  </si>
  <si>
    <t>Aseguramiento y prestación integral de servicios de salud (1906)</t>
  </si>
  <si>
    <t>1906044</t>
  </si>
  <si>
    <t>Afiliar a 281.600 personas al régimen subsidiado del Sistema General de Seguridad Social</t>
  </si>
  <si>
    <t>Personas afiliadas al régimen subsidiado (190604400)</t>
  </si>
  <si>
    <t>1906001</t>
  </si>
  <si>
    <t xml:space="preserve">Adecuar un (1) hospital de primer nivel de atención </t>
  </si>
  <si>
    <t>Hospitales de primer nivel de atención adecuados
 (190600100)</t>
  </si>
  <si>
    <t>1906030</t>
  </si>
  <si>
    <t xml:space="preserve">Construir y dotar un (1) hospital de primer nivel de atención </t>
  </si>
  <si>
    <t>Hospitales de primer nivel de atención construidos y dotados
 (190603000)</t>
  </si>
  <si>
    <t>1906034</t>
  </si>
  <si>
    <t xml:space="preserve">Realizar 3 estudios de preinversión </t>
  </si>
  <si>
    <t>Estudios de pre inversión realizados
 (190603400)</t>
  </si>
  <si>
    <t>1906005</t>
  </si>
  <si>
    <t>Dotar 1 Hospital de primer nivel de atención</t>
  </si>
  <si>
    <t>Hospitales de primer nivel de atención dotados
 (190600500)</t>
  </si>
  <si>
    <t>1903041</t>
  </si>
  <si>
    <t>Realizar vigilancia sanitaria e Inspección Vigilancia y Control de la gestión del Sistema general de Seguridad Social en Salud en su jurisdicción</t>
  </si>
  <si>
    <t>Distritos que realizan la vigilancia sanitaria e Inspección Vigilancia y Control  de la gestión del Sistema general de Seguridad Social en Salud  en su jurisdicción real y efectivamente  realizados (190304100)</t>
  </si>
  <si>
    <t>1905041</t>
  </si>
  <si>
    <t>Atender a 1,000 personas víctimas del conflicto armado con atención psicosocial en los ámbitos individual, familiar y comunitario, como consecuencia de las graves violaciones a los Derechos Humanos y las infracciones al Derecho Internacional Humanitario</t>
  </si>
  <si>
    <t>Personas víctimas del conflicto armado atendidas con atención psicosocial (190504100)</t>
  </si>
  <si>
    <t>Implementar 4 campañas de gestión del riesgo para el abordaje de enfermedades crónicas no transmisibles que incluya entre otras diabetes (pie diabético) y sarcopenia.</t>
  </si>
  <si>
    <t>Campañas de gestión del riesgo para abordar condiciones crónicas prevalentes implementadas (190502300)</t>
  </si>
  <si>
    <t>número</t>
  </si>
  <si>
    <t>1906033</t>
  </si>
  <si>
    <t>Adquirir y dotar dos (2) unidades móviles para la atención médica</t>
  </si>
  <si>
    <t>Unidades móviles para la atención médica adquiridas y dotadas (190603300)</t>
  </si>
  <si>
    <t>Formular e Implementar una estrategia de incidencia social, comunicacional, interinstitucional, jurídica y técnica para la defensa y protección de la alta montaña de Santurbán ante la amenaza del cambio climático y los impactos de actividades antrópicas, como los proyectos de minería a gran escala</t>
  </si>
  <si>
    <t>Hectáreas de áreas de ecosistemas estratégicos 
(320305000)</t>
  </si>
  <si>
    <t>3202005</t>
  </si>
  <si>
    <t>Formular e implementar un plan de restauración y conservación de los ecosistemas de bambú y guadua de los cerros orientales de Bucaramanga</t>
  </si>
  <si>
    <t>Áreas en proceso de restauración (320200500)</t>
  </si>
  <si>
    <t>20 Has</t>
  </si>
  <si>
    <t>50 has</t>
  </si>
  <si>
    <t>10 has</t>
  </si>
  <si>
    <t>Acumulativa</t>
  </si>
  <si>
    <t>No Acumulativa</t>
  </si>
  <si>
    <t>Secretaría de Salud y Ambiente</t>
  </si>
  <si>
    <t>Claudia Mercedes Amaya Ayala</t>
  </si>
  <si>
    <t>11
15</t>
  </si>
  <si>
    <t>11
13</t>
  </si>
  <si>
    <t>13
15</t>
  </si>
  <si>
    <t>6
13
15</t>
  </si>
  <si>
    <t>6
11
13</t>
  </si>
  <si>
    <t>6
11
12</t>
  </si>
  <si>
    <t>6
13</t>
  </si>
  <si>
    <t>6
13
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</si>
</sst>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164" formatCode="_-&quot;$&quot;\ * #,##0.00_-;\-&quot;$&quot;\ * #,##0.00_-;_-&quot;$&quot;\ * &quot;-&quot;??_-;_-@_-"/>
    <numFmt numFmtId="165" formatCode="_-&quot;$&quot;* #,##0_-;\-&quot;$&quot;* #,##0_-;_-&quot;$&quot;* &quot;-&quot;_-;_-@_-"/>
    <numFmt numFmtId="166" formatCode="&quot;$&quot;\ #,##0;[Red]\-&quot;$&quot;\ #,##0"/>
    <numFmt numFmtId="167" formatCode="_-* #,##0.00_-;\-* #,##0.00_-;_-* &quot;-&quot;??_-;_-@_-"/>
  </numFmts>
  <fonts count="15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9" fontId="9" fillId="0" borderId="23" xfId="1" applyFont="1" applyFill="1" applyBorder="1" applyAlignment="1">
      <alignment horizontal="center" vertical="center"/>
    </xf>
    <xf numFmtId="164" fontId="9" fillId="0" borderId="23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  <protection locked="0"/>
    </xf>
    <xf numFmtId="4" fontId="9" fillId="0" borderId="23" xfId="0" applyNumberFormat="1" applyFont="1" applyFill="1" applyBorder="1" applyAlignment="1" applyProtection="1">
      <alignment horizontal="center" vertical="center"/>
      <protection locked="0"/>
    </xf>
    <xf numFmtId="167" fontId="9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164" fontId="9" fillId="0" borderId="2" xfId="0" applyNumberFormat="1" applyFont="1" applyFill="1" applyBorder="1" applyAlignment="1">
      <alignment horizontal="center" vertical="center"/>
    </xf>
    <xf numFmtId="166" fontId="12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0" applyNumberFormat="1" applyFont="1" applyFill="1" applyBorder="1" applyAlignment="1" applyProtection="1">
      <alignment horizontal="center" vertical="center"/>
      <protection locked="0"/>
    </xf>
    <xf numFmtId="165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167" fontId="3" fillId="0" borderId="1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Moneda" xfId="2" builtinId="4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53" totalsRowShown="0" headerRowDxfId="65" dataDxfId="0" headerRowBorderDxfId="63" tableBorderDxfId="64">
  <autoFilter ref="A10:BJ53" xr:uid="{1AC076FA-804F-46D0-9604-6C2F6A4CE31D}"/>
  <tableColumns count="62">
    <tableColumn id="1" xr3:uid="{00000000-0010-0000-0000-000001000000}" name=" Consecutivo PDM" dataDxfId="62"/>
    <tableColumn id="2" xr3:uid="{00000000-0010-0000-0000-000002000000}" name="Linea Estratégica" dataDxfId="61"/>
    <tableColumn id="5" xr3:uid="{00000000-0010-0000-0000-000005000000}" name="Sector" dataDxfId="60"/>
    <tableColumn id="14" xr3:uid="{00000000-0010-0000-0000-00000E000000}" name="Cod. Programa" dataDxfId="59"/>
    <tableColumn id="15" xr3:uid="{00000000-0010-0000-0000-00000F000000}" name="Programa" dataDxfId="58"/>
    <tableColumn id="16" xr3:uid="{00000000-0010-0000-0000-000010000000}" name="Cod. de Producto" dataDxfId="57"/>
    <tableColumn id="17" xr3:uid="{00000000-0010-0000-0000-000011000000}" name="Meta de Producto" dataDxfId="56"/>
    <tableColumn id="18" xr3:uid="{00000000-0010-0000-0000-000012000000}" name="Cod. Indicador de Producto" dataDxfId="55"/>
    <tableColumn id="19" xr3:uid="{00000000-0010-0000-0000-000013000000}" name="Indicador de Producto" dataDxfId="54"/>
    <tableColumn id="20" xr3:uid="{00000000-0010-0000-0000-000014000000}" name="LÍnea Base" dataDxfId="53"/>
    <tableColumn id="21" xr3:uid="{00000000-0010-0000-0000-000015000000}" name="Unidad de Medida2" dataDxfId="52"/>
    <tableColumn id="22" xr3:uid="{00000000-0010-0000-0000-000016000000}" name="Tipo de Meta" dataDxfId="51"/>
    <tableColumn id="23" xr3:uid="{00000000-0010-0000-0000-000017000000}" name="Meta Programada Cuatrienio3" dataDxfId="50"/>
    <tableColumn id="24" xr3:uid="{00000000-0010-0000-0000-000018000000}" name="Meta Programada Vigencia" dataDxfId="49"/>
    <tableColumn id="25" xr3:uid="{00000000-0010-0000-0000-000019000000}" name="Meta Ejecutada Vigencia4" dataDxfId="48"/>
    <tableColumn id="26" xr3:uid="{00000000-0010-0000-0000-00001A000000}" name="Porcentaje Avance Vigencia" dataDxfId="47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6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5"/>
    <tableColumn id="29" xr3:uid="{00000000-0010-0000-0000-00001D000000}" name="Nombre del Proyecto" dataDxfId="44"/>
    <tableColumn id="30" xr3:uid="{00000000-0010-0000-0000-00001E000000}" name="Valor del Proyecto" dataDxfId="43"/>
    <tableColumn id="31" xr3:uid="{00000000-0010-0000-0000-00001F000000}" name="Valor Vigencia Proyecto" dataDxfId="42"/>
    <tableColumn id="32" xr3:uid="{00000000-0010-0000-0000-000020000000}" name="Comuna o Barrio Beneficiado" dataDxfId="41"/>
    <tableColumn id="33" xr3:uid="{00000000-0010-0000-0000-000021000000}" name="Población Beneficiada" dataDxfId="40"/>
    <tableColumn id="34" xr3:uid="{00000000-0010-0000-0000-000022000000}" name="Número de Beneficiarios" dataDxfId="39"/>
    <tableColumn id="44" xr3:uid="{00000000-0010-0000-0000-00002C000000}" name="Actividades Realizadas" dataDxfId="38"/>
    <tableColumn id="46" xr3:uid="{00000000-0010-0000-0000-00002E000000}" name="Recursos propios 2025" dataDxfId="37"/>
    <tableColumn id="47" xr3:uid="{00000000-0010-0000-0000-00002F000000}" name="SGP Educación 2025" dataDxfId="36"/>
    <tableColumn id="48" xr3:uid="{00000000-0010-0000-0000-000030000000}" name="SGP Salud 2025" dataDxfId="35"/>
    <tableColumn id="36" xr3:uid="{9F9AF3B5-9302-4098-86C2-F3751C61856C}" name="SGP Deporte 2025" dataDxfId="34"/>
    <tableColumn id="35" xr3:uid="{C5C853CA-0E38-42F1-B617-F223698DFB1E}" name="SGP Cultura 2025" dataDxfId="33"/>
    <tableColumn id="13" xr3:uid="{D6B586E6-694C-47D3-A512-D9CFE88B0A7F}" name="SGP Libre inversión 2025" dataDxfId="32"/>
    <tableColumn id="12" xr3:uid="{C6702C45-B7D4-4947-B509-EA37B6998105}" name="SGP Libre destinación 2025" dataDxfId="31"/>
    <tableColumn id="11" xr3:uid="{6017F25B-848D-457C-9FE3-AA60351408C4}" name="SGP Alimentación escolar 2025" dataDxfId="30"/>
    <tableColumn id="10" xr3:uid="{2CC2E560-F685-4D13-A61E-33C712BF2BB1}" name="SGP Municipios río Magdalena 2025" dataDxfId="29"/>
    <tableColumn id="9" xr3:uid="{09919044-DCEC-4B52-92EE-B073D02DC126}" name="SGP APSB 2025" dataDxfId="28"/>
    <tableColumn id="8" xr3:uid="{DB23BA9E-ECC6-40CB-BD89-0D2B86F37CB6}" name="Crédito 2025" dataDxfId="27"/>
    <tableColumn id="7" xr3:uid="{D5A630DF-3B56-46D1-9753-5E0368C63EC6}" name="Transferencias de capital - cofinanciación departamento 2025" dataDxfId="26"/>
    <tableColumn id="6" xr3:uid="{412FCA12-6813-443B-B6C2-123BED9F85F9}" name="Transferencias de capital - cofinanciación nación 2025" dataDxfId="25"/>
    <tableColumn id="49" xr3:uid="{00000000-0010-0000-0000-000031000000}" name="Otros 2025" dataDxfId="24"/>
    <tableColumn id="50" xr3:uid="{00000000-0010-0000-0000-000032000000}" name="Total 2025" dataDxfId="23">
      <calculatedColumnFormula>SUM(Tabla1[[#This Row],[Recursos propios 2025]:[Otros 2025]])</calculatedColumnFormula>
    </tableColumn>
    <tableColumn id="51" xr3:uid="{00000000-0010-0000-0000-000033000000}" name="Recursos propios 20252" dataDxfId="22"/>
    <tableColumn id="52" xr3:uid="{00000000-0010-0000-0000-000034000000}" name="SGP Educación 20253" dataDxfId="21"/>
    <tableColumn id="53" xr3:uid="{00000000-0010-0000-0000-000035000000}" name="SGP Salud 20254" dataDxfId="20"/>
    <tableColumn id="62" xr3:uid="{7C7CEB6E-F374-4CFE-9734-C5F0F9CACDEF}" name="SGP Deporte 20255" dataDxfId="19"/>
    <tableColumn id="61" xr3:uid="{3FADCE38-626D-4D04-8E80-59C4EF4A26E2}" name="SGP Cultura 20256" dataDxfId="18"/>
    <tableColumn id="45" xr3:uid="{6E60DE39-5E5F-42D9-8EA9-092D48DC1C96}" name="SGP Libre inversión 20257" dataDxfId="17"/>
    <tableColumn id="43" xr3:uid="{2BAC0D89-AF4D-42C7-B398-E355E1723AC0}" name="SGP Libre destinación 20258" dataDxfId="16"/>
    <tableColumn id="42" xr3:uid="{26B92485-4124-4A13-AFC5-F2B525B9055F}" name="SGP Alimentación escolar 20259" dataDxfId="15"/>
    <tableColumn id="41" xr3:uid="{DE932401-FD8A-4377-94A4-629C2334F09E}" name="SGP Municipios río Magdalena 202510" dataDxfId="14"/>
    <tableColumn id="40" xr3:uid="{1BEDA122-5557-4D48-AF95-BCC1CDE51394}" name="SGP APSB 202511" dataDxfId="13"/>
    <tableColumn id="39" xr3:uid="{08579477-3F83-4D37-83BA-A19DF09AE01D}" name="Crédito 202512" dataDxfId="12"/>
    <tableColumn id="38" xr3:uid="{A6A070B1-2233-4449-B2F2-3342ACF65D94}" name="Transferencias de capital - cofinanciación departamento 202513" dataDxfId="11"/>
    <tableColumn id="37" xr3:uid="{81D561A4-3CB9-4C97-9B09-8163BD53EE55}" name="Transferencias de capital - cofinanciación nación 202514" dataDxfId="10"/>
    <tableColumn id="54" xr3:uid="{00000000-0010-0000-0000-000036000000}" name="Otros 202515" dataDxfId="9"/>
    <tableColumn id="55" xr3:uid="{00000000-0010-0000-0000-000037000000}" name="Total Comprometido 2025" dataDxfId="8">
      <calculatedColumnFormula>SUM(Tabla1[[#This Row],[Recursos propios 20252]:[Otros 202515]])</calculatedColumnFormula>
    </tableColumn>
    <tableColumn id="56" xr3:uid="{00000000-0010-0000-0000-000038000000}" name="Ejecución Presupuestal" dataDxfId="7">
      <calculatedColumnFormula>+Tabla1[[#This Row],[Total Comprometido 2025]]/Tabla1[[#This Row],[Total 2025]]</calculatedColumnFormula>
    </tableColumn>
    <tableColumn id="3" xr3:uid="{97D6E022-C782-4FF3-9460-66988DC9E046}" name="Total Recursos Obligados" dataDxfId="6"/>
    <tableColumn id="4" xr3:uid="{FACF9905-9C80-4C0B-AA93-96434C5C0E89}" name="Total Recursos Pagados" dataDxfId="5"/>
    <tableColumn id="57" xr3:uid="{00000000-0010-0000-0000-000039000000}" name="Recursos Gestionados" dataDxfId="4"/>
    <tableColumn id="58" xr3:uid="{00000000-0010-0000-0000-00003A000000}" name="Dependencia" dataDxfId="3"/>
    <tableColumn id="59" xr3:uid="{00000000-0010-0000-0000-00003B000000}" name="Responsable" dataDxfId="2"/>
    <tableColumn id="60" xr3:uid="{00000000-0010-0000-0000-00003C000000}" name="ODS" dataDxfId="1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53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9" width="18.375" style="6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22"/>
      <c r="B1" s="22"/>
      <c r="C1" s="23" t="s">
        <v>34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5"/>
      <c r="BH1" s="16" t="s">
        <v>35</v>
      </c>
      <c r="BI1" s="17"/>
      <c r="BJ1" s="18"/>
    </row>
    <row r="2" spans="1:62" ht="30" customHeight="1">
      <c r="A2" s="22"/>
      <c r="B2" s="22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5"/>
      <c r="BH2" s="16" t="s">
        <v>41</v>
      </c>
      <c r="BI2" s="17"/>
      <c r="BJ2" s="18"/>
    </row>
    <row r="3" spans="1:62" ht="30" customHeight="1">
      <c r="A3" s="22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5"/>
      <c r="BH3" s="16" t="s">
        <v>42</v>
      </c>
      <c r="BI3" s="17"/>
      <c r="BJ3" s="18"/>
    </row>
    <row r="4" spans="1:62" ht="30" customHeight="1">
      <c r="A4" s="22"/>
      <c r="B4" s="22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8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 t="s">
        <v>28</v>
      </c>
      <c r="P9" s="32"/>
      <c r="Q9" s="33"/>
      <c r="R9" s="31" t="s">
        <v>27</v>
      </c>
      <c r="S9" s="32"/>
      <c r="T9" s="32"/>
      <c r="U9" s="32"/>
      <c r="V9" s="32"/>
      <c r="W9" s="32"/>
      <c r="X9" s="32"/>
      <c r="Y9" s="32"/>
      <c r="Z9" s="35" t="s">
        <v>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7"/>
      <c r="AO9" s="31" t="s">
        <v>25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3"/>
      <c r="BH9" s="29" t="s">
        <v>22</v>
      </c>
      <c r="BI9" s="30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58" customFormat="1" ht="72">
      <c r="A11" s="49">
        <v>34</v>
      </c>
      <c r="B11" s="49" t="s">
        <v>74</v>
      </c>
      <c r="C11" s="49" t="s">
        <v>75</v>
      </c>
      <c r="D11" s="49" t="s">
        <v>77</v>
      </c>
      <c r="E11" s="49" t="s">
        <v>78</v>
      </c>
      <c r="F11" s="49" t="s">
        <v>79</v>
      </c>
      <c r="G11" s="49" t="s">
        <v>80</v>
      </c>
      <c r="H11" s="49">
        <v>450106000</v>
      </c>
      <c r="I11" s="49" t="s">
        <v>81</v>
      </c>
      <c r="J11" s="49">
        <v>1</v>
      </c>
      <c r="K11" s="49" t="s">
        <v>82</v>
      </c>
      <c r="L11" s="49" t="s">
        <v>235</v>
      </c>
      <c r="M11" s="49">
        <v>1</v>
      </c>
      <c r="N11" s="49">
        <v>0.5</v>
      </c>
      <c r="O11" s="50"/>
      <c r="P11" s="51">
        <f>+Tabla1[[#This Row],[Meta Ejecutada Vigencia4]]/Tabla1[[#This Row],[Meta Programada Vigencia]]</f>
        <v>0</v>
      </c>
      <c r="Q11" s="51">
        <f>+Tabla1[[#This Row],[Meta Ejecutada Vigencia4]]/Tabla1[[#This Row],[Meta Programada Cuatrienio3]]</f>
        <v>0</v>
      </c>
      <c r="R11" s="50"/>
      <c r="S11" s="50"/>
      <c r="T11" s="52"/>
      <c r="U11" s="52"/>
      <c r="V11" s="50"/>
      <c r="W11" s="50"/>
      <c r="X11" s="50"/>
      <c r="Y11" s="50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3">
        <f>SUM(Tabla1[[#This Row],[Recursos propios 2025]:[Otros 2025]])</f>
        <v>0</v>
      </c>
      <c r="AO11" s="54">
        <v>180000000</v>
      </c>
      <c r="AP11" s="52"/>
      <c r="AQ11" s="55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4">
        <v>0</v>
      </c>
      <c r="BC11" s="53">
        <f>SUM(Tabla1[[#This Row],[Recursos propios 20252]:[Otros 202515]])</f>
        <v>180000000</v>
      </c>
      <c r="BD11" s="51" t="e">
        <f>+Tabla1[[#This Row],[Total Comprometido 2025]]/Tabla1[[#This Row],[Total 2025]]</f>
        <v>#DIV/0!</v>
      </c>
      <c r="BE11" s="56"/>
      <c r="BF11" s="56"/>
      <c r="BG11" s="52"/>
      <c r="BH11" s="49" t="s">
        <v>237</v>
      </c>
      <c r="BI11" s="57" t="s">
        <v>238</v>
      </c>
      <c r="BJ11" s="49" t="s">
        <v>239</v>
      </c>
    </row>
    <row r="12" spans="1:62" s="66" customFormat="1" ht="126">
      <c r="A12" s="59">
        <v>35</v>
      </c>
      <c r="B12" s="59" t="s">
        <v>74</v>
      </c>
      <c r="C12" s="59" t="s">
        <v>75</v>
      </c>
      <c r="D12" s="59" t="s">
        <v>77</v>
      </c>
      <c r="E12" s="59" t="s">
        <v>78</v>
      </c>
      <c r="F12" s="59" t="s">
        <v>83</v>
      </c>
      <c r="G12" s="59" t="s">
        <v>84</v>
      </c>
      <c r="H12" s="59">
        <v>450106100</v>
      </c>
      <c r="I12" s="59" t="s">
        <v>85</v>
      </c>
      <c r="J12" s="60">
        <v>20000</v>
      </c>
      <c r="K12" s="59" t="s">
        <v>82</v>
      </c>
      <c r="L12" s="59" t="s">
        <v>235</v>
      </c>
      <c r="M12" s="60">
        <v>50000</v>
      </c>
      <c r="N12" s="59">
        <v>15000</v>
      </c>
      <c r="O12" s="39"/>
      <c r="P12" s="40">
        <f>+Tabla1[[#This Row],[Meta Ejecutada Vigencia4]]/Tabla1[[#This Row],[Meta Programada Vigencia]]</f>
        <v>0</v>
      </c>
      <c r="Q12" s="40">
        <f>+Tabla1[[#This Row],[Meta Ejecutada Vigencia4]]/Tabla1[[#This Row],[Meta Programada Cuatrienio3]]</f>
        <v>0</v>
      </c>
      <c r="R12" s="39"/>
      <c r="S12" s="39"/>
      <c r="T12" s="39"/>
      <c r="U12" s="39"/>
      <c r="V12" s="39"/>
      <c r="W12" s="39"/>
      <c r="X12" s="39"/>
      <c r="Y12" s="50"/>
      <c r="Z12" s="61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3">
        <f>SUM(Tabla1[[#This Row],[Recursos propios 2025]:[Otros 2025]])</f>
        <v>0</v>
      </c>
      <c r="AO12" s="64">
        <v>1670386785</v>
      </c>
      <c r="AP12" s="62"/>
      <c r="AQ12" s="65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54">
        <v>0</v>
      </c>
      <c r="BC12" s="63">
        <f>SUM(Tabla1[[#This Row],[Recursos propios 20252]:[Otros 202515]])</f>
        <v>1670386785</v>
      </c>
      <c r="BD12" s="51" t="e">
        <f>+Tabla1[[#This Row],[Total Comprometido 2025]]/Tabla1[[#This Row],[Total 2025]]</f>
        <v>#DIV/0!</v>
      </c>
      <c r="BE12" s="62"/>
      <c r="BF12" s="62"/>
      <c r="BG12" s="62"/>
      <c r="BH12" s="59" t="s">
        <v>237</v>
      </c>
      <c r="BI12" s="57" t="s">
        <v>238</v>
      </c>
      <c r="BJ12" s="59" t="s">
        <v>239</v>
      </c>
    </row>
    <row r="13" spans="1:62" s="66" customFormat="1" ht="90">
      <c r="A13" s="49">
        <v>36</v>
      </c>
      <c r="B13" s="49" t="s">
        <v>74</v>
      </c>
      <c r="C13" s="49" t="s">
        <v>75</v>
      </c>
      <c r="D13" s="49" t="s">
        <v>77</v>
      </c>
      <c r="E13" s="49" t="s">
        <v>78</v>
      </c>
      <c r="F13" s="49" t="s">
        <v>86</v>
      </c>
      <c r="G13" s="49" t="s">
        <v>87</v>
      </c>
      <c r="H13" s="49">
        <v>450106300</v>
      </c>
      <c r="I13" s="49" t="s">
        <v>88</v>
      </c>
      <c r="J13" s="49">
        <v>0</v>
      </c>
      <c r="K13" s="49" t="s">
        <v>82</v>
      </c>
      <c r="L13" s="49" t="s">
        <v>235</v>
      </c>
      <c r="M13" s="49">
        <v>24</v>
      </c>
      <c r="N13" s="49">
        <v>6</v>
      </c>
      <c r="O13" s="50"/>
      <c r="P13" s="40">
        <f>+Tabla1[[#This Row],[Meta Ejecutada Vigencia4]]/Tabla1[[#This Row],[Meta Programada Vigencia]]</f>
        <v>0</v>
      </c>
      <c r="Q13" s="40">
        <f>+Tabla1[[#This Row],[Meta Ejecutada Vigencia4]]/Tabla1[[#This Row],[Meta Programada Cuatrienio3]]</f>
        <v>0</v>
      </c>
      <c r="R13" s="39"/>
      <c r="S13" s="39"/>
      <c r="T13" s="39"/>
      <c r="U13" s="39"/>
      <c r="V13" s="39"/>
      <c r="W13" s="39"/>
      <c r="X13" s="39"/>
      <c r="Y13" s="50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3">
        <f>SUM(Tabla1[[#This Row],[Recursos propios 2025]:[Otros 2025]])</f>
        <v>0</v>
      </c>
      <c r="AO13" s="54">
        <v>70000000</v>
      </c>
      <c r="AP13" s="62"/>
      <c r="AQ13" s="65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54">
        <v>0</v>
      </c>
      <c r="BC13" s="63">
        <f>SUM(Tabla1[[#This Row],[Recursos propios 20252]:[Otros 202515]])</f>
        <v>70000000</v>
      </c>
      <c r="BD13" s="51" t="e">
        <f>+Tabla1[[#This Row],[Total Comprometido 2025]]/Tabla1[[#This Row],[Total 2025]]</f>
        <v>#DIV/0!</v>
      </c>
      <c r="BE13" s="56"/>
      <c r="BF13" s="56"/>
      <c r="BG13" s="62"/>
      <c r="BH13" s="49" t="s">
        <v>237</v>
      </c>
      <c r="BI13" s="57" t="s">
        <v>238</v>
      </c>
      <c r="BJ13" s="49" t="s">
        <v>239</v>
      </c>
    </row>
    <row r="14" spans="1:62" s="66" customFormat="1" ht="108">
      <c r="A14" s="59">
        <v>37</v>
      </c>
      <c r="B14" s="59" t="s">
        <v>74</v>
      </c>
      <c r="C14" s="59" t="s">
        <v>76</v>
      </c>
      <c r="D14" s="59" t="s">
        <v>89</v>
      </c>
      <c r="E14" s="59" t="s">
        <v>90</v>
      </c>
      <c r="F14" s="59" t="s">
        <v>91</v>
      </c>
      <c r="G14" s="59" t="s">
        <v>92</v>
      </c>
      <c r="H14" s="59">
        <v>320100300</v>
      </c>
      <c r="I14" s="59" t="s">
        <v>93</v>
      </c>
      <c r="J14" s="60">
        <v>28</v>
      </c>
      <c r="K14" s="59" t="s">
        <v>82</v>
      </c>
      <c r="L14" s="59" t="s">
        <v>235</v>
      </c>
      <c r="M14" s="60">
        <v>40</v>
      </c>
      <c r="N14" s="59">
        <v>12</v>
      </c>
      <c r="O14" s="50"/>
      <c r="P14" s="40">
        <f>+Tabla1[[#This Row],[Meta Ejecutada Vigencia4]]/Tabla1[[#This Row],[Meta Programada Vigencia]]</f>
        <v>0</v>
      </c>
      <c r="Q14" s="40">
        <f>+Tabla1[[#This Row],[Meta Ejecutada Vigencia4]]/Tabla1[[#This Row],[Meta Programada Cuatrienio3]]</f>
        <v>0</v>
      </c>
      <c r="R14" s="39"/>
      <c r="S14" s="39"/>
      <c r="T14" s="39"/>
      <c r="U14" s="39"/>
      <c r="V14" s="39"/>
      <c r="W14" s="39"/>
      <c r="X14" s="39"/>
      <c r="Y14" s="50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3">
        <f>SUM(Tabla1[[#This Row],[Recursos propios 2025]:[Otros 2025]])</f>
        <v>0</v>
      </c>
      <c r="AO14" s="54">
        <v>80000000</v>
      </c>
      <c r="AP14" s="62"/>
      <c r="AQ14" s="65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54">
        <v>0</v>
      </c>
      <c r="BC14" s="63">
        <f>SUM(Tabla1[[#This Row],[Recursos propios 20252]:[Otros 202515]])</f>
        <v>80000000</v>
      </c>
      <c r="BD14" s="51" t="e">
        <f>+Tabla1[[#This Row],[Total Comprometido 2025]]/Tabla1[[#This Row],[Total 2025]]</f>
        <v>#DIV/0!</v>
      </c>
      <c r="BE14" s="62"/>
      <c r="BF14" s="62"/>
      <c r="BG14" s="62"/>
      <c r="BH14" s="59" t="s">
        <v>237</v>
      </c>
      <c r="BI14" s="57" t="s">
        <v>238</v>
      </c>
      <c r="BJ14" s="59" t="s">
        <v>240</v>
      </c>
    </row>
    <row r="15" spans="1:62" s="66" customFormat="1" ht="180">
      <c r="A15" s="49">
        <v>38</v>
      </c>
      <c r="B15" s="49" t="s">
        <v>74</v>
      </c>
      <c r="C15" s="49" t="s">
        <v>76</v>
      </c>
      <c r="D15" s="49" t="s">
        <v>89</v>
      </c>
      <c r="E15" s="49" t="s">
        <v>90</v>
      </c>
      <c r="F15" s="49" t="s">
        <v>94</v>
      </c>
      <c r="G15" s="49" t="s">
        <v>95</v>
      </c>
      <c r="H15" s="49">
        <v>320100200</v>
      </c>
      <c r="I15" s="49" t="s">
        <v>96</v>
      </c>
      <c r="J15" s="49">
        <v>0</v>
      </c>
      <c r="K15" s="49" t="s">
        <v>82</v>
      </c>
      <c r="L15" s="49" t="s">
        <v>235</v>
      </c>
      <c r="M15" s="49">
        <v>1</v>
      </c>
      <c r="N15" s="49">
        <v>0.5</v>
      </c>
      <c r="O15" s="67"/>
      <c r="P15" s="68">
        <f>+Tabla1[[#This Row],[Meta Ejecutada Vigencia4]]/Tabla1[[#This Row],[Meta Programada Vigencia]]</f>
        <v>0</v>
      </c>
      <c r="Q15" s="68">
        <f>+Tabla1[[#This Row],[Meta Ejecutada Vigencia4]]/Tabla1[[#This Row],[Meta Programada Cuatrienio3]]</f>
        <v>0</v>
      </c>
      <c r="R15" s="67"/>
      <c r="S15" s="67"/>
      <c r="T15" s="67"/>
      <c r="U15" s="67"/>
      <c r="V15" s="67"/>
      <c r="W15" s="67"/>
      <c r="X15" s="67"/>
      <c r="Y15" s="50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70">
        <f>SUM(Tabla1[[#This Row],[Recursos propios 2025]:[Otros 2025]])</f>
        <v>0</v>
      </c>
      <c r="AO15" s="54">
        <v>242000000</v>
      </c>
      <c r="AP15" s="69"/>
      <c r="AQ15" s="71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54">
        <v>0</v>
      </c>
      <c r="BC15" s="70">
        <f>SUM(Tabla1[[#This Row],[Recursos propios 20252]:[Otros 202515]])</f>
        <v>242000000</v>
      </c>
      <c r="BD15" s="51" t="e">
        <f>+Tabla1[[#This Row],[Total Comprometido 2025]]/Tabla1[[#This Row],[Total 2025]]</f>
        <v>#DIV/0!</v>
      </c>
      <c r="BE15" s="56"/>
      <c r="BF15" s="56"/>
      <c r="BG15" s="69"/>
      <c r="BH15" s="49" t="s">
        <v>237</v>
      </c>
      <c r="BI15" s="57" t="s">
        <v>238</v>
      </c>
      <c r="BJ15" s="49" t="s">
        <v>240</v>
      </c>
    </row>
    <row r="16" spans="1:62" s="66" customFormat="1" ht="108">
      <c r="A16" s="59">
        <v>39</v>
      </c>
      <c r="B16" s="59" t="s">
        <v>74</v>
      </c>
      <c r="C16" s="59" t="s">
        <v>76</v>
      </c>
      <c r="D16" s="59" t="s">
        <v>97</v>
      </c>
      <c r="E16" s="59" t="s">
        <v>98</v>
      </c>
      <c r="F16" s="59" t="s">
        <v>99</v>
      </c>
      <c r="G16" s="59" t="s">
        <v>100</v>
      </c>
      <c r="H16" s="59">
        <v>320204300</v>
      </c>
      <c r="I16" s="59" t="s">
        <v>101</v>
      </c>
      <c r="J16" s="60" t="s">
        <v>102</v>
      </c>
      <c r="K16" s="59" t="s">
        <v>103</v>
      </c>
      <c r="L16" s="59" t="s">
        <v>236</v>
      </c>
      <c r="M16" s="60" t="s">
        <v>102</v>
      </c>
      <c r="N16" s="59">
        <v>986.23</v>
      </c>
      <c r="O16" s="39"/>
      <c r="P16" s="40">
        <f>+Tabla1[[#This Row],[Meta Ejecutada Vigencia4]]/Tabla1[[#This Row],[Meta Programada Vigencia]]</f>
        <v>0</v>
      </c>
      <c r="Q16" s="40" t="e">
        <f>+Tabla1[[#This Row],[Meta Ejecutada Vigencia4]]/Tabla1[[#This Row],[Meta Programada Cuatrienio3]]</f>
        <v>#VALUE!</v>
      </c>
      <c r="R16" s="39"/>
      <c r="S16" s="39"/>
      <c r="T16" s="39"/>
      <c r="U16" s="39"/>
      <c r="V16" s="39"/>
      <c r="W16" s="39"/>
      <c r="X16" s="39"/>
      <c r="Y16" s="39"/>
      <c r="Z16" s="61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3">
        <f>SUM(Tabla1[[#This Row],[Recursos propios 2025]:[Otros 2025]])</f>
        <v>0</v>
      </c>
      <c r="AO16" s="54">
        <v>3420000000</v>
      </c>
      <c r="AP16" s="62"/>
      <c r="AQ16" s="65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54">
        <v>0</v>
      </c>
      <c r="BC16" s="63">
        <f>SUM(Tabla1[[#This Row],[Recursos propios 20252]:[Otros 202515]])</f>
        <v>3420000000</v>
      </c>
      <c r="BD16" s="51" t="e">
        <f>+Tabla1[[#This Row],[Total Comprometido 2025]]/Tabla1[[#This Row],[Total 2025]]</f>
        <v>#DIV/0!</v>
      </c>
      <c r="BE16" s="62"/>
      <c r="BF16" s="62"/>
      <c r="BG16" s="62"/>
      <c r="BH16" s="59" t="s">
        <v>237</v>
      </c>
      <c r="BI16" s="57" t="s">
        <v>238</v>
      </c>
      <c r="BJ16" s="59" t="s">
        <v>241</v>
      </c>
    </row>
    <row r="17" spans="1:62" s="66" customFormat="1" ht="72">
      <c r="A17" s="49">
        <v>40</v>
      </c>
      <c r="B17" s="49" t="s">
        <v>74</v>
      </c>
      <c r="C17" s="49" t="s">
        <v>76</v>
      </c>
      <c r="D17" s="49" t="s">
        <v>97</v>
      </c>
      <c r="E17" s="49" t="s">
        <v>98</v>
      </c>
      <c r="F17" s="49" t="s">
        <v>104</v>
      </c>
      <c r="G17" s="49" t="s">
        <v>105</v>
      </c>
      <c r="H17" s="49">
        <v>320204900</v>
      </c>
      <c r="I17" s="49" t="s">
        <v>106</v>
      </c>
      <c r="J17" s="49">
        <v>0</v>
      </c>
      <c r="K17" s="49" t="s">
        <v>103</v>
      </c>
      <c r="L17" s="49" t="s">
        <v>235</v>
      </c>
      <c r="M17" s="49" t="s">
        <v>232</v>
      </c>
      <c r="N17" s="49">
        <v>5</v>
      </c>
      <c r="O17" s="67"/>
      <c r="P17" s="68">
        <f>+Tabla1[[#This Row],[Meta Ejecutada Vigencia4]]/Tabla1[[#This Row],[Meta Programada Vigencia]]</f>
        <v>0</v>
      </c>
      <c r="Q17" s="68" t="e">
        <f>+Tabla1[[#This Row],[Meta Ejecutada Vigencia4]]/Tabla1[[#This Row],[Meta Programada Cuatrienio3]]</f>
        <v>#VALUE!</v>
      </c>
      <c r="R17" s="67"/>
      <c r="S17" s="67"/>
      <c r="T17" s="67"/>
      <c r="U17" s="67"/>
      <c r="V17" s="67"/>
      <c r="W17" s="67"/>
      <c r="X17" s="67"/>
      <c r="Y17" s="67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70">
        <f>SUM(Tabla1[[#This Row],[Recursos propios 2025]:[Otros 2025]])</f>
        <v>0</v>
      </c>
      <c r="AO17" s="54">
        <v>120000000</v>
      </c>
      <c r="AP17" s="69"/>
      <c r="AQ17" s="71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54">
        <v>0</v>
      </c>
      <c r="BC17" s="70">
        <f>SUM(Tabla1[[#This Row],[Recursos propios 20252]:[Otros 202515]])</f>
        <v>120000000</v>
      </c>
      <c r="BD17" s="51" t="e">
        <f>+Tabla1[[#This Row],[Total Comprometido 2025]]/Tabla1[[#This Row],[Total 2025]]</f>
        <v>#DIV/0!</v>
      </c>
      <c r="BE17" s="69"/>
      <c r="BF17" s="69"/>
      <c r="BG17" s="69"/>
      <c r="BH17" s="49" t="s">
        <v>237</v>
      </c>
      <c r="BI17" s="57" t="s">
        <v>238</v>
      </c>
      <c r="BJ17" s="49" t="s">
        <v>241</v>
      </c>
    </row>
    <row r="18" spans="1:62" s="66" customFormat="1" ht="126">
      <c r="A18" s="59">
        <v>41</v>
      </c>
      <c r="B18" s="59" t="s">
        <v>74</v>
      </c>
      <c r="C18" s="59" t="s">
        <v>76</v>
      </c>
      <c r="D18" s="59" t="s">
        <v>97</v>
      </c>
      <c r="E18" s="59" t="s">
        <v>98</v>
      </c>
      <c r="F18" s="59" t="s">
        <v>107</v>
      </c>
      <c r="G18" s="59" t="s">
        <v>108</v>
      </c>
      <c r="H18" s="59">
        <v>320204500</v>
      </c>
      <c r="I18" s="59" t="s">
        <v>109</v>
      </c>
      <c r="J18" s="60">
        <v>0</v>
      </c>
      <c r="K18" s="59" t="s">
        <v>103</v>
      </c>
      <c r="L18" s="59" t="s">
        <v>235</v>
      </c>
      <c r="M18" s="60">
        <v>10</v>
      </c>
      <c r="N18" s="59">
        <v>4</v>
      </c>
      <c r="O18" s="39"/>
      <c r="P18" s="40">
        <f>+Tabla1[[#This Row],[Meta Ejecutada Vigencia4]]/Tabla1[[#This Row],[Meta Programada Vigencia]]</f>
        <v>0</v>
      </c>
      <c r="Q18" s="40">
        <f>+Tabla1[[#This Row],[Meta Ejecutada Vigencia4]]/Tabla1[[#This Row],[Meta Programada Cuatrienio3]]</f>
        <v>0</v>
      </c>
      <c r="R18" s="39"/>
      <c r="S18" s="39"/>
      <c r="T18" s="39"/>
      <c r="U18" s="39"/>
      <c r="V18" s="39"/>
      <c r="W18" s="39"/>
      <c r="X18" s="39"/>
      <c r="Y18" s="39"/>
      <c r="Z18" s="61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3">
        <f>SUM(Tabla1[[#This Row],[Recursos propios 2025]:[Otros 2025]])</f>
        <v>0</v>
      </c>
      <c r="AO18" s="54">
        <v>150000000</v>
      </c>
      <c r="AP18" s="62"/>
      <c r="AQ18" s="65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54">
        <v>0</v>
      </c>
      <c r="BC18" s="63">
        <f>SUM(Tabla1[[#This Row],[Recursos propios 20252]:[Otros 202515]])</f>
        <v>150000000</v>
      </c>
      <c r="BD18" s="51" t="e">
        <f>+Tabla1[[#This Row],[Total Comprometido 2025]]/Tabla1[[#This Row],[Total 2025]]</f>
        <v>#DIV/0!</v>
      </c>
      <c r="BE18" s="62"/>
      <c r="BF18" s="62"/>
      <c r="BG18" s="62"/>
      <c r="BH18" s="59" t="s">
        <v>237</v>
      </c>
      <c r="BI18" s="57" t="s">
        <v>238</v>
      </c>
      <c r="BJ18" s="59" t="s">
        <v>241</v>
      </c>
    </row>
    <row r="19" spans="1:62" s="66" customFormat="1" ht="198">
      <c r="A19" s="49">
        <v>42</v>
      </c>
      <c r="B19" s="49" t="s">
        <v>74</v>
      </c>
      <c r="C19" s="49" t="s">
        <v>76</v>
      </c>
      <c r="D19" s="49" t="s">
        <v>110</v>
      </c>
      <c r="E19" s="49" t="s">
        <v>111</v>
      </c>
      <c r="F19" s="49" t="s">
        <v>112</v>
      </c>
      <c r="G19" s="49" t="s">
        <v>113</v>
      </c>
      <c r="H19" s="49">
        <v>320303400</v>
      </c>
      <c r="I19" s="49" t="s">
        <v>114</v>
      </c>
      <c r="J19" s="49">
        <v>0</v>
      </c>
      <c r="K19" s="49" t="s">
        <v>82</v>
      </c>
      <c r="L19" s="49" t="s">
        <v>235</v>
      </c>
      <c r="M19" s="49">
        <v>4</v>
      </c>
      <c r="N19" s="49">
        <v>1</v>
      </c>
      <c r="O19" s="67"/>
      <c r="P19" s="68">
        <f>+Tabla1[[#This Row],[Meta Ejecutada Vigencia4]]/Tabla1[[#This Row],[Meta Programada Vigencia]]</f>
        <v>0</v>
      </c>
      <c r="Q19" s="68">
        <f>+Tabla1[[#This Row],[Meta Ejecutada Vigencia4]]/Tabla1[[#This Row],[Meta Programada Cuatrienio3]]</f>
        <v>0</v>
      </c>
      <c r="R19" s="67"/>
      <c r="S19" s="67"/>
      <c r="T19" s="67"/>
      <c r="U19" s="67"/>
      <c r="V19" s="67"/>
      <c r="W19" s="67"/>
      <c r="X19" s="67"/>
      <c r="Y19" s="67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70">
        <f>SUM(Tabla1[[#This Row],[Recursos propios 2025]:[Otros 2025]])</f>
        <v>0</v>
      </c>
      <c r="AO19" s="54">
        <v>364939077</v>
      </c>
      <c r="AP19" s="69"/>
      <c r="AQ19" s="71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54">
        <v>0</v>
      </c>
      <c r="BC19" s="70">
        <f>SUM(Tabla1[[#This Row],[Recursos propios 20252]:[Otros 202515]])</f>
        <v>364939077</v>
      </c>
      <c r="BD19" s="51" t="e">
        <f>+Tabla1[[#This Row],[Total Comprometido 2025]]/Tabla1[[#This Row],[Total 2025]]</f>
        <v>#DIV/0!</v>
      </c>
      <c r="BE19" s="69"/>
      <c r="BF19" s="69"/>
      <c r="BG19" s="69"/>
      <c r="BH19" s="49" t="s">
        <v>237</v>
      </c>
      <c r="BI19" s="57" t="s">
        <v>238</v>
      </c>
      <c r="BJ19" s="49" t="s">
        <v>242</v>
      </c>
    </row>
    <row r="20" spans="1:62" s="66" customFormat="1" ht="108">
      <c r="A20" s="59">
        <v>43</v>
      </c>
      <c r="B20" s="59" t="s">
        <v>74</v>
      </c>
      <c r="C20" s="59" t="s">
        <v>76</v>
      </c>
      <c r="D20" s="59" t="s">
        <v>110</v>
      </c>
      <c r="E20" s="59" t="s">
        <v>111</v>
      </c>
      <c r="F20" s="59" t="s">
        <v>115</v>
      </c>
      <c r="G20" s="59" t="s">
        <v>116</v>
      </c>
      <c r="H20" s="59">
        <v>320305000</v>
      </c>
      <c r="I20" s="59" t="s">
        <v>117</v>
      </c>
      <c r="J20" s="60">
        <v>12276</v>
      </c>
      <c r="K20" s="59" t="s">
        <v>103</v>
      </c>
      <c r="L20" s="59" t="s">
        <v>235</v>
      </c>
      <c r="M20" s="60">
        <v>800</v>
      </c>
      <c r="N20" s="59">
        <v>100</v>
      </c>
      <c r="O20" s="39"/>
      <c r="P20" s="40">
        <f>+Tabla1[[#This Row],[Meta Ejecutada Vigencia4]]/Tabla1[[#This Row],[Meta Programada Vigencia]]</f>
        <v>0</v>
      </c>
      <c r="Q20" s="40">
        <f>+Tabla1[[#This Row],[Meta Ejecutada Vigencia4]]/Tabla1[[#This Row],[Meta Programada Cuatrienio3]]</f>
        <v>0</v>
      </c>
      <c r="R20" s="39"/>
      <c r="S20" s="39"/>
      <c r="T20" s="39"/>
      <c r="U20" s="39"/>
      <c r="V20" s="39"/>
      <c r="W20" s="39"/>
      <c r="X20" s="39"/>
      <c r="Y20" s="39"/>
      <c r="Z20" s="61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3">
        <f>SUM(Tabla1[[#This Row],[Recursos propios 2025]:[Otros 2025]])</f>
        <v>0</v>
      </c>
      <c r="AO20" s="54">
        <v>2450866842</v>
      </c>
      <c r="AP20" s="62"/>
      <c r="AQ20" s="65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54">
        <v>0</v>
      </c>
      <c r="BC20" s="63">
        <f>SUM(Tabla1[[#This Row],[Recursos propios 20252]:[Otros 202515]])</f>
        <v>2450866842</v>
      </c>
      <c r="BD20" s="51" t="e">
        <f>+Tabla1[[#This Row],[Total Comprometido 2025]]/Tabla1[[#This Row],[Total 2025]]</f>
        <v>#DIV/0!</v>
      </c>
      <c r="BE20" s="62"/>
      <c r="BF20" s="62"/>
      <c r="BG20" s="62"/>
      <c r="BH20" s="59" t="s">
        <v>237</v>
      </c>
      <c r="BI20" s="57" t="s">
        <v>238</v>
      </c>
      <c r="BJ20" s="59" t="s">
        <v>242</v>
      </c>
    </row>
    <row r="21" spans="1:62" s="66" customFormat="1" ht="126">
      <c r="A21" s="49">
        <v>44</v>
      </c>
      <c r="B21" s="49" t="s">
        <v>74</v>
      </c>
      <c r="C21" s="49" t="s">
        <v>76</v>
      </c>
      <c r="D21" s="49" t="s">
        <v>110</v>
      </c>
      <c r="E21" s="49" t="s">
        <v>111</v>
      </c>
      <c r="F21" s="49" t="s">
        <v>118</v>
      </c>
      <c r="G21" s="49" t="s">
        <v>119</v>
      </c>
      <c r="H21" s="49">
        <v>320303300</v>
      </c>
      <c r="I21" s="49" t="s">
        <v>120</v>
      </c>
      <c r="J21" s="49">
        <v>1</v>
      </c>
      <c r="K21" s="49" t="s">
        <v>82</v>
      </c>
      <c r="L21" s="49" t="s">
        <v>235</v>
      </c>
      <c r="M21" s="49">
        <v>4</v>
      </c>
      <c r="N21" s="49">
        <v>1</v>
      </c>
      <c r="O21" s="67"/>
      <c r="P21" s="68">
        <f>+Tabla1[[#This Row],[Meta Ejecutada Vigencia4]]/Tabla1[[#This Row],[Meta Programada Vigencia]]</f>
        <v>0</v>
      </c>
      <c r="Q21" s="68">
        <f>+Tabla1[[#This Row],[Meta Ejecutada Vigencia4]]/Tabla1[[#This Row],[Meta Programada Cuatrienio3]]</f>
        <v>0</v>
      </c>
      <c r="R21" s="67"/>
      <c r="S21" s="67"/>
      <c r="T21" s="67"/>
      <c r="U21" s="67"/>
      <c r="V21" s="67"/>
      <c r="W21" s="67"/>
      <c r="X21" s="67"/>
      <c r="Y21" s="67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70">
        <f>SUM(Tabla1[[#This Row],[Recursos propios 2025]:[Otros 2025]])</f>
        <v>0</v>
      </c>
      <c r="AO21" s="54">
        <v>50000000</v>
      </c>
      <c r="AP21" s="69"/>
      <c r="AQ21" s="71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54">
        <v>0</v>
      </c>
      <c r="BC21" s="70">
        <f>SUM(Tabla1[[#This Row],[Recursos propios 20252]:[Otros 202515]])</f>
        <v>50000000</v>
      </c>
      <c r="BD21" s="51" t="e">
        <f>+Tabla1[[#This Row],[Total Comprometido 2025]]/Tabla1[[#This Row],[Total 2025]]</f>
        <v>#DIV/0!</v>
      </c>
      <c r="BE21" s="69"/>
      <c r="BF21" s="69"/>
      <c r="BG21" s="69"/>
      <c r="BH21" s="49" t="s">
        <v>237</v>
      </c>
      <c r="BI21" s="57" t="s">
        <v>238</v>
      </c>
      <c r="BJ21" s="49" t="s">
        <v>242</v>
      </c>
    </row>
    <row r="22" spans="1:62" s="66" customFormat="1" ht="162">
      <c r="A22" s="59">
        <v>45</v>
      </c>
      <c r="B22" s="59" t="s">
        <v>74</v>
      </c>
      <c r="C22" s="59" t="s">
        <v>76</v>
      </c>
      <c r="D22" s="59" t="s">
        <v>121</v>
      </c>
      <c r="E22" s="59" t="s">
        <v>122</v>
      </c>
      <c r="F22" s="59" t="s">
        <v>123</v>
      </c>
      <c r="G22" s="59" t="s">
        <v>124</v>
      </c>
      <c r="H22" s="59">
        <v>320600300</v>
      </c>
      <c r="I22" s="59" t="s">
        <v>125</v>
      </c>
      <c r="J22" s="60">
        <v>0</v>
      </c>
      <c r="K22" s="59" t="s">
        <v>82</v>
      </c>
      <c r="L22" s="59" t="s">
        <v>235</v>
      </c>
      <c r="M22" s="60">
        <v>4</v>
      </c>
      <c r="N22" s="59">
        <v>1</v>
      </c>
      <c r="O22" s="39"/>
      <c r="P22" s="40">
        <f>+Tabla1[[#This Row],[Meta Ejecutada Vigencia4]]/Tabla1[[#This Row],[Meta Programada Vigencia]]</f>
        <v>0</v>
      </c>
      <c r="Q22" s="40">
        <f>+Tabla1[[#This Row],[Meta Ejecutada Vigencia4]]/Tabla1[[#This Row],[Meta Programada Cuatrienio3]]</f>
        <v>0</v>
      </c>
      <c r="R22" s="39"/>
      <c r="S22" s="39"/>
      <c r="T22" s="39"/>
      <c r="U22" s="39"/>
      <c r="V22" s="39"/>
      <c r="W22" s="39"/>
      <c r="X22" s="39"/>
      <c r="Y22" s="39"/>
      <c r="Z22" s="7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3">
        <f>SUM(Tabla1[[#This Row],[Recursos propios 2025]:[Otros 2025]])</f>
        <v>0</v>
      </c>
      <c r="AO22" s="54">
        <v>938000000</v>
      </c>
      <c r="AP22" s="62"/>
      <c r="AQ22" s="65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54">
        <v>0</v>
      </c>
      <c r="BC22" s="63">
        <f>SUM(Tabla1[[#This Row],[Recursos propios 20252]:[Otros 202515]])</f>
        <v>938000000</v>
      </c>
      <c r="BD22" s="51" t="e">
        <f>+Tabla1[[#This Row],[Total Comprometido 2025]]/Tabla1[[#This Row],[Total 2025]]</f>
        <v>#DIV/0!</v>
      </c>
      <c r="BE22" s="62"/>
      <c r="BF22" s="62"/>
      <c r="BG22" s="62"/>
      <c r="BH22" s="59" t="s">
        <v>237</v>
      </c>
      <c r="BI22" s="57" t="s">
        <v>238</v>
      </c>
      <c r="BJ22" s="59">
        <v>13</v>
      </c>
    </row>
    <row r="23" spans="1:62" s="66" customFormat="1" ht="144">
      <c r="A23" s="49">
        <v>46</v>
      </c>
      <c r="B23" s="49" t="s">
        <v>74</v>
      </c>
      <c r="C23" s="49" t="s">
        <v>76</v>
      </c>
      <c r="D23" s="49" t="s">
        <v>126</v>
      </c>
      <c r="E23" s="49" t="s">
        <v>127</v>
      </c>
      <c r="F23" s="49" t="s">
        <v>128</v>
      </c>
      <c r="G23" s="49" t="s">
        <v>129</v>
      </c>
      <c r="H23" s="49">
        <v>320800600</v>
      </c>
      <c r="I23" s="49" t="s">
        <v>130</v>
      </c>
      <c r="J23" s="49">
        <v>0</v>
      </c>
      <c r="K23" s="49" t="s">
        <v>82</v>
      </c>
      <c r="L23" s="49" t="s">
        <v>236</v>
      </c>
      <c r="M23" s="49">
        <v>3</v>
      </c>
      <c r="N23" s="49">
        <v>3</v>
      </c>
      <c r="O23" s="67"/>
      <c r="P23" s="68">
        <f>+Tabla1[[#This Row],[Meta Ejecutada Vigencia4]]/Tabla1[[#This Row],[Meta Programada Vigencia]]</f>
        <v>0</v>
      </c>
      <c r="Q23" s="40">
        <f>+Tabla1[[#This Row],[Meta Ejecutada Vigencia4]]/Tabla1[[#This Row],[Meta Programada Cuatrienio3]]</f>
        <v>0</v>
      </c>
      <c r="R23" s="67"/>
      <c r="S23" s="67"/>
      <c r="T23" s="67"/>
      <c r="U23" s="67"/>
      <c r="V23" s="67"/>
      <c r="W23" s="67"/>
      <c r="X23" s="67"/>
      <c r="Y23" s="67"/>
      <c r="Z23" s="73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70">
        <f>SUM(Tabla1[[#This Row],[Recursos propios 2025]:[Otros 2025]])</f>
        <v>0</v>
      </c>
      <c r="AO23" s="54">
        <v>240000000</v>
      </c>
      <c r="AP23" s="69"/>
      <c r="AQ23" s="71">
        <v>44467736</v>
      </c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54">
        <v>0</v>
      </c>
      <c r="BC23" s="70">
        <f>SUM(Tabla1[[#This Row],[Recursos propios 20252]:[Otros 202515]])</f>
        <v>284467736</v>
      </c>
      <c r="BD23" s="51" t="e">
        <f>+Tabla1[[#This Row],[Total Comprometido 2025]]/Tabla1[[#This Row],[Total 2025]]</f>
        <v>#DIV/0!</v>
      </c>
      <c r="BE23" s="69"/>
      <c r="BF23" s="69"/>
      <c r="BG23" s="69"/>
      <c r="BH23" s="49" t="s">
        <v>237</v>
      </c>
      <c r="BI23" s="57" t="s">
        <v>238</v>
      </c>
      <c r="BJ23" s="49">
        <v>11</v>
      </c>
    </row>
    <row r="24" spans="1:62" s="66" customFormat="1" ht="108">
      <c r="A24" s="59">
        <v>53</v>
      </c>
      <c r="B24" s="59" t="s">
        <v>74</v>
      </c>
      <c r="C24" s="59" t="s">
        <v>131</v>
      </c>
      <c r="D24" s="59" t="s">
        <v>132</v>
      </c>
      <c r="E24" s="59" t="s">
        <v>133</v>
      </c>
      <c r="F24" s="59" t="s">
        <v>134</v>
      </c>
      <c r="G24" s="59" t="s">
        <v>135</v>
      </c>
      <c r="H24" s="59">
        <v>400302200</v>
      </c>
      <c r="I24" s="59" t="s">
        <v>136</v>
      </c>
      <c r="J24" s="60">
        <v>1</v>
      </c>
      <c r="K24" s="59" t="s">
        <v>82</v>
      </c>
      <c r="L24" s="59" t="s">
        <v>236</v>
      </c>
      <c r="M24" s="60">
        <v>1</v>
      </c>
      <c r="N24" s="59">
        <v>1</v>
      </c>
      <c r="O24" s="39"/>
      <c r="P24" s="40">
        <f>+Tabla1[[#This Row],[Meta Ejecutada Vigencia4]]/Tabla1[[#This Row],[Meta Programada Vigencia]]</f>
        <v>0</v>
      </c>
      <c r="Q24" s="40">
        <f>+Tabla1[[#This Row],[Meta Ejecutada Vigencia4]]/Tabla1[[#This Row],[Meta Programada Cuatrienio3]]</f>
        <v>0</v>
      </c>
      <c r="R24" s="39"/>
      <c r="S24" s="39"/>
      <c r="T24" s="39"/>
      <c r="U24" s="39"/>
      <c r="V24" s="39"/>
      <c r="W24" s="39"/>
      <c r="X24" s="39"/>
      <c r="Y24" s="39"/>
      <c r="Z24" s="7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3">
        <f>SUM(Tabla1[[#This Row],[Recursos propios 2025]:[Otros 2025]])</f>
        <v>0</v>
      </c>
      <c r="AO24" s="54">
        <v>2620000000</v>
      </c>
      <c r="AP24" s="62"/>
      <c r="AQ24" s="65">
        <v>6975044</v>
      </c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54">
        <v>0</v>
      </c>
      <c r="BC24" s="63">
        <f>SUM(Tabla1[[#This Row],[Recursos propios 20252]:[Otros 202515]])</f>
        <v>2626975044</v>
      </c>
      <c r="BD24" s="51" t="e">
        <f>+Tabla1[[#This Row],[Total Comprometido 2025]]/Tabla1[[#This Row],[Total 2025]]</f>
        <v>#DIV/0!</v>
      </c>
      <c r="BE24" s="62"/>
      <c r="BF24" s="62"/>
      <c r="BG24" s="62"/>
      <c r="BH24" s="59" t="s">
        <v>237</v>
      </c>
      <c r="BI24" s="57" t="s">
        <v>238</v>
      </c>
      <c r="BJ24" s="59" t="s">
        <v>243</v>
      </c>
    </row>
    <row r="25" spans="1:62" s="66" customFormat="1" ht="108">
      <c r="A25" s="49">
        <v>54</v>
      </c>
      <c r="B25" s="49" t="s">
        <v>74</v>
      </c>
      <c r="C25" s="49" t="s">
        <v>131</v>
      </c>
      <c r="D25" s="49" t="s">
        <v>132</v>
      </c>
      <c r="E25" s="49" t="s">
        <v>133</v>
      </c>
      <c r="F25" s="49" t="s">
        <v>137</v>
      </c>
      <c r="G25" s="49" t="s">
        <v>138</v>
      </c>
      <c r="H25" s="49">
        <v>400302100</v>
      </c>
      <c r="I25" s="49" t="s">
        <v>139</v>
      </c>
      <c r="J25" s="49" t="s">
        <v>140</v>
      </c>
      <c r="K25" s="49" t="s">
        <v>82</v>
      </c>
      <c r="L25" s="49" t="s">
        <v>235</v>
      </c>
      <c r="M25" s="49">
        <v>10000</v>
      </c>
      <c r="N25" s="49">
        <v>2500</v>
      </c>
      <c r="O25" s="67"/>
      <c r="P25" s="68">
        <f>+Tabla1[[#This Row],[Meta Ejecutada Vigencia4]]/Tabla1[[#This Row],[Meta Programada Vigencia]]</f>
        <v>0</v>
      </c>
      <c r="Q25" s="40">
        <f>+Tabla1[[#This Row],[Meta Ejecutada Vigencia4]]/Tabla1[[#This Row],[Meta Programada Cuatrienio3]]</f>
        <v>0</v>
      </c>
      <c r="R25" s="67"/>
      <c r="S25" s="67"/>
      <c r="T25" s="67"/>
      <c r="U25" s="67"/>
      <c r="V25" s="67"/>
      <c r="W25" s="67"/>
      <c r="X25" s="67"/>
      <c r="Y25" s="67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70">
        <f>SUM(Tabla1[[#This Row],[Recursos propios 2025]:[Otros 2025]])</f>
        <v>0</v>
      </c>
      <c r="AO25" s="54">
        <v>100000000</v>
      </c>
      <c r="AP25" s="69"/>
      <c r="AQ25" s="71">
        <v>2100000000</v>
      </c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54">
        <v>0</v>
      </c>
      <c r="BC25" s="70">
        <f>SUM(Tabla1[[#This Row],[Recursos propios 20252]:[Otros 202515]])</f>
        <v>2200000000</v>
      </c>
      <c r="BD25" s="51" t="e">
        <f>+Tabla1[[#This Row],[Total Comprometido 2025]]/Tabla1[[#This Row],[Total 2025]]</f>
        <v>#DIV/0!</v>
      </c>
      <c r="BE25" s="69"/>
      <c r="BF25" s="69"/>
      <c r="BG25" s="69"/>
      <c r="BH25" s="49" t="s">
        <v>237</v>
      </c>
      <c r="BI25" s="57" t="s">
        <v>238</v>
      </c>
      <c r="BJ25" s="49" t="s">
        <v>244</v>
      </c>
    </row>
    <row r="26" spans="1:62" s="66" customFormat="1" ht="180">
      <c r="A26" s="59">
        <v>55</v>
      </c>
      <c r="B26" s="59" t="s">
        <v>74</v>
      </c>
      <c r="C26" s="59" t="s">
        <v>131</v>
      </c>
      <c r="D26" s="59" t="s">
        <v>132</v>
      </c>
      <c r="E26" s="59" t="s">
        <v>133</v>
      </c>
      <c r="F26" s="59" t="s">
        <v>141</v>
      </c>
      <c r="G26" s="59" t="s">
        <v>142</v>
      </c>
      <c r="H26" s="59">
        <v>400301200</v>
      </c>
      <c r="I26" s="59" t="s">
        <v>143</v>
      </c>
      <c r="J26" s="60">
        <v>1</v>
      </c>
      <c r="K26" s="59" t="s">
        <v>82</v>
      </c>
      <c r="L26" s="59" t="s">
        <v>235</v>
      </c>
      <c r="M26" s="60">
        <v>1</v>
      </c>
      <c r="N26" s="59">
        <v>0</v>
      </c>
      <c r="O26" s="39"/>
      <c r="P26" s="40" t="e">
        <f>+Tabla1[[#This Row],[Meta Ejecutada Vigencia4]]/Tabla1[[#This Row],[Meta Programada Vigencia]]</f>
        <v>#DIV/0!</v>
      </c>
      <c r="Q26" s="40">
        <f>+Tabla1[[#This Row],[Meta Ejecutada Vigencia4]]/Tabla1[[#This Row],[Meta Programada Cuatrienio3]]</f>
        <v>0</v>
      </c>
      <c r="R26" s="39"/>
      <c r="S26" s="39"/>
      <c r="T26" s="39"/>
      <c r="U26" s="39"/>
      <c r="V26" s="39"/>
      <c r="W26" s="39"/>
      <c r="X26" s="39"/>
      <c r="Y26" s="39"/>
      <c r="Z26" s="61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3">
        <f>SUM(Tabla1[[#This Row],[Recursos propios 2025]:[Otros 2025]])</f>
        <v>0</v>
      </c>
      <c r="AO26" s="54">
        <v>100000000</v>
      </c>
      <c r="AP26" s="62"/>
      <c r="AQ26" s="65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54">
        <v>0</v>
      </c>
      <c r="BC26" s="63">
        <f>SUM(Tabla1[[#This Row],[Recursos propios 20252]:[Otros 202515]])</f>
        <v>100000000</v>
      </c>
      <c r="BD26" s="51" t="e">
        <f>+Tabla1[[#This Row],[Total Comprometido 2025]]/Tabla1[[#This Row],[Total 2025]]</f>
        <v>#DIV/0!</v>
      </c>
      <c r="BE26" s="62"/>
      <c r="BF26" s="62"/>
      <c r="BG26" s="62"/>
      <c r="BH26" s="59" t="s">
        <v>237</v>
      </c>
      <c r="BI26" s="57" t="s">
        <v>238</v>
      </c>
      <c r="BJ26" s="59" t="s">
        <v>245</v>
      </c>
    </row>
    <row r="27" spans="1:62" s="66" customFormat="1" ht="108">
      <c r="A27" s="49">
        <v>56</v>
      </c>
      <c r="B27" s="49" t="s">
        <v>74</v>
      </c>
      <c r="C27" s="49" t="s">
        <v>131</v>
      </c>
      <c r="D27" s="49" t="s">
        <v>132</v>
      </c>
      <c r="E27" s="49" t="s">
        <v>133</v>
      </c>
      <c r="F27" s="49" t="s">
        <v>144</v>
      </c>
      <c r="G27" s="49" t="s">
        <v>145</v>
      </c>
      <c r="H27" s="49">
        <v>400303100</v>
      </c>
      <c r="I27" s="49" t="s">
        <v>146</v>
      </c>
      <c r="J27" s="49">
        <v>1</v>
      </c>
      <c r="K27" s="49" t="s">
        <v>82</v>
      </c>
      <c r="L27" s="49" t="s">
        <v>235</v>
      </c>
      <c r="M27" s="49">
        <v>1</v>
      </c>
      <c r="N27" s="49">
        <v>0.2</v>
      </c>
      <c r="O27" s="67"/>
      <c r="P27" s="68">
        <f>+Tabla1[[#This Row],[Meta Ejecutada Vigencia4]]/Tabla1[[#This Row],[Meta Programada Vigencia]]</f>
        <v>0</v>
      </c>
      <c r="Q27" s="40">
        <f>+Tabla1[[#This Row],[Meta Ejecutada Vigencia4]]/Tabla1[[#This Row],[Meta Programada Cuatrienio3]]</f>
        <v>0</v>
      </c>
      <c r="R27" s="67"/>
      <c r="S27" s="67"/>
      <c r="T27" s="67"/>
      <c r="U27" s="67"/>
      <c r="V27" s="67"/>
      <c r="W27" s="67"/>
      <c r="X27" s="67"/>
      <c r="Y27" s="67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70">
        <f>SUM(Tabla1[[#This Row],[Recursos propios 2025]:[Otros 2025]])</f>
        <v>0</v>
      </c>
      <c r="AO27" s="54">
        <v>250000000</v>
      </c>
      <c r="AP27" s="69"/>
      <c r="AQ27" s="71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54">
        <v>0</v>
      </c>
      <c r="BC27" s="70">
        <f>SUM(Tabla1[[#This Row],[Recursos propios 20252]:[Otros 202515]])</f>
        <v>250000000</v>
      </c>
      <c r="BD27" s="51" t="e">
        <f>+Tabla1[[#This Row],[Total Comprometido 2025]]/Tabla1[[#This Row],[Total 2025]]</f>
        <v>#DIV/0!</v>
      </c>
      <c r="BE27" s="69"/>
      <c r="BF27" s="69"/>
      <c r="BG27" s="69"/>
      <c r="BH27" s="49" t="s">
        <v>237</v>
      </c>
      <c r="BI27" s="57" t="s">
        <v>238</v>
      </c>
      <c r="BJ27" s="49" t="s">
        <v>244</v>
      </c>
    </row>
    <row r="28" spans="1:62" s="66" customFormat="1" ht="54">
      <c r="A28" s="59">
        <v>180</v>
      </c>
      <c r="B28" s="59" t="s">
        <v>147</v>
      </c>
      <c r="C28" s="59" t="s">
        <v>148</v>
      </c>
      <c r="D28" s="59" t="s">
        <v>149</v>
      </c>
      <c r="E28" s="59" t="s">
        <v>150</v>
      </c>
      <c r="F28" s="59" t="s">
        <v>151</v>
      </c>
      <c r="G28" s="59" t="s">
        <v>152</v>
      </c>
      <c r="H28" s="59">
        <v>190301600</v>
      </c>
      <c r="I28" s="59" t="s">
        <v>153</v>
      </c>
      <c r="J28" s="60">
        <v>502</v>
      </c>
      <c r="K28" s="59" t="s">
        <v>82</v>
      </c>
      <c r="L28" s="59" t="s">
        <v>235</v>
      </c>
      <c r="M28" s="60">
        <v>2000</v>
      </c>
      <c r="N28" s="59">
        <v>553</v>
      </c>
      <c r="O28" s="39"/>
      <c r="P28" s="40">
        <f>+Tabla1[[#This Row],[Meta Ejecutada Vigencia4]]/Tabla1[[#This Row],[Meta Programada Vigencia]]</f>
        <v>0</v>
      </c>
      <c r="Q28" s="40">
        <f>+Tabla1[[#This Row],[Meta Ejecutada Vigencia4]]/Tabla1[[#This Row],[Meta Programada Cuatrienio3]]</f>
        <v>0</v>
      </c>
      <c r="R28" s="39"/>
      <c r="S28" s="39"/>
      <c r="T28" s="39"/>
      <c r="U28" s="39"/>
      <c r="V28" s="39"/>
      <c r="W28" s="39"/>
      <c r="X28" s="39"/>
      <c r="Y28" s="39"/>
      <c r="Z28" s="61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3">
        <f>SUM(Tabla1[[#This Row],[Recursos propios 2025]:[Otros 2025]])</f>
        <v>0</v>
      </c>
      <c r="AO28" s="54">
        <v>350000000</v>
      </c>
      <c r="AP28" s="62"/>
      <c r="AQ28" s="65">
        <v>25000000</v>
      </c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54">
        <v>350000000</v>
      </c>
      <c r="BC28" s="63">
        <f>SUM(Tabla1[[#This Row],[Recursos propios 20252]:[Otros 202515]])</f>
        <v>725000000</v>
      </c>
      <c r="BD28" s="51" t="e">
        <f>+Tabla1[[#This Row],[Total Comprometido 2025]]/Tabla1[[#This Row],[Total 2025]]</f>
        <v>#DIV/0!</v>
      </c>
      <c r="BE28" s="62"/>
      <c r="BF28" s="62"/>
      <c r="BG28" s="62"/>
      <c r="BH28" s="59" t="s">
        <v>237</v>
      </c>
      <c r="BI28" s="57" t="s">
        <v>238</v>
      </c>
      <c r="BJ28" s="59">
        <v>3</v>
      </c>
    </row>
    <row r="29" spans="1:62" s="66" customFormat="1" ht="126">
      <c r="A29" s="49">
        <v>181</v>
      </c>
      <c r="B29" s="49" t="s">
        <v>147</v>
      </c>
      <c r="C29" s="49" t="s">
        <v>148</v>
      </c>
      <c r="D29" s="49" t="s">
        <v>149</v>
      </c>
      <c r="E29" s="49" t="s">
        <v>150</v>
      </c>
      <c r="F29" s="49" t="s">
        <v>154</v>
      </c>
      <c r="G29" s="49" t="s">
        <v>155</v>
      </c>
      <c r="H29" s="49">
        <v>190303100</v>
      </c>
      <c r="I29" s="49" t="s">
        <v>156</v>
      </c>
      <c r="J29" s="49">
        <v>12</v>
      </c>
      <c r="K29" s="49" t="s">
        <v>82</v>
      </c>
      <c r="L29" s="49" t="s">
        <v>235</v>
      </c>
      <c r="M29" s="49">
        <v>48</v>
      </c>
      <c r="N29" s="49">
        <v>14</v>
      </c>
      <c r="O29" s="67"/>
      <c r="P29" s="40">
        <f>+Tabla1[[#This Row],[Meta Ejecutada Vigencia4]]/Tabla1[[#This Row],[Meta Programada Vigencia]]</f>
        <v>0</v>
      </c>
      <c r="Q29" s="68">
        <f>+Tabla1[[#This Row],[Meta Ejecutada Vigencia4]]/Tabla1[[#This Row],[Meta Programada Cuatrienio3]]</f>
        <v>0</v>
      </c>
      <c r="R29" s="67"/>
      <c r="S29" s="67"/>
      <c r="T29" s="67"/>
      <c r="U29" s="67"/>
      <c r="V29" s="67"/>
      <c r="W29" s="67"/>
      <c r="X29" s="67"/>
      <c r="Y29" s="67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70">
        <f>SUM(Tabla1[[#This Row],[Recursos propios 2025]:[Otros 2025]])</f>
        <v>0</v>
      </c>
      <c r="AO29" s="54"/>
      <c r="AP29" s="69"/>
      <c r="AQ29" s="71">
        <v>765417441</v>
      </c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54">
        <v>0</v>
      </c>
      <c r="BC29" s="70">
        <f>SUM(Tabla1[[#This Row],[Recursos propios 20252]:[Otros 202515]])</f>
        <v>765417441</v>
      </c>
      <c r="BD29" s="51" t="e">
        <f>+Tabla1[[#This Row],[Total Comprometido 2025]]/Tabla1[[#This Row],[Total 2025]]</f>
        <v>#DIV/0!</v>
      </c>
      <c r="BE29" s="69"/>
      <c r="BF29" s="69"/>
      <c r="BG29" s="69"/>
      <c r="BH29" s="49" t="s">
        <v>237</v>
      </c>
      <c r="BI29" s="57" t="s">
        <v>238</v>
      </c>
      <c r="BJ29" s="49">
        <v>3</v>
      </c>
    </row>
    <row r="30" spans="1:62" s="74" customFormat="1" ht="234">
      <c r="A30" s="59">
        <v>182</v>
      </c>
      <c r="B30" s="59" t="s">
        <v>147</v>
      </c>
      <c r="C30" s="59" t="s">
        <v>148</v>
      </c>
      <c r="D30" s="59" t="s">
        <v>149</v>
      </c>
      <c r="E30" s="59" t="s">
        <v>150</v>
      </c>
      <c r="F30" s="59" t="s">
        <v>157</v>
      </c>
      <c r="G30" s="59" t="s">
        <v>158</v>
      </c>
      <c r="H30" s="59">
        <v>190304200</v>
      </c>
      <c r="I30" s="59" t="s">
        <v>159</v>
      </c>
      <c r="J30" s="60">
        <v>7315</v>
      </c>
      <c r="K30" s="59" t="s">
        <v>82</v>
      </c>
      <c r="L30" s="59" t="s">
        <v>235</v>
      </c>
      <c r="M30" s="60">
        <v>20000</v>
      </c>
      <c r="N30" s="59">
        <v>4500</v>
      </c>
      <c r="O30" s="39"/>
      <c r="P30" s="40">
        <f>+Tabla1[[#This Row],[Meta Ejecutada Vigencia4]]/Tabla1[[#This Row],[Meta Programada Vigencia]]</f>
        <v>0</v>
      </c>
      <c r="Q30" s="40">
        <f>+Tabla1[[#This Row],[Meta Ejecutada Vigencia4]]/Tabla1[[#This Row],[Meta Programada Cuatrienio3]]</f>
        <v>0</v>
      </c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41">
        <f>SUM(Tabla1[[#This Row],[Recursos propios 2025]:[Otros 2025]])</f>
        <v>0</v>
      </c>
      <c r="AO30" s="54">
        <v>850000000</v>
      </c>
      <c r="AP30" s="39"/>
      <c r="AQ30" s="46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54"/>
      <c r="BC30" s="41">
        <f>SUM(Tabla1[[#This Row],[Recursos propios 20252]:[Otros 202515]])</f>
        <v>850000000</v>
      </c>
      <c r="BD30" s="41" t="e">
        <f>+Tabla1[[#This Row],[Total Comprometido 2025]]/Tabla1[[#This Row],[Total 2025]]</f>
        <v>#DIV/0!</v>
      </c>
      <c r="BE30" s="39"/>
      <c r="BF30" s="39"/>
      <c r="BG30" s="39"/>
      <c r="BH30" s="59" t="s">
        <v>237</v>
      </c>
      <c r="BI30" s="57" t="s">
        <v>238</v>
      </c>
      <c r="BJ30" s="59">
        <v>3</v>
      </c>
    </row>
    <row r="31" spans="1:62" s="74" customFormat="1" ht="144">
      <c r="A31" s="49">
        <v>183</v>
      </c>
      <c r="B31" s="49" t="s">
        <v>147</v>
      </c>
      <c r="C31" s="49" t="s">
        <v>148</v>
      </c>
      <c r="D31" s="49" t="s">
        <v>160</v>
      </c>
      <c r="E31" s="49" t="s">
        <v>161</v>
      </c>
      <c r="F31" s="49" t="s">
        <v>162</v>
      </c>
      <c r="G31" s="49" t="s">
        <v>163</v>
      </c>
      <c r="H31" s="49">
        <v>190502700</v>
      </c>
      <c r="I31" s="49" t="s">
        <v>164</v>
      </c>
      <c r="J31" s="49">
        <v>4</v>
      </c>
      <c r="K31" s="49" t="s">
        <v>82</v>
      </c>
      <c r="L31" s="49" t="s">
        <v>235</v>
      </c>
      <c r="M31" s="49">
        <v>20</v>
      </c>
      <c r="N31" s="49">
        <v>5</v>
      </c>
      <c r="O31" s="39"/>
      <c r="P31" s="40">
        <f>+Tabla1[[#This Row],[Meta Ejecutada Vigencia4]]/Tabla1[[#This Row],[Meta Programada Vigencia]]</f>
        <v>0</v>
      </c>
      <c r="Q31" s="40">
        <f>+Tabla1[[#This Row],[Meta Ejecutada Vigencia4]]/Tabla1[[#This Row],[Meta Programada Cuatrienio3]]</f>
        <v>0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41">
        <f>SUM(Tabla1[[#This Row],[Recursos propios 2025]:[Otros 2025]])</f>
        <v>0</v>
      </c>
      <c r="AO31" s="54">
        <v>0</v>
      </c>
      <c r="AP31" s="39"/>
      <c r="AQ31" s="46">
        <v>200000000</v>
      </c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54">
        <v>0</v>
      </c>
      <c r="BC31" s="41">
        <f>SUM(Tabla1[[#This Row],[Recursos propios 20252]:[Otros 202515]])</f>
        <v>200000000</v>
      </c>
      <c r="BD31" s="41" t="e">
        <f>+Tabla1[[#This Row],[Total Comprometido 2025]]/Tabla1[[#This Row],[Total 2025]]</f>
        <v>#DIV/0!</v>
      </c>
      <c r="BE31" s="39"/>
      <c r="BF31" s="39"/>
      <c r="BG31" s="39"/>
      <c r="BH31" s="49" t="s">
        <v>237</v>
      </c>
      <c r="BI31" s="57" t="s">
        <v>238</v>
      </c>
      <c r="BJ31" s="49">
        <v>3</v>
      </c>
    </row>
    <row r="32" spans="1:62" s="74" customFormat="1" ht="54">
      <c r="A32" s="59">
        <v>184</v>
      </c>
      <c r="B32" s="59" t="s">
        <v>147</v>
      </c>
      <c r="C32" s="59" t="s">
        <v>148</v>
      </c>
      <c r="D32" s="59" t="s">
        <v>160</v>
      </c>
      <c r="E32" s="59" t="s">
        <v>161</v>
      </c>
      <c r="F32" s="59" t="s">
        <v>165</v>
      </c>
      <c r="G32" s="59" t="s">
        <v>166</v>
      </c>
      <c r="H32" s="59">
        <v>190501300</v>
      </c>
      <c r="I32" s="59" t="s">
        <v>167</v>
      </c>
      <c r="J32" s="60">
        <v>1</v>
      </c>
      <c r="K32" s="59" t="s">
        <v>82</v>
      </c>
      <c r="L32" s="59" t="s">
        <v>236</v>
      </c>
      <c r="M32" s="60">
        <v>1</v>
      </c>
      <c r="N32" s="59">
        <v>1</v>
      </c>
      <c r="O32" s="39"/>
      <c r="P32" s="40">
        <f>+Tabla1[[#This Row],[Meta Ejecutada Vigencia4]]/Tabla1[[#This Row],[Meta Programada Vigencia]]</f>
        <v>0</v>
      </c>
      <c r="Q32" s="40">
        <f>+Tabla1[[#This Row],[Meta Ejecutada Vigencia4]]/Tabla1[[#This Row],[Meta Programada Cuatrienio3]]</f>
        <v>0</v>
      </c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41">
        <f>SUM(Tabla1[[#This Row],[Recursos propios 2025]:[Otros 2025]])</f>
        <v>0</v>
      </c>
      <c r="AO32" s="54">
        <v>0</v>
      </c>
      <c r="AP32" s="39"/>
      <c r="AQ32" s="46">
        <v>120000000</v>
      </c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54">
        <v>0</v>
      </c>
      <c r="BC32" s="41">
        <f>SUM(Tabla1[[#This Row],[Recursos propios 20252]:[Otros 202515]])</f>
        <v>120000000</v>
      </c>
      <c r="BD32" s="41" t="e">
        <f>+Tabla1[[#This Row],[Total Comprometido 2025]]/Tabla1[[#This Row],[Total 2025]]</f>
        <v>#DIV/0!</v>
      </c>
      <c r="BE32" s="39"/>
      <c r="BF32" s="39"/>
      <c r="BG32" s="39"/>
      <c r="BH32" s="59" t="s">
        <v>237</v>
      </c>
      <c r="BI32" s="57" t="s">
        <v>238</v>
      </c>
      <c r="BJ32" s="59">
        <v>3</v>
      </c>
    </row>
    <row r="33" spans="1:62" s="74" customFormat="1" ht="198">
      <c r="A33" s="49">
        <v>185</v>
      </c>
      <c r="B33" s="49" t="s">
        <v>147</v>
      </c>
      <c r="C33" s="49" t="s">
        <v>148</v>
      </c>
      <c r="D33" s="49" t="s">
        <v>160</v>
      </c>
      <c r="E33" s="49" t="s">
        <v>161</v>
      </c>
      <c r="F33" s="49" t="s">
        <v>168</v>
      </c>
      <c r="G33" s="49" t="s">
        <v>169</v>
      </c>
      <c r="H33" s="49">
        <v>190505400</v>
      </c>
      <c r="I33" s="49" t="s">
        <v>170</v>
      </c>
      <c r="J33" s="49">
        <v>1</v>
      </c>
      <c r="K33" s="49" t="s">
        <v>82</v>
      </c>
      <c r="L33" s="49" t="s">
        <v>236</v>
      </c>
      <c r="M33" s="49">
        <v>1</v>
      </c>
      <c r="N33" s="49">
        <v>10</v>
      </c>
      <c r="O33" s="39"/>
      <c r="P33" s="40">
        <f>+Tabla1[[#This Row],[Meta Ejecutada Vigencia4]]/Tabla1[[#This Row],[Meta Programada Vigencia]]</f>
        <v>0</v>
      </c>
      <c r="Q33" s="40">
        <f>+Tabla1[[#This Row],[Meta Ejecutada Vigencia4]]/Tabla1[[#This Row],[Meta Programada Cuatrienio3]]</f>
        <v>0</v>
      </c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41">
        <f>SUM(Tabla1[[#This Row],[Recursos propios 2025]:[Otros 2025]])</f>
        <v>0</v>
      </c>
      <c r="AO33" s="54">
        <v>0</v>
      </c>
      <c r="AP33" s="39"/>
      <c r="AQ33" s="46">
        <v>1108000000</v>
      </c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54">
        <v>0</v>
      </c>
      <c r="BC33" s="41">
        <f>SUM(Tabla1[[#This Row],[Recursos propios 20252]:[Otros 202515]])</f>
        <v>1108000000</v>
      </c>
      <c r="BD33" s="41" t="e">
        <f>+Tabla1[[#This Row],[Total Comprometido 2025]]/Tabla1[[#This Row],[Total 2025]]</f>
        <v>#DIV/0!</v>
      </c>
      <c r="BE33" s="39"/>
      <c r="BF33" s="39"/>
      <c r="BG33" s="39"/>
      <c r="BH33" s="49" t="s">
        <v>237</v>
      </c>
      <c r="BI33" s="57" t="s">
        <v>238</v>
      </c>
      <c r="BJ33" s="49">
        <v>3</v>
      </c>
    </row>
    <row r="34" spans="1:62" s="74" customFormat="1" ht="198">
      <c r="A34" s="59">
        <v>186</v>
      </c>
      <c r="B34" s="59" t="s">
        <v>147</v>
      </c>
      <c r="C34" s="59" t="s">
        <v>148</v>
      </c>
      <c r="D34" s="59" t="s">
        <v>160</v>
      </c>
      <c r="E34" s="59" t="s">
        <v>161</v>
      </c>
      <c r="F34" s="59" t="s">
        <v>171</v>
      </c>
      <c r="G34" s="59" t="s">
        <v>172</v>
      </c>
      <c r="H34" s="59">
        <v>190502600</v>
      </c>
      <c r="I34" s="59" t="s">
        <v>173</v>
      </c>
      <c r="J34" s="60">
        <v>1</v>
      </c>
      <c r="K34" s="59" t="s">
        <v>82</v>
      </c>
      <c r="L34" s="59" t="s">
        <v>235</v>
      </c>
      <c r="M34" s="60">
        <v>4</v>
      </c>
      <c r="N34" s="59">
        <v>1</v>
      </c>
      <c r="O34" s="39"/>
      <c r="P34" s="40">
        <f>+Tabla1[[#This Row],[Meta Ejecutada Vigencia4]]/Tabla1[[#This Row],[Meta Programada Vigencia]]</f>
        <v>0</v>
      </c>
      <c r="Q34" s="40">
        <f>+Tabla1[[#This Row],[Meta Ejecutada Vigencia4]]/Tabla1[[#This Row],[Meta Programada Cuatrienio3]]</f>
        <v>0</v>
      </c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41">
        <f>SUM(Tabla1[[#This Row],[Recursos propios 2025]:[Otros 2025]])</f>
        <v>0</v>
      </c>
      <c r="AO34" s="54">
        <v>0</v>
      </c>
      <c r="AP34" s="39"/>
      <c r="AQ34" s="46">
        <v>410000000</v>
      </c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54">
        <v>0</v>
      </c>
      <c r="BC34" s="41">
        <f>SUM(Tabla1[[#This Row],[Recursos propios 20252]:[Otros 202515]])</f>
        <v>410000000</v>
      </c>
      <c r="BD34" s="41" t="e">
        <f>+Tabla1[[#This Row],[Total Comprometido 2025]]/Tabla1[[#This Row],[Total 2025]]</f>
        <v>#DIV/0!</v>
      </c>
      <c r="BE34" s="39"/>
      <c r="BF34" s="39"/>
      <c r="BG34" s="39"/>
      <c r="BH34" s="59" t="s">
        <v>237</v>
      </c>
      <c r="BI34" s="57" t="s">
        <v>238</v>
      </c>
      <c r="BJ34" s="59">
        <v>3</v>
      </c>
    </row>
    <row r="35" spans="1:62" s="74" customFormat="1" ht="72">
      <c r="A35" s="49">
        <v>187</v>
      </c>
      <c r="B35" s="49" t="s">
        <v>147</v>
      </c>
      <c r="C35" s="49" t="s">
        <v>148</v>
      </c>
      <c r="D35" s="49" t="s">
        <v>160</v>
      </c>
      <c r="E35" s="49" t="s">
        <v>161</v>
      </c>
      <c r="F35" s="49" t="s">
        <v>174</v>
      </c>
      <c r="G35" s="49" t="s">
        <v>175</v>
      </c>
      <c r="H35" s="49">
        <v>190504000</v>
      </c>
      <c r="I35" s="49" t="s">
        <v>176</v>
      </c>
      <c r="J35" s="49">
        <v>2030</v>
      </c>
      <c r="K35" s="49" t="s">
        <v>82</v>
      </c>
      <c r="L35" s="49" t="s">
        <v>235</v>
      </c>
      <c r="M35" s="49">
        <v>8000</v>
      </c>
      <c r="N35" s="49">
        <v>20000</v>
      </c>
      <c r="O35" s="39"/>
      <c r="P35" s="40">
        <f>+Tabla1[[#This Row],[Meta Ejecutada Vigencia4]]/Tabla1[[#This Row],[Meta Programada Vigencia]]</f>
        <v>0</v>
      </c>
      <c r="Q35" s="40">
        <f>+Tabla1[[#This Row],[Meta Ejecutada Vigencia4]]/Tabla1[[#This Row],[Meta Programada Cuatrienio3]]</f>
        <v>0</v>
      </c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41">
        <f>SUM(Tabla1[[#This Row],[Recursos propios 2025]:[Otros 2025]])</f>
        <v>0</v>
      </c>
      <c r="AO35" s="54">
        <v>400000000</v>
      </c>
      <c r="AP35" s="39"/>
      <c r="AQ35" s="46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54"/>
      <c r="BC35" s="41">
        <f>SUM(Tabla1[[#This Row],[Recursos propios 20252]:[Otros 202515]])</f>
        <v>400000000</v>
      </c>
      <c r="BD35" s="41" t="e">
        <f>+Tabla1[[#This Row],[Total Comprometido 2025]]/Tabla1[[#This Row],[Total 2025]]</f>
        <v>#DIV/0!</v>
      </c>
      <c r="BE35" s="39"/>
      <c r="BF35" s="39"/>
      <c r="BG35" s="39"/>
      <c r="BH35" s="49" t="s">
        <v>237</v>
      </c>
      <c r="BI35" s="57" t="s">
        <v>238</v>
      </c>
      <c r="BJ35" s="49">
        <v>3</v>
      </c>
    </row>
    <row r="36" spans="1:62" s="74" customFormat="1" ht="126">
      <c r="A36" s="59">
        <v>188</v>
      </c>
      <c r="B36" s="59" t="s">
        <v>147</v>
      </c>
      <c r="C36" s="59" t="s">
        <v>148</v>
      </c>
      <c r="D36" s="59" t="s">
        <v>160</v>
      </c>
      <c r="E36" s="59" t="s">
        <v>161</v>
      </c>
      <c r="F36" s="59" t="s">
        <v>177</v>
      </c>
      <c r="G36" s="59" t="s">
        <v>178</v>
      </c>
      <c r="H36" s="59">
        <v>190502300</v>
      </c>
      <c r="I36" s="59" t="s">
        <v>179</v>
      </c>
      <c r="J36" s="60">
        <v>1</v>
      </c>
      <c r="K36" s="59" t="s">
        <v>82</v>
      </c>
      <c r="L36" s="59" t="s">
        <v>235</v>
      </c>
      <c r="M36" s="60">
        <v>4</v>
      </c>
      <c r="N36" s="59">
        <v>1</v>
      </c>
      <c r="O36" s="39"/>
      <c r="P36" s="40">
        <f>+Tabla1[[#This Row],[Meta Ejecutada Vigencia4]]/Tabla1[[#This Row],[Meta Programada Vigencia]]</f>
        <v>0</v>
      </c>
      <c r="Q36" s="40">
        <f>+Tabla1[[#This Row],[Meta Ejecutada Vigencia4]]/Tabla1[[#This Row],[Meta Programada Cuatrienio3]]</f>
        <v>0</v>
      </c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41">
        <f>SUM(Tabla1[[#This Row],[Recursos propios 2025]:[Otros 2025]])</f>
        <v>0</v>
      </c>
      <c r="AO36" s="75">
        <v>280000000</v>
      </c>
      <c r="AP36" s="39"/>
      <c r="AQ36" s="48">
        <v>300000000</v>
      </c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54">
        <v>0</v>
      </c>
      <c r="BC36" s="41">
        <f>SUM(Tabla1[[#This Row],[Recursos propios 20252]:[Otros 202515]])</f>
        <v>580000000</v>
      </c>
      <c r="BD36" s="41" t="e">
        <f>+Tabla1[[#This Row],[Total Comprometido 2025]]/Tabla1[[#This Row],[Total 2025]]</f>
        <v>#DIV/0!</v>
      </c>
      <c r="BE36" s="39"/>
      <c r="BF36" s="39"/>
      <c r="BG36" s="39"/>
      <c r="BH36" s="59" t="s">
        <v>237</v>
      </c>
      <c r="BI36" s="57" t="s">
        <v>238</v>
      </c>
      <c r="BJ36" s="59">
        <v>3</v>
      </c>
    </row>
    <row r="37" spans="1:62" s="74" customFormat="1" ht="162">
      <c r="A37" s="49">
        <v>189</v>
      </c>
      <c r="B37" s="49" t="s">
        <v>147</v>
      </c>
      <c r="C37" s="49" t="s">
        <v>148</v>
      </c>
      <c r="D37" s="49" t="s">
        <v>160</v>
      </c>
      <c r="E37" s="49" t="s">
        <v>161</v>
      </c>
      <c r="F37" s="49" t="s">
        <v>180</v>
      </c>
      <c r="G37" s="49" t="s">
        <v>181</v>
      </c>
      <c r="H37" s="49">
        <v>190504900</v>
      </c>
      <c r="I37" s="49" t="s">
        <v>182</v>
      </c>
      <c r="J37" s="49">
        <v>1</v>
      </c>
      <c r="K37" s="49" t="s">
        <v>82</v>
      </c>
      <c r="L37" s="49" t="s">
        <v>235</v>
      </c>
      <c r="M37" s="49">
        <v>4</v>
      </c>
      <c r="N37" s="49">
        <v>1</v>
      </c>
      <c r="O37" s="39"/>
      <c r="P37" s="40">
        <f>+Tabla1[[#This Row],[Meta Ejecutada Vigencia4]]/Tabla1[[#This Row],[Meta Programada Vigencia]]</f>
        <v>0</v>
      </c>
      <c r="Q37" s="40">
        <f>+Tabla1[[#This Row],[Meta Ejecutada Vigencia4]]/Tabla1[[#This Row],[Meta Programada Cuatrienio3]]</f>
        <v>0</v>
      </c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41">
        <f>SUM(Tabla1[[#This Row],[Recursos propios 2025]:[Otros 2025]])</f>
        <v>0</v>
      </c>
      <c r="AO37" s="54">
        <v>1767522258</v>
      </c>
      <c r="AP37" s="39"/>
      <c r="AQ37" s="46">
        <v>230176762</v>
      </c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54">
        <v>0</v>
      </c>
      <c r="BC37" s="41">
        <f>SUM(Tabla1[[#This Row],[Recursos propios 20252]:[Otros 202515]])</f>
        <v>1997699020</v>
      </c>
      <c r="BD37" s="41" t="e">
        <f>+Tabla1[[#This Row],[Total Comprometido 2025]]/Tabla1[[#This Row],[Total 2025]]</f>
        <v>#DIV/0!</v>
      </c>
      <c r="BE37" s="39"/>
      <c r="BF37" s="39"/>
      <c r="BG37" s="39"/>
      <c r="BH37" s="49" t="s">
        <v>237</v>
      </c>
      <c r="BI37" s="57" t="s">
        <v>238</v>
      </c>
      <c r="BJ37" s="49">
        <v>3</v>
      </c>
    </row>
    <row r="38" spans="1:62" s="74" customFormat="1" ht="144">
      <c r="A38" s="59">
        <v>190</v>
      </c>
      <c r="B38" s="59" t="s">
        <v>147</v>
      </c>
      <c r="C38" s="59" t="s">
        <v>148</v>
      </c>
      <c r="D38" s="59" t="s">
        <v>160</v>
      </c>
      <c r="E38" s="59" t="s">
        <v>161</v>
      </c>
      <c r="F38" s="59" t="s">
        <v>183</v>
      </c>
      <c r="G38" s="59" t="s">
        <v>184</v>
      </c>
      <c r="H38" s="59">
        <v>190504300</v>
      </c>
      <c r="I38" s="59" t="s">
        <v>185</v>
      </c>
      <c r="J38" s="60">
        <v>1</v>
      </c>
      <c r="K38" s="59" t="s">
        <v>82</v>
      </c>
      <c r="L38" s="59" t="s">
        <v>235</v>
      </c>
      <c r="M38" s="60">
        <v>4</v>
      </c>
      <c r="N38" s="59">
        <v>1</v>
      </c>
      <c r="O38" s="39"/>
      <c r="P38" s="40">
        <f>+Tabla1[[#This Row],[Meta Ejecutada Vigencia4]]/Tabla1[[#This Row],[Meta Programada Vigencia]]</f>
        <v>0</v>
      </c>
      <c r="Q38" s="40">
        <f>+Tabla1[[#This Row],[Meta Ejecutada Vigencia4]]/Tabla1[[#This Row],[Meta Programada Cuatrienio3]]</f>
        <v>0</v>
      </c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41">
        <f>SUM(Tabla1[[#This Row],[Recursos propios 2025]:[Otros 2025]])</f>
        <v>0</v>
      </c>
      <c r="AO38" s="54">
        <v>0</v>
      </c>
      <c r="AP38" s="39"/>
      <c r="AQ38" s="46">
        <v>200000000</v>
      </c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54">
        <v>0</v>
      </c>
      <c r="BC38" s="41">
        <f>SUM(Tabla1[[#This Row],[Recursos propios 20252]:[Otros 202515]])</f>
        <v>200000000</v>
      </c>
      <c r="BD38" s="41" t="e">
        <f>+Tabla1[[#This Row],[Total Comprometido 2025]]/Tabla1[[#This Row],[Total 2025]]</f>
        <v>#DIV/0!</v>
      </c>
      <c r="BE38" s="39"/>
      <c r="BF38" s="39"/>
      <c r="BG38" s="39"/>
      <c r="BH38" s="59" t="s">
        <v>237</v>
      </c>
      <c r="BI38" s="57" t="s">
        <v>238</v>
      </c>
      <c r="BJ38" s="59">
        <v>3</v>
      </c>
    </row>
    <row r="39" spans="1:62" s="74" customFormat="1" ht="144">
      <c r="A39" s="49">
        <v>191</v>
      </c>
      <c r="B39" s="49" t="s">
        <v>147</v>
      </c>
      <c r="C39" s="49" t="s">
        <v>148</v>
      </c>
      <c r="D39" s="49" t="s">
        <v>160</v>
      </c>
      <c r="E39" s="49" t="s">
        <v>161</v>
      </c>
      <c r="F39" s="49" t="s">
        <v>186</v>
      </c>
      <c r="G39" s="49" t="s">
        <v>187</v>
      </c>
      <c r="H39" s="49">
        <v>190502400</v>
      </c>
      <c r="I39" s="49" t="s">
        <v>188</v>
      </c>
      <c r="J39" s="49">
        <v>1</v>
      </c>
      <c r="K39" s="49" t="s">
        <v>82</v>
      </c>
      <c r="L39" s="49" t="s">
        <v>235</v>
      </c>
      <c r="M39" s="49">
        <v>4</v>
      </c>
      <c r="N39" s="49">
        <v>1</v>
      </c>
      <c r="O39" s="39"/>
      <c r="P39" s="40">
        <f>+Tabla1[[#This Row],[Meta Ejecutada Vigencia4]]/Tabla1[[#This Row],[Meta Programada Vigencia]]</f>
        <v>0</v>
      </c>
      <c r="Q39" s="40">
        <f>+Tabla1[[#This Row],[Meta Ejecutada Vigencia4]]/Tabla1[[#This Row],[Meta Programada Cuatrienio3]]</f>
        <v>0</v>
      </c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41">
        <f>SUM(Tabla1[[#This Row],[Recursos propios 2025]:[Otros 2025]])</f>
        <v>0</v>
      </c>
      <c r="AO39" s="75">
        <v>684294000</v>
      </c>
      <c r="AP39" s="39"/>
      <c r="AQ39" s="48">
        <v>300000000</v>
      </c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54">
        <v>0</v>
      </c>
      <c r="BC39" s="41">
        <f>SUM(Tabla1[[#This Row],[Recursos propios 20252]:[Otros 202515]])</f>
        <v>984294000</v>
      </c>
      <c r="BD39" s="41" t="e">
        <f>+Tabla1[[#This Row],[Total Comprometido 2025]]/Tabla1[[#This Row],[Total 2025]]</f>
        <v>#DIV/0!</v>
      </c>
      <c r="BE39" s="39"/>
      <c r="BF39" s="39"/>
      <c r="BG39" s="39"/>
      <c r="BH39" s="49" t="s">
        <v>237</v>
      </c>
      <c r="BI39" s="57" t="s">
        <v>238</v>
      </c>
      <c r="BJ39" s="49">
        <v>3</v>
      </c>
    </row>
    <row r="40" spans="1:62" s="74" customFormat="1" ht="108">
      <c r="A40" s="59">
        <v>192</v>
      </c>
      <c r="B40" s="59" t="s">
        <v>147</v>
      </c>
      <c r="C40" s="59" t="s">
        <v>148</v>
      </c>
      <c r="D40" s="59" t="s">
        <v>160</v>
      </c>
      <c r="E40" s="59" t="s">
        <v>161</v>
      </c>
      <c r="F40" s="59" t="s">
        <v>189</v>
      </c>
      <c r="G40" s="59" t="s">
        <v>190</v>
      </c>
      <c r="H40" s="59">
        <v>190502200</v>
      </c>
      <c r="I40" s="59" t="s">
        <v>191</v>
      </c>
      <c r="J40" s="60">
        <v>1</v>
      </c>
      <c r="K40" s="59" t="s">
        <v>82</v>
      </c>
      <c r="L40" s="59" t="s">
        <v>235</v>
      </c>
      <c r="M40" s="60">
        <v>4</v>
      </c>
      <c r="N40" s="59">
        <v>1</v>
      </c>
      <c r="O40" s="39"/>
      <c r="P40" s="40">
        <f>+Tabla1[[#This Row],[Meta Ejecutada Vigencia4]]/Tabla1[[#This Row],[Meta Programada Vigencia]]</f>
        <v>0</v>
      </c>
      <c r="Q40" s="40">
        <f>+Tabla1[[#This Row],[Meta Ejecutada Vigencia4]]/Tabla1[[#This Row],[Meta Programada Cuatrienio3]]</f>
        <v>0</v>
      </c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41">
        <f>SUM(Tabla1[[#This Row],[Recursos propios 2025]:[Otros 2025]])</f>
        <v>0</v>
      </c>
      <c r="AO40" s="54">
        <v>0</v>
      </c>
      <c r="AP40" s="39"/>
      <c r="AQ40" s="48">
        <v>700000000</v>
      </c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54">
        <v>0</v>
      </c>
      <c r="BC40" s="41">
        <f>SUM(Tabla1[[#This Row],[Recursos propios 20252]:[Otros 202515]])</f>
        <v>700000000</v>
      </c>
      <c r="BD40" s="41" t="e">
        <f>+Tabla1[[#This Row],[Total Comprometido 2025]]/Tabla1[[#This Row],[Total 2025]]</f>
        <v>#DIV/0!</v>
      </c>
      <c r="BE40" s="39"/>
      <c r="BF40" s="39"/>
      <c r="BG40" s="39"/>
      <c r="BH40" s="59" t="s">
        <v>237</v>
      </c>
      <c r="BI40" s="57" t="s">
        <v>238</v>
      </c>
      <c r="BJ40" s="59">
        <v>3</v>
      </c>
    </row>
    <row r="41" spans="1:62" s="74" customFormat="1" ht="72">
      <c r="A41" s="49">
        <v>193</v>
      </c>
      <c r="B41" s="49" t="s">
        <v>147</v>
      </c>
      <c r="C41" s="49" t="s">
        <v>148</v>
      </c>
      <c r="D41" s="49" t="s">
        <v>160</v>
      </c>
      <c r="E41" s="49" t="s">
        <v>161</v>
      </c>
      <c r="F41" s="49" t="s">
        <v>192</v>
      </c>
      <c r="G41" s="49" t="s">
        <v>193</v>
      </c>
      <c r="H41" s="49">
        <v>190501500</v>
      </c>
      <c r="I41" s="49" t="s">
        <v>194</v>
      </c>
      <c r="J41" s="49">
        <v>1</v>
      </c>
      <c r="K41" s="49" t="s">
        <v>82</v>
      </c>
      <c r="L41" s="49" t="s">
        <v>236</v>
      </c>
      <c r="M41" s="49">
        <v>1</v>
      </c>
      <c r="N41" s="49">
        <v>1</v>
      </c>
      <c r="O41" s="39"/>
      <c r="P41" s="40">
        <f>+Tabla1[[#This Row],[Meta Ejecutada Vigencia4]]/Tabla1[[#This Row],[Meta Programada Vigencia]]</f>
        <v>0</v>
      </c>
      <c r="Q41" s="40">
        <f>+Tabla1[[#This Row],[Meta Ejecutada Vigencia4]]/Tabla1[[#This Row],[Meta Programada Cuatrienio3]]</f>
        <v>0</v>
      </c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41">
        <f>SUM(Tabla1[[#This Row],[Recursos propios 2025]:[Otros 2025]])</f>
        <v>0</v>
      </c>
      <c r="AO41" s="54">
        <v>0</v>
      </c>
      <c r="AP41" s="39"/>
      <c r="AQ41" s="46">
        <v>2944715000</v>
      </c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54">
        <v>0</v>
      </c>
      <c r="BC41" s="41">
        <f>SUM(Tabla1[[#This Row],[Recursos propios 20252]:[Otros 202515]])</f>
        <v>2944715000</v>
      </c>
      <c r="BD41" s="41" t="e">
        <f>+Tabla1[[#This Row],[Total Comprometido 2025]]/Tabla1[[#This Row],[Total 2025]]</f>
        <v>#DIV/0!</v>
      </c>
      <c r="BE41" s="39"/>
      <c r="BF41" s="39"/>
      <c r="BG41" s="39"/>
      <c r="BH41" s="49" t="s">
        <v>237</v>
      </c>
      <c r="BI41" s="57" t="s">
        <v>238</v>
      </c>
      <c r="BJ41" s="49">
        <v>3</v>
      </c>
    </row>
    <row r="42" spans="1:62" s="74" customFormat="1" ht="126">
      <c r="A42" s="59">
        <v>194</v>
      </c>
      <c r="B42" s="59" t="s">
        <v>147</v>
      </c>
      <c r="C42" s="59" t="s">
        <v>148</v>
      </c>
      <c r="D42" s="59" t="s">
        <v>160</v>
      </c>
      <c r="E42" s="59" t="s">
        <v>161</v>
      </c>
      <c r="F42" s="59" t="s">
        <v>195</v>
      </c>
      <c r="G42" s="59" t="s">
        <v>196</v>
      </c>
      <c r="H42" s="59">
        <v>190504200</v>
      </c>
      <c r="I42" s="59" t="s">
        <v>197</v>
      </c>
      <c r="J42" s="60">
        <v>16352</v>
      </c>
      <c r="K42" s="59" t="s">
        <v>82</v>
      </c>
      <c r="L42" s="59" t="s">
        <v>235</v>
      </c>
      <c r="M42" s="60">
        <v>20000</v>
      </c>
      <c r="N42" s="59">
        <v>4000</v>
      </c>
      <c r="O42" s="39"/>
      <c r="P42" s="40">
        <f>+Tabla1[[#This Row],[Meta Ejecutada Vigencia4]]/Tabla1[[#This Row],[Meta Programada Vigencia]]</f>
        <v>0</v>
      </c>
      <c r="Q42" s="40">
        <f>+Tabla1[[#This Row],[Meta Ejecutada Vigencia4]]/Tabla1[[#This Row],[Meta Programada Cuatrienio3]]</f>
        <v>0</v>
      </c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41">
        <f>SUM(Tabla1[[#This Row],[Recursos propios 2025]:[Otros 2025]])</f>
        <v>0</v>
      </c>
      <c r="AO42" s="54">
        <v>300000000</v>
      </c>
      <c r="AP42" s="39"/>
      <c r="AQ42" s="46">
        <v>300000000</v>
      </c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54">
        <v>0</v>
      </c>
      <c r="BC42" s="41">
        <f>SUM(Tabla1[[#This Row],[Recursos propios 20252]:[Otros 202515]])</f>
        <v>600000000</v>
      </c>
      <c r="BD42" s="41" t="e">
        <f>+Tabla1[[#This Row],[Total Comprometido 2025]]/Tabla1[[#This Row],[Total 2025]]</f>
        <v>#DIV/0!</v>
      </c>
      <c r="BE42" s="39"/>
      <c r="BF42" s="39"/>
      <c r="BG42" s="39"/>
      <c r="BH42" s="59" t="s">
        <v>237</v>
      </c>
      <c r="BI42" s="57" t="s">
        <v>238</v>
      </c>
      <c r="BJ42" s="59">
        <v>3</v>
      </c>
    </row>
    <row r="43" spans="1:62" s="74" customFormat="1" ht="126">
      <c r="A43" s="49">
        <v>195</v>
      </c>
      <c r="B43" s="49" t="s">
        <v>147</v>
      </c>
      <c r="C43" s="49" t="s">
        <v>148</v>
      </c>
      <c r="D43" s="49" t="s">
        <v>198</v>
      </c>
      <c r="E43" s="49" t="s">
        <v>199</v>
      </c>
      <c r="F43" s="49" t="s">
        <v>200</v>
      </c>
      <c r="G43" s="59" t="s">
        <v>201</v>
      </c>
      <c r="H43" s="49">
        <v>190604400</v>
      </c>
      <c r="I43" s="49" t="s">
        <v>202</v>
      </c>
      <c r="J43" s="59">
        <v>256340</v>
      </c>
      <c r="K43" s="49" t="s">
        <v>82</v>
      </c>
      <c r="L43" s="49" t="s">
        <v>236</v>
      </c>
      <c r="M43" s="60">
        <v>281600</v>
      </c>
      <c r="N43" s="49">
        <v>274737</v>
      </c>
      <c r="O43" s="39"/>
      <c r="P43" s="40">
        <f>+Tabla1[[#This Row],[Meta Ejecutada Vigencia4]]/Tabla1[[#This Row],[Meta Programada Vigencia]]</f>
        <v>0</v>
      </c>
      <c r="Q43" s="40">
        <f>+Tabla1[[#This Row],[Meta Ejecutada Vigencia4]]/Tabla1[[#This Row],[Meta Programada Cuatrienio3]]</f>
        <v>0</v>
      </c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41">
        <f>SUM(Tabla1[[#This Row],[Recursos propios 2025]:[Otros 2025]])</f>
        <v>0</v>
      </c>
      <c r="AO43" s="75">
        <v>297851408547.74799</v>
      </c>
      <c r="AP43" s="39"/>
      <c r="AQ43" s="46">
        <v>142761815495</v>
      </c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54"/>
      <c r="BC43" s="41">
        <f>SUM(Tabla1[[#This Row],[Recursos propios 20252]:[Otros 202515]])</f>
        <v>440613224042.74799</v>
      </c>
      <c r="BD43" s="41" t="e">
        <f>+Tabla1[[#This Row],[Total Comprometido 2025]]/Tabla1[[#This Row],[Total 2025]]</f>
        <v>#DIV/0!</v>
      </c>
      <c r="BE43" s="39"/>
      <c r="BF43" s="39"/>
      <c r="BG43" s="39"/>
      <c r="BH43" s="49" t="s">
        <v>237</v>
      </c>
      <c r="BI43" s="57" t="s">
        <v>238</v>
      </c>
      <c r="BJ43" s="49">
        <v>3</v>
      </c>
    </row>
    <row r="44" spans="1:62" s="74" customFormat="1" ht="72">
      <c r="A44" s="59">
        <v>196</v>
      </c>
      <c r="B44" s="59" t="s">
        <v>147</v>
      </c>
      <c r="C44" s="59" t="s">
        <v>148</v>
      </c>
      <c r="D44" s="59" t="s">
        <v>198</v>
      </c>
      <c r="E44" s="49" t="s">
        <v>199</v>
      </c>
      <c r="F44" s="59" t="s">
        <v>203</v>
      </c>
      <c r="G44" s="59" t="s">
        <v>204</v>
      </c>
      <c r="H44" s="59">
        <v>190600100</v>
      </c>
      <c r="I44" s="59" t="s">
        <v>205</v>
      </c>
      <c r="J44" s="60">
        <v>0</v>
      </c>
      <c r="K44" s="59" t="s">
        <v>82</v>
      </c>
      <c r="L44" s="59" t="s">
        <v>235</v>
      </c>
      <c r="M44" s="60">
        <v>1</v>
      </c>
      <c r="N44" s="59">
        <v>0.5</v>
      </c>
      <c r="O44" s="39"/>
      <c r="P44" s="40">
        <f>+Tabla1[[#This Row],[Meta Ejecutada Vigencia4]]/Tabla1[[#This Row],[Meta Programada Vigencia]]</f>
        <v>0</v>
      </c>
      <c r="Q44" s="40">
        <f>+Tabla1[[#This Row],[Meta Ejecutada Vigencia4]]/Tabla1[[#This Row],[Meta Programada Cuatrienio3]]</f>
        <v>0</v>
      </c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41">
        <f>SUM(Tabla1[[#This Row],[Recursos propios 2025]:[Otros 2025]])</f>
        <v>0</v>
      </c>
      <c r="AO44" s="54">
        <v>0</v>
      </c>
      <c r="AP44" s="39"/>
      <c r="AQ44" s="46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54">
        <v>15557282419.060001</v>
      </c>
      <c r="BC44" s="41">
        <f>SUM(Tabla1[[#This Row],[Recursos propios 20252]:[Otros 202515]])</f>
        <v>15557282419.060001</v>
      </c>
      <c r="BD44" s="41" t="e">
        <f>+Tabla1[[#This Row],[Total Comprometido 2025]]/Tabla1[[#This Row],[Total 2025]]</f>
        <v>#DIV/0!</v>
      </c>
      <c r="BE44" s="39"/>
      <c r="BF44" s="39"/>
      <c r="BG44" s="39"/>
      <c r="BH44" s="59" t="s">
        <v>237</v>
      </c>
      <c r="BI44" s="57" t="s">
        <v>238</v>
      </c>
      <c r="BJ44" s="59">
        <v>3</v>
      </c>
    </row>
    <row r="45" spans="1:62" s="74" customFormat="1" ht="72">
      <c r="A45" s="49">
        <v>197</v>
      </c>
      <c r="B45" s="49" t="s">
        <v>147</v>
      </c>
      <c r="C45" s="49" t="s">
        <v>148</v>
      </c>
      <c r="D45" s="49" t="s">
        <v>198</v>
      </c>
      <c r="E45" s="49" t="s">
        <v>199</v>
      </c>
      <c r="F45" s="49" t="s">
        <v>206</v>
      </c>
      <c r="G45" s="49" t="s">
        <v>207</v>
      </c>
      <c r="H45" s="49">
        <v>190603000</v>
      </c>
      <c r="I45" s="49" t="s">
        <v>208</v>
      </c>
      <c r="J45" s="49">
        <v>0</v>
      </c>
      <c r="K45" s="49" t="s">
        <v>82</v>
      </c>
      <c r="L45" s="49" t="s">
        <v>235</v>
      </c>
      <c r="M45" s="49">
        <v>1</v>
      </c>
      <c r="N45" s="49">
        <v>0</v>
      </c>
      <c r="O45" s="39"/>
      <c r="P45" s="40" t="e">
        <f>+Tabla1[[#This Row],[Meta Ejecutada Vigencia4]]/Tabla1[[#This Row],[Meta Programada Vigencia]]</f>
        <v>#DIV/0!</v>
      </c>
      <c r="Q45" s="40">
        <f>+Tabla1[[#This Row],[Meta Ejecutada Vigencia4]]/Tabla1[[#This Row],[Meta Programada Cuatrienio3]]</f>
        <v>0</v>
      </c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41">
        <f>SUM(Tabla1[[#This Row],[Recursos propios 2025]:[Otros 2025]])</f>
        <v>0</v>
      </c>
      <c r="AO45" s="54">
        <v>0</v>
      </c>
      <c r="AP45" s="39"/>
      <c r="AQ45" s="46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54"/>
      <c r="BC45" s="41">
        <f>SUM(Tabla1[[#This Row],[Recursos propios 20252]:[Otros 202515]])</f>
        <v>0</v>
      </c>
      <c r="BD45" s="41" t="e">
        <f>+Tabla1[[#This Row],[Total Comprometido 2025]]/Tabla1[[#This Row],[Total 2025]]</f>
        <v>#DIV/0!</v>
      </c>
      <c r="BE45" s="39"/>
      <c r="BF45" s="39"/>
      <c r="BG45" s="39"/>
      <c r="BH45" s="49" t="s">
        <v>237</v>
      </c>
      <c r="BI45" s="57" t="s">
        <v>238</v>
      </c>
      <c r="BJ45" s="49">
        <v>3</v>
      </c>
    </row>
    <row r="46" spans="1:62" s="74" customFormat="1" ht="72">
      <c r="A46" s="59">
        <v>198</v>
      </c>
      <c r="B46" s="59" t="s">
        <v>147</v>
      </c>
      <c r="C46" s="59" t="s">
        <v>148</v>
      </c>
      <c r="D46" s="59" t="s">
        <v>198</v>
      </c>
      <c r="E46" s="59" t="s">
        <v>199</v>
      </c>
      <c r="F46" s="59" t="s">
        <v>209</v>
      </c>
      <c r="G46" s="59" t="s">
        <v>210</v>
      </c>
      <c r="H46" s="59">
        <v>190603400</v>
      </c>
      <c r="I46" s="59" t="s">
        <v>211</v>
      </c>
      <c r="J46" s="60">
        <v>0</v>
      </c>
      <c r="K46" s="59" t="s">
        <v>82</v>
      </c>
      <c r="L46" s="59" t="s">
        <v>235</v>
      </c>
      <c r="M46" s="60">
        <v>3</v>
      </c>
      <c r="N46" s="59">
        <v>1</v>
      </c>
      <c r="O46" s="39"/>
      <c r="P46" s="40">
        <f>+Tabla1[[#This Row],[Meta Ejecutada Vigencia4]]/Tabla1[[#This Row],[Meta Programada Vigencia]]</f>
        <v>0</v>
      </c>
      <c r="Q46" s="40">
        <f>+Tabla1[[#This Row],[Meta Ejecutada Vigencia4]]/Tabla1[[#This Row],[Meta Programada Cuatrienio3]]</f>
        <v>0</v>
      </c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41">
        <f>SUM(Tabla1[[#This Row],[Recursos propios 2025]:[Otros 2025]])</f>
        <v>0</v>
      </c>
      <c r="AO46" s="54">
        <v>500000000</v>
      </c>
      <c r="AP46" s="39"/>
      <c r="AQ46" s="46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54">
        <v>0</v>
      </c>
      <c r="BC46" s="41">
        <f>SUM(Tabla1[[#This Row],[Recursos propios 20252]:[Otros 202515]])</f>
        <v>500000000</v>
      </c>
      <c r="BD46" s="41" t="e">
        <f>+Tabla1[[#This Row],[Total Comprometido 2025]]/Tabla1[[#This Row],[Total 2025]]</f>
        <v>#DIV/0!</v>
      </c>
      <c r="BE46" s="39"/>
      <c r="BF46" s="39"/>
      <c r="BG46" s="39"/>
      <c r="BH46" s="59" t="s">
        <v>237</v>
      </c>
      <c r="BI46" s="57" t="s">
        <v>238</v>
      </c>
      <c r="BJ46" s="59">
        <v>3</v>
      </c>
    </row>
    <row r="47" spans="1:62" s="74" customFormat="1" ht="72">
      <c r="A47" s="49">
        <v>199</v>
      </c>
      <c r="B47" s="49" t="s">
        <v>147</v>
      </c>
      <c r="C47" s="49" t="s">
        <v>148</v>
      </c>
      <c r="D47" s="49" t="s">
        <v>198</v>
      </c>
      <c r="E47" s="49" t="s">
        <v>199</v>
      </c>
      <c r="F47" s="49" t="s">
        <v>212</v>
      </c>
      <c r="G47" s="49" t="s">
        <v>213</v>
      </c>
      <c r="H47" s="49">
        <v>190600500</v>
      </c>
      <c r="I47" s="49" t="s">
        <v>214</v>
      </c>
      <c r="J47" s="49">
        <v>1</v>
      </c>
      <c r="K47" s="49" t="s">
        <v>82</v>
      </c>
      <c r="L47" s="49" t="s">
        <v>235</v>
      </c>
      <c r="M47" s="49">
        <v>1</v>
      </c>
      <c r="N47" s="49">
        <v>0.45</v>
      </c>
      <c r="O47" s="39"/>
      <c r="P47" s="40">
        <f>+Tabla1[[#This Row],[Meta Ejecutada Vigencia4]]/Tabla1[[#This Row],[Meta Programada Vigencia]]</f>
        <v>0</v>
      </c>
      <c r="Q47" s="40">
        <f>+Tabla1[[#This Row],[Meta Ejecutada Vigencia4]]/Tabla1[[#This Row],[Meta Programada Cuatrienio3]]</f>
        <v>0</v>
      </c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41">
        <f>SUM(Tabla1[[#This Row],[Recursos propios 2025]:[Otros 2025]])</f>
        <v>0</v>
      </c>
      <c r="AO47" s="54">
        <v>0</v>
      </c>
      <c r="AP47" s="39"/>
      <c r="AQ47" s="46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54">
        <v>52276470</v>
      </c>
      <c r="BC47" s="41">
        <f>SUM(Tabla1[[#This Row],[Recursos propios 20252]:[Otros 202515]])</f>
        <v>52276470</v>
      </c>
      <c r="BD47" s="41" t="e">
        <f>+Tabla1[[#This Row],[Total Comprometido 2025]]/Tabla1[[#This Row],[Total 2025]]</f>
        <v>#DIV/0!</v>
      </c>
      <c r="BE47" s="39"/>
      <c r="BF47" s="39"/>
      <c r="BG47" s="39"/>
      <c r="BH47" s="49" t="s">
        <v>237</v>
      </c>
      <c r="BI47" s="57" t="s">
        <v>238</v>
      </c>
      <c r="BJ47" s="49">
        <v>3</v>
      </c>
    </row>
    <row r="48" spans="1:62" s="74" customFormat="1" ht="198">
      <c r="A48" s="38">
        <v>272</v>
      </c>
      <c r="B48" s="59" t="s">
        <v>147</v>
      </c>
      <c r="C48" s="59" t="s">
        <v>148</v>
      </c>
      <c r="D48" s="59" t="s">
        <v>149</v>
      </c>
      <c r="E48" s="59" t="s">
        <v>150</v>
      </c>
      <c r="F48" s="59" t="s">
        <v>215</v>
      </c>
      <c r="G48" s="59" t="s">
        <v>216</v>
      </c>
      <c r="H48" s="59">
        <v>190304100</v>
      </c>
      <c r="I48" s="59" t="s">
        <v>217</v>
      </c>
      <c r="J48" s="60">
        <v>1</v>
      </c>
      <c r="K48" s="59" t="s">
        <v>82</v>
      </c>
      <c r="L48" s="59" t="s">
        <v>236</v>
      </c>
      <c r="M48" s="60">
        <v>1</v>
      </c>
      <c r="N48" s="59">
        <v>1</v>
      </c>
      <c r="O48" s="39"/>
      <c r="P48" s="40">
        <f>+Tabla1[[#This Row],[Meta Ejecutada Vigencia4]]/Tabla1[[#This Row],[Meta Programada Vigencia]]</f>
        <v>0</v>
      </c>
      <c r="Q48" s="40">
        <f>+Tabla1[[#This Row],[Meta Ejecutada Vigencia4]]/Tabla1[[#This Row],[Meta Programada Cuatrienio3]]</f>
        <v>0</v>
      </c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41">
        <f>SUM(Tabla1[[#This Row],[Recursos propios 2025]:[Otros 2025]])</f>
        <v>0</v>
      </c>
      <c r="AO48" s="54">
        <v>1769531020.2520001</v>
      </c>
      <c r="AP48" s="39"/>
      <c r="AQ48" s="46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54"/>
      <c r="BC48" s="41">
        <f>SUM(Tabla1[[#This Row],[Recursos propios 20252]:[Otros 202515]])</f>
        <v>1769531020.2520001</v>
      </c>
      <c r="BD48" s="41" t="e">
        <f>+Tabla1[[#This Row],[Total Comprometido 2025]]/Tabla1[[#This Row],[Total 2025]]</f>
        <v>#DIV/0!</v>
      </c>
      <c r="BE48" s="39"/>
      <c r="BF48" s="39"/>
      <c r="BG48" s="39"/>
      <c r="BH48" s="59" t="s">
        <v>237</v>
      </c>
      <c r="BI48" s="57" t="s">
        <v>238</v>
      </c>
      <c r="BJ48" s="59">
        <v>3</v>
      </c>
    </row>
    <row r="49" spans="1:62" s="74" customFormat="1" ht="324">
      <c r="A49" s="38">
        <v>273</v>
      </c>
      <c r="B49" s="49" t="s">
        <v>147</v>
      </c>
      <c r="C49" s="49" t="s">
        <v>148</v>
      </c>
      <c r="D49" s="49" t="s">
        <v>160</v>
      </c>
      <c r="E49" s="49" t="s">
        <v>161</v>
      </c>
      <c r="F49" s="49" t="s">
        <v>218</v>
      </c>
      <c r="G49" s="49" t="s">
        <v>219</v>
      </c>
      <c r="H49" s="49">
        <v>190504100</v>
      </c>
      <c r="I49" s="49" t="s">
        <v>220</v>
      </c>
      <c r="J49" s="49">
        <v>409</v>
      </c>
      <c r="K49" s="49" t="s">
        <v>82</v>
      </c>
      <c r="L49" s="49" t="s">
        <v>235</v>
      </c>
      <c r="M49" s="49">
        <v>1000</v>
      </c>
      <c r="N49" s="49">
        <v>300</v>
      </c>
      <c r="O49" s="39"/>
      <c r="P49" s="40">
        <f>+Tabla1[[#This Row],[Meta Ejecutada Vigencia4]]/Tabla1[[#This Row],[Meta Programada Vigencia]]</f>
        <v>0</v>
      </c>
      <c r="Q49" s="40">
        <f>+Tabla1[[#This Row],[Meta Ejecutada Vigencia4]]/Tabla1[[#This Row],[Meta Programada Cuatrienio3]]</f>
        <v>0</v>
      </c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41">
        <f>SUM(Tabla1[[#This Row],[Recursos propios 2025]:[Otros 2025]])</f>
        <v>0</v>
      </c>
      <c r="AO49" s="75">
        <v>180000000</v>
      </c>
      <c r="AP49" s="39"/>
      <c r="AQ49" s="46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54">
        <v>0</v>
      </c>
      <c r="BC49" s="41">
        <f>SUM(Tabla1[[#This Row],[Recursos propios 20252]:[Otros 202515]])</f>
        <v>180000000</v>
      </c>
      <c r="BD49" s="41" t="e">
        <f>+Tabla1[[#This Row],[Total Comprometido 2025]]/Tabla1[[#This Row],[Total 2025]]</f>
        <v>#DIV/0!</v>
      </c>
      <c r="BE49" s="39"/>
      <c r="BF49" s="39"/>
      <c r="BG49" s="39"/>
      <c r="BH49" s="49" t="s">
        <v>237</v>
      </c>
      <c r="BI49" s="57" t="s">
        <v>238</v>
      </c>
      <c r="BJ49" s="49">
        <v>3</v>
      </c>
    </row>
    <row r="50" spans="1:62" s="74" customFormat="1" ht="198">
      <c r="A50" s="38">
        <v>274</v>
      </c>
      <c r="B50" s="59" t="s">
        <v>147</v>
      </c>
      <c r="C50" s="59" t="s">
        <v>148</v>
      </c>
      <c r="D50" s="59" t="s">
        <v>160</v>
      </c>
      <c r="E50" s="59" t="s">
        <v>161</v>
      </c>
      <c r="F50" s="59" t="s">
        <v>177</v>
      </c>
      <c r="G50" s="59" t="s">
        <v>221</v>
      </c>
      <c r="H50" s="59">
        <v>190502300</v>
      </c>
      <c r="I50" s="59" t="s">
        <v>222</v>
      </c>
      <c r="J50" s="60">
        <v>0</v>
      </c>
      <c r="K50" s="59" t="s">
        <v>223</v>
      </c>
      <c r="L50" s="59" t="s">
        <v>235</v>
      </c>
      <c r="M50" s="60">
        <v>4</v>
      </c>
      <c r="N50" s="59">
        <v>2</v>
      </c>
      <c r="O50" s="39"/>
      <c r="P50" s="40">
        <f>+Tabla1[[#This Row],[Meta Ejecutada Vigencia4]]/Tabla1[[#This Row],[Meta Programada Vigencia]]</f>
        <v>0</v>
      </c>
      <c r="Q50" s="40">
        <f>+Tabla1[[#This Row],[Meta Ejecutada Vigencia4]]/Tabla1[[#This Row],[Meta Programada Cuatrienio3]]</f>
        <v>0</v>
      </c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41">
        <f>SUM(Tabla1[[#This Row],[Recursos propios 2025]:[Otros 2025]])</f>
        <v>0</v>
      </c>
      <c r="AO50" s="54">
        <v>20000000</v>
      </c>
      <c r="AP50" s="39"/>
      <c r="AQ50" s="46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54"/>
      <c r="BC50" s="41">
        <f>SUM(Tabla1[[#This Row],[Recursos propios 20252]:[Otros 202515]])</f>
        <v>20000000</v>
      </c>
      <c r="BD50" s="41" t="e">
        <f>+Tabla1[[#This Row],[Total Comprometido 2025]]/Tabla1[[#This Row],[Total 2025]]</f>
        <v>#DIV/0!</v>
      </c>
      <c r="BE50" s="39"/>
      <c r="BF50" s="39"/>
      <c r="BG50" s="39"/>
      <c r="BH50" s="59" t="s">
        <v>237</v>
      </c>
      <c r="BI50" s="57" t="s">
        <v>238</v>
      </c>
      <c r="BJ50" s="59">
        <v>3</v>
      </c>
    </row>
    <row r="51" spans="1:62" s="74" customFormat="1" ht="72">
      <c r="A51" s="42">
        <v>275</v>
      </c>
      <c r="B51" s="49" t="s">
        <v>147</v>
      </c>
      <c r="C51" s="49" t="s">
        <v>148</v>
      </c>
      <c r="D51" s="49" t="s">
        <v>198</v>
      </c>
      <c r="E51" s="49" t="s">
        <v>199</v>
      </c>
      <c r="F51" s="49" t="s">
        <v>224</v>
      </c>
      <c r="G51" s="49" t="s">
        <v>225</v>
      </c>
      <c r="H51" s="49">
        <v>190603300</v>
      </c>
      <c r="I51" s="49" t="s">
        <v>226</v>
      </c>
      <c r="J51" s="49">
        <v>1</v>
      </c>
      <c r="K51" s="49" t="s">
        <v>82</v>
      </c>
      <c r="L51" s="49" t="s">
        <v>235</v>
      </c>
      <c r="M51" s="49">
        <v>2</v>
      </c>
      <c r="N51" s="49">
        <v>2</v>
      </c>
      <c r="O51" s="43"/>
      <c r="P51" s="44">
        <f>+Tabla1[[#This Row],[Meta Ejecutada Vigencia4]]/Tabla1[[#This Row],[Meta Programada Vigencia]]</f>
        <v>0</v>
      </c>
      <c r="Q51" s="44">
        <f>+Tabla1[[#This Row],[Meta Ejecutada Vigencia4]]/Tabla1[[#This Row],[Meta Programada Cuatrienio3]]</f>
        <v>0</v>
      </c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5">
        <f>SUM(Tabla1[[#This Row],[Recursos propios 2025]:[Otros 2025]])</f>
        <v>0</v>
      </c>
      <c r="AO51" s="54">
        <v>0</v>
      </c>
      <c r="AP51" s="43"/>
      <c r="AQ51" s="47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54">
        <v>1500000000</v>
      </c>
      <c r="BC51" s="45">
        <f>SUM(Tabla1[[#This Row],[Recursos propios 20252]:[Otros 202515]])</f>
        <v>1500000000</v>
      </c>
      <c r="BD51" s="45" t="e">
        <f>+Tabla1[[#This Row],[Total Comprometido 2025]]/Tabla1[[#This Row],[Total 2025]]</f>
        <v>#DIV/0!</v>
      </c>
      <c r="BE51" s="43"/>
      <c r="BF51" s="43"/>
      <c r="BG51" s="43"/>
      <c r="BH51" s="49" t="s">
        <v>237</v>
      </c>
      <c r="BI51" s="57" t="s">
        <v>238</v>
      </c>
      <c r="BJ51" s="49">
        <v>3</v>
      </c>
    </row>
    <row r="52" spans="1:62" s="74" customFormat="1" ht="342">
      <c r="A52" s="38">
        <v>284</v>
      </c>
      <c r="B52" s="59" t="s">
        <v>74</v>
      </c>
      <c r="C52" s="59" t="s">
        <v>76</v>
      </c>
      <c r="D52" s="59" t="s">
        <v>110</v>
      </c>
      <c r="E52" s="59" t="s">
        <v>111</v>
      </c>
      <c r="F52" s="59" t="s">
        <v>115</v>
      </c>
      <c r="G52" s="59" t="s">
        <v>227</v>
      </c>
      <c r="H52" s="59">
        <v>320305000</v>
      </c>
      <c r="I52" s="59" t="s">
        <v>228</v>
      </c>
      <c r="J52" s="60">
        <v>0</v>
      </c>
      <c r="K52" s="59" t="s">
        <v>103</v>
      </c>
      <c r="L52" s="59" t="s">
        <v>235</v>
      </c>
      <c r="M52" s="60" t="s">
        <v>233</v>
      </c>
      <c r="N52" s="59">
        <v>15</v>
      </c>
      <c r="O52" s="39"/>
      <c r="P52" s="40">
        <f>+Tabla1[[#This Row],[Meta Ejecutada Vigencia4]]/Tabla1[[#This Row],[Meta Programada Vigencia]]</f>
        <v>0</v>
      </c>
      <c r="Q52" s="40" t="e">
        <f>+Tabla1[[#This Row],[Meta Ejecutada Vigencia4]]/Tabla1[[#This Row],[Meta Programada Cuatrienio3]]</f>
        <v>#VALUE!</v>
      </c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41">
        <f>SUM(Tabla1[[#This Row],[Recursos propios 2025]:[Otros 2025]])</f>
        <v>0</v>
      </c>
      <c r="AO52" s="54">
        <v>100000000</v>
      </c>
      <c r="AP52" s="39"/>
      <c r="AQ52" s="46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54">
        <v>0</v>
      </c>
      <c r="BC52" s="41">
        <f>SUM(Tabla1[[#This Row],[Recursos propios 20252]:[Otros 202515]])</f>
        <v>100000000</v>
      </c>
      <c r="BD52" s="41" t="e">
        <f>+Tabla1[[#This Row],[Total Comprometido 2025]]/Tabla1[[#This Row],[Total 2025]]</f>
        <v>#DIV/0!</v>
      </c>
      <c r="BE52" s="39"/>
      <c r="BF52" s="39"/>
      <c r="BG52" s="39"/>
      <c r="BH52" s="59" t="s">
        <v>237</v>
      </c>
      <c r="BI52" s="57" t="s">
        <v>238</v>
      </c>
      <c r="BJ52" s="59" t="s">
        <v>246</v>
      </c>
    </row>
    <row r="53" spans="1:62" s="74" customFormat="1" ht="180">
      <c r="A53" s="42">
        <v>285</v>
      </c>
      <c r="B53" s="49" t="s">
        <v>74</v>
      </c>
      <c r="C53" s="49" t="s">
        <v>76</v>
      </c>
      <c r="D53" s="49" t="s">
        <v>97</v>
      </c>
      <c r="E53" s="49" t="s">
        <v>98</v>
      </c>
      <c r="F53" s="49" t="s">
        <v>229</v>
      </c>
      <c r="G53" s="49" t="s">
        <v>230</v>
      </c>
      <c r="H53" s="49">
        <v>320200500</v>
      </c>
      <c r="I53" s="49" t="s">
        <v>231</v>
      </c>
      <c r="J53" s="49">
        <v>0</v>
      </c>
      <c r="K53" s="49" t="s">
        <v>103</v>
      </c>
      <c r="L53" s="49" t="s">
        <v>235</v>
      </c>
      <c r="M53" s="49" t="s">
        <v>234</v>
      </c>
      <c r="N53" s="49">
        <v>5</v>
      </c>
      <c r="O53" s="43"/>
      <c r="P53" s="44">
        <f>+Tabla1[[#This Row],[Meta Ejecutada Vigencia4]]/Tabla1[[#This Row],[Meta Programada Vigencia]]</f>
        <v>0</v>
      </c>
      <c r="Q53" s="44" t="e">
        <f>+Tabla1[[#This Row],[Meta Ejecutada Vigencia4]]/Tabla1[[#This Row],[Meta Programada Cuatrienio3]]</f>
        <v>#VALUE!</v>
      </c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5">
        <f>SUM(Tabla1[[#This Row],[Recursos propios 2025]:[Otros 2025]])</f>
        <v>0</v>
      </c>
      <c r="AO53" s="54">
        <v>150000000</v>
      </c>
      <c r="AP53" s="43"/>
      <c r="AQ53" s="47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54">
        <v>0</v>
      </c>
      <c r="BC53" s="45">
        <f>SUM(Tabla1[[#This Row],[Recursos propios 20252]:[Otros 202515]])</f>
        <v>150000000</v>
      </c>
      <c r="BD53" s="45" t="e">
        <f>+Tabla1[[#This Row],[Total Comprometido 2025]]/Tabla1[[#This Row],[Total 2025]]</f>
        <v>#DIV/0!</v>
      </c>
      <c r="BE53" s="43"/>
      <c r="BF53" s="43"/>
      <c r="BG53" s="43"/>
      <c r="BH53" s="49" t="s">
        <v>237</v>
      </c>
      <c r="BI53" s="57" t="s">
        <v>238</v>
      </c>
      <c r="BJ53" s="49" t="s">
        <v>241</v>
      </c>
    </row>
  </sheetData>
  <sheetProtection algorithmName="SHA-512" hashValue="/T8ZzytojXup8CRv1lQ06FWiDLm3dTkltwOk8pH+nELoGVL7wgOjB4DwXY6WMpEZysxBM7Ue9ZTYTJCiu0GK3A==" saltValue="oprTTGZ3qtp0f5JmOfI82Q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2025-01-31T17:41:58Z</dcterms:modified>
</cp:coreProperties>
</file>