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Planes de Acción 2025 Finales\"/>
    </mc:Choice>
  </mc:AlternateContent>
  <xr:revisionPtr revIDLastSave="0" documentId="8_{BB8ED8F9-3289-4488-AA92-76EE44B01A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4" i="1" l="1"/>
  <c r="Q54" i="1"/>
  <c r="AN54" i="1"/>
  <c r="BC54" i="1"/>
  <c r="P53" i="1"/>
  <c r="Q53" i="1"/>
  <c r="AN53" i="1"/>
  <c r="BC53" i="1"/>
  <c r="P52" i="1"/>
  <c r="Q52" i="1"/>
  <c r="AN52" i="1"/>
  <c r="BC52" i="1"/>
  <c r="P50" i="1"/>
  <c r="P51" i="1"/>
  <c r="Q50" i="1"/>
  <c r="Q51" i="1"/>
  <c r="AN50" i="1"/>
  <c r="AN51" i="1"/>
  <c r="BC50" i="1"/>
  <c r="BC51" i="1"/>
  <c r="P44" i="1"/>
  <c r="P45" i="1"/>
  <c r="P46" i="1"/>
  <c r="P47" i="1"/>
  <c r="P48" i="1"/>
  <c r="P49" i="1"/>
  <c r="Q44" i="1"/>
  <c r="Q45" i="1"/>
  <c r="Q46" i="1"/>
  <c r="Q47" i="1"/>
  <c r="Q48" i="1"/>
  <c r="Q49" i="1"/>
  <c r="AN44" i="1"/>
  <c r="AN45" i="1"/>
  <c r="AN46" i="1"/>
  <c r="AN47" i="1"/>
  <c r="AN48" i="1"/>
  <c r="AN49" i="1"/>
  <c r="BC44" i="1"/>
  <c r="BC45" i="1"/>
  <c r="BC46" i="1"/>
  <c r="BC47" i="1"/>
  <c r="BC48" i="1"/>
  <c r="BC49" i="1"/>
  <c r="P43" i="1"/>
  <c r="Q43" i="1"/>
  <c r="AN43" i="1"/>
  <c r="BC43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D48" i="1" l="1"/>
  <c r="BD44" i="1"/>
  <c r="BD54" i="1"/>
  <c r="BD50" i="1"/>
  <c r="BD46" i="1"/>
  <c r="BD42" i="1"/>
  <c r="BD38" i="1"/>
  <c r="BD34" i="1"/>
  <c r="BD30" i="1"/>
  <c r="BD43" i="1"/>
  <c r="BD53" i="1"/>
  <c r="BD39" i="1"/>
  <c r="BD35" i="1"/>
  <c r="BD40" i="1"/>
  <c r="BD36" i="1"/>
  <c r="BD32" i="1"/>
  <c r="BD52" i="1"/>
  <c r="BD37" i="1"/>
  <c r="BD51" i="1"/>
  <c r="BD49" i="1"/>
  <c r="BD45" i="1"/>
  <c r="BD47" i="1"/>
  <c r="BD31" i="1"/>
  <c r="BD41" i="1"/>
  <c r="BD33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11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BD27" i="1" l="1"/>
  <c r="BD23" i="1"/>
  <c r="BD19" i="1"/>
  <c r="BD15" i="1"/>
  <c r="BD26" i="1"/>
  <c r="BD22" i="1"/>
  <c r="BD18" i="1"/>
  <c r="BD14" i="1"/>
  <c r="BD28" i="1"/>
  <c r="BD29" i="1"/>
  <c r="BD25" i="1"/>
  <c r="BD21" i="1"/>
  <c r="BD17" i="1"/>
  <c r="BD13" i="1"/>
  <c r="BD24" i="1"/>
  <c r="BD20" i="1"/>
  <c r="BD16" i="1"/>
  <c r="BD12" i="1"/>
  <c r="BD11" i="1"/>
</calcChain>
</file>

<file path=xl/sharedStrings.xml><?xml version="1.0" encoding="utf-8"?>
<sst xmlns="http://schemas.openxmlformats.org/spreadsheetml/2006/main" count="569" uniqueCount="220">
  <si>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</si>
  <si>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</si>
  <si>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</si>
  <si>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</si>
  <si>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</si>
  <si>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</si>
  <si>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</si>
  <si>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</si>
  <si>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</si>
  <si>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</si>
  <si>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</si>
  <si>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</si>
  <si>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</si>
  <si>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</si>
  <si>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</si>
  <si>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</si>
  <si>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</si>
  <si>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</si>
  <si>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</si>
  <si>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</si>
  <si>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</si>
  <si>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</si>
  <si>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</si>
  <si>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</si>
  <si>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</si>
  <si>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</si>
  <si>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</si>
  <si>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</si>
  <si>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</si>
  <si>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</si>
  <si>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</si>
  <si>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</si>
  <si>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</si>
  <si>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</si>
  <si>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</si>
  <si>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</si>
  <si>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</si>
  <si>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</si>
  <si>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</si>
  <si>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</si>
  <si>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</si>
  <si>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Versión: 2.0</t>
  </si>
  <si>
    <t>Fecha aprobación: Octubre-10-2024</t>
  </si>
  <si>
    <t>Página: 1 de 1</t>
  </si>
  <si>
    <t>Recursos propios 2025</t>
  </si>
  <si>
    <t>SGP Educación 2025</t>
  </si>
  <si>
    <t>SGP Salud 2025</t>
  </si>
  <si>
    <t>SGP Deporte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</si>
  <si>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</si>
  <si>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</si>
  <si>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</si>
  <si>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</si>
  <si>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</si>
  <si>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</si>
  <si>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</si>
  <si>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Transferencias de capital - cofinanciación departamento 2025</t>
  </si>
  <si>
    <t>Transferencias de capital - cofinanciación nación 2025</t>
  </si>
  <si>
    <t>Otros 2025</t>
  </si>
  <si>
    <t>Total 2025</t>
  </si>
  <si>
    <t>Recursos propios 20252</t>
  </si>
  <si>
    <t>SGP Educación 20253</t>
  </si>
  <si>
    <t>SGP Salud 20254</t>
  </si>
  <si>
    <t>SGP Deporte 20255</t>
  </si>
  <si>
    <t>SGP Cultura 20256</t>
  </si>
  <si>
    <t>SGP Libre inversión 20257</t>
  </si>
  <si>
    <t>SGP Libre destinación 20258</t>
  </si>
  <si>
    <t>SGP Alimentación escolar 20259</t>
  </si>
  <si>
    <t>SGP Municipios río Magdalena 202510</t>
  </si>
  <si>
    <t>SGP APSB 202511</t>
  </si>
  <si>
    <t>Crédito 202512</t>
  </si>
  <si>
    <t>Transferencias de capital - cofinanciación departamento 202513</t>
  </si>
  <si>
    <t>Transferencias de capital - cofinanciación nación 202514</t>
  </si>
  <si>
    <t>Otros 202515</t>
  </si>
  <si>
    <t>Total Comprometido 2025</t>
  </si>
  <si>
    <t>Territorio seguro que protege</t>
  </si>
  <si>
    <t>Inclusión social y reconciliación</t>
  </si>
  <si>
    <t>4102</t>
  </si>
  <si>
    <t>Desarrollo integral de la primera infancia a la juventud, y fortalecimiento de las capacidades de las familias de niñas, niños y adolescentes (4102)</t>
  </si>
  <si>
    <t>4102038</t>
  </si>
  <si>
    <t>Atender a 30.000 niños, niñas, adolescentes y sus familias con un enfoque de inclusión social.</t>
  </si>
  <si>
    <t>Niños, niñas, adolescentes y jóvenes atendidos en los servicios de restablecimiento en la administración de justicia.
 (410203800)</t>
  </si>
  <si>
    <t>Número</t>
  </si>
  <si>
    <t>Territorio seguro que progresa</t>
  </si>
  <si>
    <t>Agricultura y desarrollo rural</t>
  </si>
  <si>
    <t>1702</t>
  </si>
  <si>
    <t>Inclusión Productiva de pequeños productores rurales (1702)</t>
  </si>
  <si>
    <t>1702014</t>
  </si>
  <si>
    <t>Brindar 40 Servicios de apoyo para el acceso a maquinaria y equipos a Productores del sector rural con herramientas que permitan generar valor agregado a las materias primas producidas.</t>
  </si>
  <si>
    <t>Productores beneficiados con acceso a maquinaria y equipo (170201400)</t>
  </si>
  <si>
    <t>inclusión Productiva de pequeños productores rurales (1702)</t>
  </si>
  <si>
    <t>1702016</t>
  </si>
  <si>
    <t>Brindar 5 Servicios de apoyo para el fomento de la asociatividad de pequeños productores rurales de los tres corregimientos del municipio Bucaramanga</t>
  </si>
  <si>
    <t>asociaciones apoyadas 
 (170201600)</t>
  </si>
  <si>
    <t>1702017</t>
  </si>
  <si>
    <t>Fortalecer 150  productores agropecuarios de Bucaramanga, incrementando la cobertura de familias del sector rural en los mercadillos y su formacion en inclusion financiera.</t>
  </si>
  <si>
    <t xml:space="preserve">Productores agropecuarios apoyados
(170201700)
</t>
  </si>
  <si>
    <t>1702010</t>
  </si>
  <si>
    <t>Brindar el servicio de asistencia técnica a 1023 beneficiarios</t>
  </si>
  <si>
    <t xml:space="preserve">Pequenos productores rurales asistidos tecnicamente
(170201000)
</t>
  </si>
  <si>
    <t>1707</t>
  </si>
  <si>
    <t>Sanidad agropecuaria e inocuidad agroalimentaria (1707)</t>
  </si>
  <si>
    <t>1707042</t>
  </si>
  <si>
    <t>Mantener el Servicio de vacunación para 2400 animales de interés agropecuario en los tres corregimientos garantizando el estatus sanitario-libres de aftosa e inmunización contra brucelosis bovina.</t>
  </si>
  <si>
    <t xml:space="preserve">Número de animales vacunados
 (170704200)
</t>
  </si>
  <si>
    <t>1709</t>
  </si>
  <si>
    <t>Infraestructura productiva y comercialización (1709)</t>
  </si>
  <si>
    <t>1709105</t>
  </si>
  <si>
    <t>Apoyar 1 cadena productiva agrícola, forestal o pecuaria</t>
  </si>
  <si>
    <t xml:space="preserve">Cadenas productivas apoyadas
(170910500)
</t>
  </si>
  <si>
    <t>Territorio seguro que integra</t>
  </si>
  <si>
    <t>Gobierno territorial</t>
  </si>
  <si>
    <t>4502</t>
  </si>
  <si>
    <t>Fortalecimiento del buen gobierno para el respeto y garantía de los derechos humanos (4502)</t>
  </si>
  <si>
    <t>4502015</t>
  </si>
  <si>
    <t>Dotar una (1) oficina para la atención y orientación de familias del municipio de Bucaramanga</t>
  </si>
  <si>
    <t>Oficinas para la atención y orientación ciudadana dotadas 
  (450201500)</t>
  </si>
  <si>
    <t xml:space="preserve">Número </t>
  </si>
  <si>
    <t>4103</t>
  </si>
  <si>
    <t>Inclusión social y productiva para la población en situación de vulnerabilidad (4103)</t>
  </si>
  <si>
    <t>4103052</t>
  </si>
  <si>
    <t>Mantener el beneficio a 180 personas en situación de vulnerabilidad con la oferta de servicio exequial</t>
  </si>
  <si>
    <t>Beneficiarios potenciales para quienes se gestiona la oferta social (410305200)</t>
  </si>
  <si>
    <t>4502038</t>
  </si>
  <si>
    <t>Formular e implementar una (1) estrategia que promueve dinámicas familias seguras.  (Cumplimiento a los ejes 1,2 y 3 de la Política Pública para las familias de Bucaramanga, Acuerdo Municipal 034 de 2019)</t>
  </si>
  <si>
    <t>Estrategias de promoción de la garantía de derechos implementadas 
  (450203800)</t>
  </si>
  <si>
    <t>Atender a 31.057 de personas con los programas nacionales de Transferencias Monetarias (Renta Ciudadana, Renta Joven, Compensación Social del IVA y Colombia Mayor) de familias en pobreza extrema, pobreza moderada y en vulnerabilidad municipio de Bucaramanga."</t>
  </si>
  <si>
    <t>Beneficiarios potenciales para quienes se gestiona la oferta social
 (410305200)</t>
  </si>
  <si>
    <t>4104</t>
  </si>
  <si>
    <t>Atención integral de población en situación permanente de desprotección social y/o familiar (4104)</t>
  </si>
  <si>
    <t>4104026</t>
  </si>
  <si>
    <t>Brindar servicio de gestión de oferta social dirigido a 500 personas a través de la implementación de una (1) estrategia de Red de Apoyo comunitario que promuevan la integración del habitante de calle en la sociedad</t>
  </si>
  <si>
    <t>Personas atendidas con oferta institucional. (410402600)</t>
  </si>
  <si>
    <t>4104027</t>
  </si>
  <si>
    <t>Mantener el servicio de atención a 500 personas en habitanza de calle bajo servicios integrales que promueven su inclusión y mejoramiento de su calidad de vida, garantizando la promoción de los derechos</t>
  </si>
  <si>
    <t>Personas atendidas con servicios integrales 
  (410402700)</t>
  </si>
  <si>
    <t>Beneficiar a 25.000 personas con la oferta social y acceso a servicios que contiene la estrategia de apoyo integral para la implementación de mecanismos de articulación para la garantía de derechos en temas de e inclusión laboral, cohesión social, prevención de la discriminación y la xenofobia, en población migrante, retornada, refugiada y de acogida</t>
  </si>
  <si>
    <t>Beneficiarios potenciales para quienes se gestiona la oferta social
  (410305200)</t>
  </si>
  <si>
    <t>Beneficiar a 4.800 mujeres con estrategias comunitarias preventivas que integren componentes psicosocial, jurídico y vocacional en el marco de la
oferta institucional del Centro Integral de la mujer.</t>
  </si>
  <si>
    <t>Formular e implementar una (1) estrategia dirigida a mujeres de la zona rural y urbana del municipio de Bucaramanga para la atención de casos de mujeres víctimas de violencia, la formación en liderazgo, política y derechos humanos, y para potencias la red de mujeres emprendedoras BGA.</t>
  </si>
  <si>
    <t>Estrategias de
 promoción de la
 garantía de derechos
 implementadas.
 (450203800)</t>
  </si>
  <si>
    <t>Brindar servicio de gestión de oferta social dirigido a 1600 personas a través de la implementación de una (1) estrategia de sistema de apoyo comunitario para la prevención y erradicación del maltrato y/o violencia contra las personas mayores</t>
  </si>
  <si>
    <t>4104014</t>
  </si>
  <si>
    <t>Mantener 4 Centros vida municipales en su infraestructura y dotación de los espacios habilitados para la prestación de servicios que incluya un sistema de apoyo comunitario para la prevención y erradicación del maltrato y/o violencia contra las personas mayores.</t>
  </si>
  <si>
    <t>Centros de día para el adulto mayor dotados (410401400)</t>
  </si>
  <si>
    <t>4104008</t>
  </si>
  <si>
    <t>Atender a 8400 adultos mayores violentados y/o que presentan abandono con atención integral; en salud, recreación y buen uso del tiempo libre mediante espacios culturales, artísticos y recreativos.</t>
  </si>
  <si>
    <t>Adultos mayores atendidos con servicios integrales (410400800)</t>
  </si>
  <si>
    <t>Atender a 940 adultos mayores con servicios integrales en modalidad Centros Vida mediante espacios culturales, artísticos y recreativos.</t>
  </si>
  <si>
    <t>Aumentar a 700 la cobertura de personas mayores vinculadas a los procesos de atención integral modalidad Centro Bienestar</t>
  </si>
  <si>
    <t>4104020</t>
  </si>
  <si>
    <t>Atender integralmente a 2200 personas con discapacidad del sector urbano y rural en extrema vulnerabilidad</t>
  </si>
  <si>
    <t>Personas con discapacidad atendidas con servicios integrales. 
  (410402000)</t>
  </si>
  <si>
    <t>4103067</t>
  </si>
  <si>
    <t>Brindar el servicio de gestión de la oferta social para 4400 personas a través de una estrategia de promoción de derechos de las personas con discapacidad y sus familias dentro de la sociedad</t>
  </si>
  <si>
    <t>Documentos de planeación realizados (410306700)</t>
  </si>
  <si>
    <t>Implementar doce (12) estrategias en alianza con instituciones, entidades, fundaciones y/o empresas para impulsar el desarrollo integral de la población con orientación sexual e identidad de género diversa.</t>
  </si>
  <si>
    <t>Estrategias de promoción de la garantía de derechos implementadas 
   (450203800)</t>
  </si>
  <si>
    <t>Implementar una (1) estrategia de promoción de la garantía de derechos a través de una ruta de Prevención, Detección y Atención Interinstitucional ante casos de discriminación dirigida a la población con orientación sexual e identidad de género diversa.</t>
  </si>
  <si>
    <t>Estrategias de promoción de la garantía de derechos implementadas (450203800)</t>
  </si>
  <si>
    <t>4102006</t>
  </si>
  <si>
    <t>Dotar 5 edificaciones de atención a la primera infancia implementando el sistema municipal de cuidado en Bucaramanga.</t>
  </si>
  <si>
    <t>Edificaciones de atención a la primera infancia dotadas (410200600)</t>
  </si>
  <si>
    <t>4102046</t>
  </si>
  <si>
    <t>Realizar 12 campañas de promoción  y prevención de los derechos de los niños, niñas, adolescentes y jóvenes y  mecanismos de restablecimiento de derechos.</t>
  </si>
  <si>
    <t>Campañas de promoción realizadas (410204600)</t>
  </si>
  <si>
    <t>Beneficiar a mil (1000) madres comunitarias y cuidadoras de la infancia a través de una estrategia de fortalecimiento en componentes, pedagógico, comunitario, gestión de redes y de economía de cuidado (bono rosa).</t>
  </si>
  <si>
    <t>4102052</t>
  </si>
  <si>
    <t>Beneficiar a 70.000 niños, niñas, adolescentes con espacios culturales, artísticos, recreativos y de juego.</t>
  </si>
  <si>
    <t>Niños, niñas, adolescentes y jóvenes beneficiados (410205200)</t>
  </si>
  <si>
    <t>Realizar 4 campañas de promoción en homenaje a la niñez para la visibilización de los derechos de la infancia y la promoción del derecho al juego. niños y niñas</t>
  </si>
  <si>
    <t>Formular e Implementar (1) estrategia que contiene la ruta de atención integral a población vulnerable con difícil acceso a la oferta institucional en los centros de atención.</t>
  </si>
  <si>
    <t>Dotar dos (2) espacios para la atención, orientación y refugio de las mujeres y población OSIGD juntos con sus hijas o hijos víctimas de violencia del municipio de Bucaramanga, para el sistema de cuidado</t>
  </si>
  <si>
    <t>Oficinas para la
 atención orientación ciudadana dotadas (450201500)</t>
  </si>
  <si>
    <t>Territorio seguro que genera valor</t>
  </si>
  <si>
    <t>4599</t>
  </si>
  <si>
    <t>Fortalecimiento a la gestión y dirección de la administración pública territorial (4599)</t>
  </si>
  <si>
    <t>4599031</t>
  </si>
  <si>
    <t>Brindar (1) asistencia técnica a los procesos de la Secretaría de Desarrollo Social que se derivan de los planes, programas y proyectos.</t>
  </si>
  <si>
    <t>Entidades, organismos y dependencias asistidos técnicamente (459903100)</t>
  </si>
  <si>
    <t>Implementar una (1) estrategia que promueva espacios de participacion y fomento de la democracia con representantes comunales</t>
  </si>
  <si>
    <t>4502002</t>
  </si>
  <si>
    <t>Dotar 4 ágoras del sector urbano y rural del municipio de Bucaramanga permitiendo el fortalecimiento de las instituciones democráticas y la participación ciudadana</t>
  </si>
  <si>
    <t>Salones comunales construidos y dotados 
  (450200200)</t>
  </si>
  <si>
    <t>4502001</t>
  </si>
  <si>
    <t>Promover 130 espacios de participación ciudadana a través de la garantia del 100% de los ediles con pago de EPS, ARL, póliza de vida.</t>
  </si>
  <si>
    <t>Espacios de participación promovidos 
  (450200100)</t>
  </si>
  <si>
    <t>Promover  254 espacios de participacion dirigidos a las 234 JAC y 20 espacios a las JAL para el fortalecimiento en competencias jurídicas y de formulación de Proyectos.</t>
  </si>
  <si>
    <t>Promover un (1) espacio de participación a través de la implementación de un laboratorio de innovación política juvenil.</t>
  </si>
  <si>
    <t>Espacios de participación promovidos (450200100)</t>
  </si>
  <si>
    <t>4502034</t>
  </si>
  <si>
    <t>Capacitar 8000 jóvenes entre 14 y 28 años con la implementación de una campaña de futuros adultos (bienestar juvenil, que abarca temas de salud mental, emprendimiento, arte y cultura, prevención de consumo de SPA, fortalecimiento de habilidades blandas, resolución de conflictos, derechos sexuales y reproductivos, orientación vocacional)</t>
  </si>
  <si>
    <t>Personas Capacitadas. (450203400)</t>
  </si>
  <si>
    <t>4103017</t>
  </si>
  <si>
    <t>Beneficiar mensualmente a 3.000 personas con raciones de alimentos para comunidades vulnerables (adultos mayores, personas en condición de discapacidad, niños, niñas y adolescentes)</t>
  </si>
  <si>
    <t>Personas beneficiadas con raciones de alimentos (410301700)</t>
  </si>
  <si>
    <t xml:space="preserve">Beneficiar a 550 cuidadores de personas con discapacidad en temas de exploración y entendimiento de la discapacidad, normatividad y derechos de las personas con discapacidad, procesos de habilitación y rehabilitación, orientación ocupacional y proyecto de vida. </t>
  </si>
  <si>
    <t>Información estadística.</t>
  </si>
  <si>
    <t>0406</t>
  </si>
  <si>
    <t>Generación de la información geográfica del territorio nacional (0406)</t>
  </si>
  <si>
    <t>0406009</t>
  </si>
  <si>
    <t xml:space="preserve">Realizar un documento de actualización en el censo de personas con discapacidad del sector urbano y rural definiendo su condición de extrema vulnerabilidad. </t>
  </si>
  <si>
    <t>Documentos de estudios técnicos realizados
(040600900)</t>
  </si>
  <si>
    <t>1708</t>
  </si>
  <si>
    <t>Ciencia, tecnología e innovación agropecuaria (1708)</t>
  </si>
  <si>
    <t>1708018</t>
  </si>
  <si>
    <t>Mejorar 2 especies animales a nivel genético para un mejor rendimiento productivo.</t>
  </si>
  <si>
    <t>Especies trabajadas a nivel genético (170801800)</t>
  </si>
  <si>
    <t>Trabajo</t>
  </si>
  <si>
    <t>3605</t>
  </si>
  <si>
    <t>Fomento de la investigacion, desarrollo tecnologico e innovacion del sector trabajo (3605)</t>
  </si>
  <si>
    <t>3605012</t>
  </si>
  <si>
    <t>Implementar una estrategia para el desarrollo de habilidades productivas a la población barrista del municipio</t>
  </si>
  <si>
    <t>Estrategias implementadas
(360501200).</t>
  </si>
  <si>
    <t>Acumulativa</t>
  </si>
  <si>
    <t>No Acumulativa</t>
  </si>
  <si>
    <t>2
12</t>
  </si>
  <si>
    <t>5
10</t>
  </si>
  <si>
    <t xml:space="preserve">
10</t>
  </si>
  <si>
    <t>Secretaría de Desarrollo Social</t>
  </si>
  <si>
    <t>Ivan Dario Torres Alfonso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</si>
</sst>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$&quot;\ * #,##0.00_-;\-&quot;$&quot;\ * #,##0.00_-;_-&quot;$&quot;\ * &quot;-&quot;??_-;_-@_-"/>
  </numFmts>
  <fonts count="1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9" fontId="9" fillId="0" borderId="1" xfId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9" fontId="9" fillId="0" borderId="23" xfId="1" applyFont="1" applyFill="1" applyBorder="1" applyAlignment="1">
      <alignment horizontal="center" vertical="center"/>
    </xf>
    <xf numFmtId="164" fontId="9" fillId="0" borderId="23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9" fontId="9" fillId="0" borderId="2" xfId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54" totalsRowShown="0" headerRowDxfId="65" dataDxfId="0" headerRowBorderDxfId="64" tableBorderDxfId="63">
  <autoFilter ref="A10:BJ54" xr:uid="{1AC076FA-804F-46D0-9604-6C2F6A4CE31D}"/>
  <tableColumns count="62">
    <tableColumn id="1" xr3:uid="{00000000-0010-0000-0000-000001000000}" name=" Consecutivo PDM" dataDxfId="62"/>
    <tableColumn id="2" xr3:uid="{00000000-0010-0000-0000-000002000000}" name="Linea Estratégica" dataDxfId="61"/>
    <tableColumn id="5" xr3:uid="{00000000-0010-0000-0000-000005000000}" name="Sector" dataDxfId="60"/>
    <tableColumn id="14" xr3:uid="{00000000-0010-0000-0000-00000E000000}" name="Cod. Programa" dataDxfId="59"/>
    <tableColumn id="15" xr3:uid="{00000000-0010-0000-0000-00000F000000}" name="Programa" dataDxfId="58"/>
    <tableColumn id="16" xr3:uid="{00000000-0010-0000-0000-000010000000}" name="Cod. de Producto" dataDxfId="57"/>
    <tableColumn id="17" xr3:uid="{00000000-0010-0000-0000-000011000000}" name="Meta de Producto" dataDxfId="56"/>
    <tableColumn id="18" xr3:uid="{00000000-0010-0000-0000-000012000000}" name="Cod. Indicador de Producto" dataDxfId="55"/>
    <tableColumn id="19" xr3:uid="{00000000-0010-0000-0000-000013000000}" name="Indicador de Producto" dataDxfId="54"/>
    <tableColumn id="20" xr3:uid="{00000000-0010-0000-0000-000014000000}" name="LÍnea Base" dataDxfId="53"/>
    <tableColumn id="21" xr3:uid="{00000000-0010-0000-0000-000015000000}" name="Unidad de Medida2" dataDxfId="52"/>
    <tableColumn id="22" xr3:uid="{00000000-0010-0000-0000-000016000000}" name="Tipo de Meta" dataDxfId="51"/>
    <tableColumn id="23" xr3:uid="{00000000-0010-0000-0000-000017000000}" name="Meta Programada Cuatrienio3" dataDxfId="50"/>
    <tableColumn id="24" xr3:uid="{00000000-0010-0000-0000-000018000000}" name="Meta Programada Vigencia" dataDxfId="49"/>
    <tableColumn id="25" xr3:uid="{00000000-0010-0000-0000-000019000000}" name="Meta Ejecutada Vigencia4" dataDxfId="48"/>
    <tableColumn id="26" xr3:uid="{00000000-0010-0000-0000-00001A000000}" name="Porcentaje Avance Vigencia" dataDxfId="47" dataCellStyle="Porcentaje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46" dataCellStyle="Porcentaje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45"/>
    <tableColumn id="29" xr3:uid="{00000000-0010-0000-0000-00001D000000}" name="Nombre del Proyecto" dataDxfId="44"/>
    <tableColumn id="30" xr3:uid="{00000000-0010-0000-0000-00001E000000}" name="Valor del Proyecto" dataDxfId="43"/>
    <tableColumn id="31" xr3:uid="{00000000-0010-0000-0000-00001F000000}" name="Valor Vigencia Proyecto" dataDxfId="42"/>
    <tableColumn id="32" xr3:uid="{00000000-0010-0000-0000-000020000000}" name="Comuna o Barrio Beneficiado" dataDxfId="41"/>
    <tableColumn id="33" xr3:uid="{00000000-0010-0000-0000-000021000000}" name="Población Beneficiada" dataDxfId="40"/>
    <tableColumn id="34" xr3:uid="{00000000-0010-0000-0000-000022000000}" name="Número de Beneficiarios" dataDxfId="39"/>
    <tableColumn id="44" xr3:uid="{00000000-0010-0000-0000-00002C000000}" name="Actividades Realizadas" dataDxfId="38"/>
    <tableColumn id="46" xr3:uid="{00000000-0010-0000-0000-00002E000000}" name="Recursos propios 2025" dataDxfId="37"/>
    <tableColumn id="47" xr3:uid="{00000000-0010-0000-0000-00002F000000}" name="SGP Educación 2025" dataDxfId="36"/>
    <tableColumn id="48" xr3:uid="{00000000-0010-0000-0000-000030000000}" name="SGP Salud 2025" dataDxfId="35"/>
    <tableColumn id="36" xr3:uid="{9F9AF3B5-9302-4098-86C2-F3751C61856C}" name="SGP Deporte 2025" dataDxfId="34"/>
    <tableColumn id="35" xr3:uid="{C5C853CA-0E38-42F1-B617-F223698DFB1E}" name="SGP Cultura 2025" dataDxfId="33"/>
    <tableColumn id="13" xr3:uid="{D6B586E6-694C-47D3-A512-D9CFE88B0A7F}" name="SGP Libre inversión 2025" dataDxfId="32"/>
    <tableColumn id="12" xr3:uid="{C6702C45-B7D4-4947-B509-EA37B6998105}" name="SGP Libre destinación 2025" dataDxfId="31"/>
    <tableColumn id="11" xr3:uid="{6017F25B-848D-457C-9FE3-AA60351408C4}" name="SGP Alimentación escolar 2025" dataDxfId="30"/>
    <tableColumn id="10" xr3:uid="{2CC2E560-F685-4D13-A61E-33C712BF2BB1}" name="SGP Municipios río Magdalena 2025" dataDxfId="29"/>
    <tableColumn id="9" xr3:uid="{09919044-DCEC-4B52-92EE-B073D02DC126}" name="SGP APSB 2025" dataDxfId="28"/>
    <tableColumn id="8" xr3:uid="{DB23BA9E-ECC6-40CB-BD89-0D2B86F37CB6}" name="Crédito 2025" dataDxfId="27"/>
    <tableColumn id="7" xr3:uid="{D5A630DF-3B56-46D1-9753-5E0368C63EC6}" name="Transferencias de capital - cofinanciación departamento 2025" dataDxfId="26"/>
    <tableColumn id="6" xr3:uid="{412FCA12-6813-443B-B6C2-123BED9F85F9}" name="Transferencias de capital - cofinanciación nación 2025" dataDxfId="25"/>
    <tableColumn id="49" xr3:uid="{00000000-0010-0000-0000-000031000000}" name="Otros 2025" dataDxfId="24"/>
    <tableColumn id="50" xr3:uid="{00000000-0010-0000-0000-000032000000}" name="Total 2025" dataDxfId="23">
      <calculatedColumnFormula>SUM(Tabla1[[#This Row],[Recursos propios 2025]:[Otros 2025]])</calculatedColumnFormula>
    </tableColumn>
    <tableColumn id="51" xr3:uid="{00000000-0010-0000-0000-000033000000}" name="Recursos propios 20252" dataDxfId="22"/>
    <tableColumn id="52" xr3:uid="{00000000-0010-0000-0000-000034000000}" name="SGP Educación 20253" dataDxfId="21"/>
    <tableColumn id="53" xr3:uid="{00000000-0010-0000-0000-000035000000}" name="SGP Salud 20254" dataDxfId="20"/>
    <tableColumn id="62" xr3:uid="{7C7CEB6E-F374-4CFE-9734-C5F0F9CACDEF}" name="SGP Deporte 20255" dataDxfId="19"/>
    <tableColumn id="61" xr3:uid="{3FADCE38-626D-4D04-8E80-59C4EF4A26E2}" name="SGP Cultura 20256" dataDxfId="18"/>
    <tableColumn id="45" xr3:uid="{6E60DE39-5E5F-42D9-8EA9-092D48DC1C96}" name="SGP Libre inversión 20257" dataDxfId="17"/>
    <tableColumn id="43" xr3:uid="{2BAC0D89-AF4D-42C7-B398-E355E1723AC0}" name="SGP Libre destinación 20258" dataDxfId="16"/>
    <tableColumn id="42" xr3:uid="{26B92485-4124-4A13-AFC5-F2B525B9055F}" name="SGP Alimentación escolar 20259" dataDxfId="15"/>
    <tableColumn id="41" xr3:uid="{DE932401-FD8A-4377-94A4-629C2334F09E}" name="SGP Municipios río Magdalena 202510" dataDxfId="14"/>
    <tableColumn id="40" xr3:uid="{1BEDA122-5557-4D48-AF95-BCC1CDE51394}" name="SGP APSB 202511" dataDxfId="13"/>
    <tableColumn id="39" xr3:uid="{08579477-3F83-4D37-83BA-A19DF09AE01D}" name="Crédito 202512" dataDxfId="12"/>
    <tableColumn id="38" xr3:uid="{A6A070B1-2233-4449-B2F2-3342ACF65D94}" name="Transferencias de capital - cofinanciación departamento 202513" dataDxfId="11"/>
    <tableColumn id="37" xr3:uid="{81D561A4-3CB9-4C97-9B09-8163BD53EE55}" name="Transferencias de capital - cofinanciación nación 202514" dataDxfId="10"/>
    <tableColumn id="54" xr3:uid="{00000000-0010-0000-0000-000036000000}" name="Otros 202515" dataDxfId="9"/>
    <tableColumn id="55" xr3:uid="{00000000-0010-0000-0000-000037000000}" name="Total Comprometido 2025" dataDxfId="8">
      <calculatedColumnFormula>SUM(Tabla1[[#This Row],[Recursos propios 20252]:[Otros 202515]])</calculatedColumnFormula>
    </tableColumn>
    <tableColumn id="56" xr3:uid="{00000000-0010-0000-0000-000038000000}" name="Ejecución Presupuestal" dataDxfId="7">
      <calculatedColumnFormula>+Tabla1[[#This Row],[Total Comprometido 2025]]/Tabla1[[#This Row],[Total 2025]]</calculatedColumnFormula>
    </tableColumn>
    <tableColumn id="3" xr3:uid="{97D6E022-C782-4FF3-9460-66988DC9E046}" name="Total Recursos Obligados" dataDxfId="6"/>
    <tableColumn id="4" xr3:uid="{FACF9905-9C80-4C0B-AA93-96434C5C0E89}" name="Total Recursos Pagados" dataDxfId="5"/>
    <tableColumn id="57" xr3:uid="{00000000-0010-0000-0000-000039000000}" name="Recursos Gestionados" dataDxfId="4"/>
    <tableColumn id="58" xr3:uid="{00000000-0010-0000-0000-00003A000000}" name="Dependencia" dataDxfId="3"/>
    <tableColumn id="59" xr3:uid="{00000000-0010-0000-0000-00003B000000}" name="Responsable" dataDxfId="2"/>
    <tableColumn id="60" xr3:uid="{00000000-0010-0000-0000-00003C000000}" name="ODS" dataDxfId="1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54"/>
  <sheetViews>
    <sheetView showGridLines="0" tabSelected="1" zoomScale="60" zoomScaleNormal="60" workbookViewId="0">
      <selection sqref="A1:B4"/>
    </sheetView>
  </sheetViews>
  <sheetFormatPr baseColWidth="10" defaultColWidth="11.375" defaultRowHeight="15"/>
  <cols>
    <col min="1" max="1" width="24" style="6" customWidth="1"/>
    <col min="2" max="2" width="36.125" style="6" customWidth="1"/>
    <col min="3" max="3" width="20.375" style="6" customWidth="1"/>
    <col min="4" max="4" width="19.125" style="6" customWidth="1"/>
    <col min="5" max="5" width="25.75" style="6" customWidth="1"/>
    <col min="6" max="6" width="21.75" style="6" customWidth="1"/>
    <col min="7" max="7" width="22.375" style="6" customWidth="1"/>
    <col min="8" max="8" width="31.75" style="6" customWidth="1"/>
    <col min="9" max="9" width="26.25" style="6" customWidth="1"/>
    <col min="10" max="10" width="14.125" style="6" customWidth="1"/>
    <col min="11" max="11" width="23.25" style="6" customWidth="1"/>
    <col min="12" max="12" width="16.75" style="6" customWidth="1"/>
    <col min="13" max="13" width="33.875" style="6" customWidth="1"/>
    <col min="14" max="14" width="34.375" style="6" customWidth="1"/>
    <col min="15" max="15" width="30.375" style="6" customWidth="1"/>
    <col min="16" max="16" width="27.625" style="7" customWidth="1"/>
    <col min="17" max="17" width="33.75" style="8" customWidth="1"/>
    <col min="18" max="18" width="20.125" style="6" bestFit="1" customWidth="1"/>
    <col min="19" max="19" width="25.125" style="6" customWidth="1"/>
    <col min="20" max="20" width="26.125" style="6" bestFit="1" customWidth="1"/>
    <col min="21" max="21" width="28.375" style="6" customWidth="1"/>
    <col min="22" max="22" width="34.125" style="6" customWidth="1"/>
    <col min="23" max="23" width="26.875" style="6" customWidth="1"/>
    <col min="24" max="24" width="28.875" style="6" customWidth="1"/>
    <col min="25" max="25" width="27.25" style="6" customWidth="1"/>
    <col min="26" max="26" width="22.125" style="6" customWidth="1"/>
    <col min="27" max="27" width="17.625" style="6" customWidth="1"/>
    <col min="28" max="39" width="18.375" style="6" customWidth="1"/>
    <col min="40" max="41" width="24.375" style="6" customWidth="1"/>
    <col min="42" max="51" width="19" style="6" customWidth="1"/>
    <col min="52" max="52" width="26.625" style="6" customWidth="1"/>
    <col min="53" max="53" width="25.375" style="6" customWidth="1"/>
    <col min="54" max="54" width="19" style="6" customWidth="1"/>
    <col min="55" max="55" width="22.625" style="6" customWidth="1"/>
    <col min="56" max="58" width="27.375" style="6" customWidth="1"/>
    <col min="59" max="59" width="25.875" style="6" customWidth="1"/>
    <col min="60" max="60" width="17.625" style="6" customWidth="1"/>
    <col min="61" max="61" width="19.625" style="6" customWidth="1"/>
    <col min="62" max="62" width="21.375" style="6" customWidth="1"/>
    <col min="63" max="63" width="22.875" style="1" bestFit="1" customWidth="1"/>
    <col min="64" max="64" width="33" style="1" bestFit="1" customWidth="1"/>
    <col min="65" max="65" width="28.875" style="1" bestFit="1" customWidth="1"/>
    <col min="66" max="66" width="58.375" style="1" bestFit="1" customWidth="1"/>
    <col min="67" max="67" width="26" style="1" bestFit="1" customWidth="1"/>
    <col min="68" max="68" width="24.375" style="1" bestFit="1" customWidth="1"/>
    <col min="69" max="69" width="35.375" style="1" bestFit="1" customWidth="1"/>
    <col min="70" max="70" width="30.375" style="1" bestFit="1" customWidth="1"/>
    <col min="71" max="71" width="31.375" style="1" bestFit="1" customWidth="1"/>
    <col min="72" max="72" width="38" style="1" bestFit="1" customWidth="1"/>
    <col min="73" max="73" width="40.125" style="1" bestFit="1" customWidth="1"/>
    <col min="74" max="74" width="43.375" style="1" bestFit="1" customWidth="1"/>
    <col min="75" max="75" width="48.875" style="1" bestFit="1" customWidth="1"/>
    <col min="76" max="76" width="39.375" style="1" bestFit="1" customWidth="1"/>
    <col min="77" max="77" width="26.875" style="1" bestFit="1" customWidth="1"/>
    <col min="78" max="78" width="47" style="1" bestFit="1" customWidth="1"/>
    <col min="79" max="79" width="40" style="1" bestFit="1" customWidth="1"/>
    <col min="80" max="80" width="83.625" style="1" bestFit="1" customWidth="1"/>
    <col min="81" max="81" width="21.375" style="1" bestFit="1" customWidth="1"/>
    <col min="82" max="82" width="31.375" style="1" bestFit="1" customWidth="1"/>
    <col min="83" max="83" width="27.375" style="1" bestFit="1" customWidth="1"/>
    <col min="84" max="84" width="56.875" style="1" bestFit="1" customWidth="1"/>
    <col min="85" max="85" width="24.375" style="1" bestFit="1" customWidth="1"/>
    <col min="86" max="86" width="22.875" style="1" bestFit="1" customWidth="1"/>
    <col min="87" max="87" width="33.875" style="1" bestFit="1" customWidth="1"/>
    <col min="88" max="88" width="29" style="1" bestFit="1" customWidth="1"/>
    <col min="89" max="89" width="29.875" style="1" bestFit="1" customWidth="1"/>
    <col min="90" max="90" width="36.375" style="1" bestFit="1" customWidth="1"/>
    <col min="91" max="91" width="38.625" style="1" bestFit="1" customWidth="1"/>
    <col min="92" max="92" width="42" style="1" bestFit="1" customWidth="1"/>
    <col min="93" max="93" width="47.375" style="1" bestFit="1" customWidth="1"/>
    <col min="94" max="94" width="37.875" style="1" bestFit="1" customWidth="1"/>
    <col min="95" max="95" width="25.375" style="1" bestFit="1" customWidth="1"/>
    <col min="96" max="96" width="45.375" style="1" bestFit="1" customWidth="1"/>
    <col min="97" max="97" width="38.375" style="1" bestFit="1" customWidth="1"/>
    <col min="98" max="98" width="82.125" style="1" bestFit="1" customWidth="1"/>
    <col min="99" max="99" width="22" style="1" bestFit="1" customWidth="1"/>
    <col min="100" max="100" width="32.125" style="1" bestFit="1" customWidth="1"/>
    <col min="101" max="101" width="28" style="1" bestFit="1" customWidth="1"/>
    <col min="102" max="102" width="57.375" style="1" bestFit="1" customWidth="1"/>
    <col min="103" max="103" width="25.125" style="1" bestFit="1" customWidth="1"/>
    <col min="104" max="104" width="23.375" style="1" bestFit="1" customWidth="1"/>
    <col min="105" max="105" width="34.375" style="1" bestFit="1" customWidth="1"/>
    <col min="106" max="106" width="29.375" style="1" bestFit="1" customWidth="1"/>
    <col min="107" max="107" width="30.375" style="1" bestFit="1" customWidth="1"/>
    <col min="108" max="108" width="37.125" style="1" bestFit="1" customWidth="1"/>
    <col min="109" max="109" width="39.375" style="1" bestFit="1" customWidth="1"/>
    <col min="110" max="110" width="42.375" style="1" bestFit="1" customWidth="1"/>
    <col min="111" max="111" width="48" style="1" bestFit="1" customWidth="1"/>
    <col min="112" max="112" width="38.375" style="1" bestFit="1" customWidth="1"/>
    <col min="113" max="113" width="25.875" style="1" bestFit="1" customWidth="1"/>
    <col min="114" max="114" width="46" style="1" bestFit="1" customWidth="1"/>
    <col min="115" max="115" width="39.125" style="1" bestFit="1" customWidth="1"/>
    <col min="116" max="116" width="82.625" style="1" bestFit="1" customWidth="1"/>
    <col min="117" max="117" width="20" style="1" bestFit="1" customWidth="1"/>
    <col min="118" max="118" width="30.125" style="1" bestFit="1" customWidth="1"/>
    <col min="119" max="119" width="26" style="1" bestFit="1" customWidth="1"/>
    <col min="120" max="120" width="55.375" style="1" bestFit="1" customWidth="1"/>
    <col min="121" max="121" width="23.375" style="1" bestFit="1" customWidth="1"/>
    <col min="122" max="122" width="21.375" style="1" bestFit="1" customWidth="1"/>
    <col min="123" max="123" width="32.375" style="1" bestFit="1" customWidth="1"/>
    <col min="124" max="124" width="27.625" style="1" bestFit="1" customWidth="1"/>
    <col min="125" max="125" width="28.375" style="1" bestFit="1" customWidth="1"/>
    <col min="126" max="126" width="35.125" style="1" bestFit="1" customWidth="1"/>
    <col min="127" max="127" width="37.375" style="1" bestFit="1" customWidth="1"/>
    <col min="128" max="128" width="40.375" style="1" bestFit="1" customWidth="1"/>
    <col min="129" max="129" width="46" style="1" bestFit="1" customWidth="1"/>
    <col min="130" max="130" width="36.375" style="1" bestFit="1" customWidth="1"/>
    <col min="131" max="131" width="24" style="1" bestFit="1" customWidth="1"/>
    <col min="132" max="132" width="44.125" style="1" bestFit="1" customWidth="1"/>
    <col min="133" max="133" width="37.375" style="1" bestFit="1" customWidth="1"/>
    <col min="134" max="134" width="80.875" style="1" bestFit="1" customWidth="1"/>
    <col min="135" max="135" width="37.125" style="1" bestFit="1" customWidth="1"/>
    <col min="136" max="136" width="22.875" style="1" bestFit="1" customWidth="1"/>
    <col min="137" max="137" width="33" style="1" bestFit="1" customWidth="1"/>
    <col min="138" max="138" width="28.875" style="1" bestFit="1" customWidth="1"/>
    <col min="139" max="139" width="58.375" style="1" bestFit="1" customWidth="1"/>
    <col min="140" max="140" width="26" style="1" bestFit="1" customWidth="1"/>
    <col min="141" max="141" width="24.375" style="1" bestFit="1" customWidth="1"/>
    <col min="142" max="142" width="35.375" style="1" bestFit="1" customWidth="1"/>
    <col min="143" max="143" width="30.375" style="1" bestFit="1" customWidth="1"/>
    <col min="144" max="144" width="31.375" style="1" bestFit="1" customWidth="1"/>
    <col min="145" max="145" width="38" style="1" bestFit="1" customWidth="1"/>
    <col min="146" max="146" width="40.125" style="1" bestFit="1" customWidth="1"/>
    <col min="147" max="147" width="43.375" style="1" bestFit="1" customWidth="1"/>
    <col min="148" max="148" width="48.875" style="1" bestFit="1" customWidth="1"/>
    <col min="149" max="149" width="39.375" style="1" bestFit="1" customWidth="1"/>
    <col min="150" max="150" width="26.875" style="1" bestFit="1" customWidth="1"/>
    <col min="151" max="151" width="47" style="1" bestFit="1" customWidth="1"/>
    <col min="152" max="152" width="40" style="1" bestFit="1" customWidth="1"/>
    <col min="153" max="153" width="83.625" style="1" bestFit="1" customWidth="1"/>
    <col min="154" max="154" width="21.375" style="1" bestFit="1" customWidth="1"/>
    <col min="155" max="155" width="31.375" style="1" bestFit="1" customWidth="1"/>
    <col min="156" max="156" width="27.375" style="1" bestFit="1" customWidth="1"/>
    <col min="157" max="157" width="56.875" style="1" bestFit="1" customWidth="1"/>
    <col min="158" max="158" width="24.375" style="1" bestFit="1" customWidth="1"/>
    <col min="159" max="159" width="22.875" style="1" bestFit="1" customWidth="1"/>
    <col min="160" max="160" width="33.875" style="1" bestFit="1" customWidth="1"/>
    <col min="161" max="161" width="29" style="1" bestFit="1" customWidth="1"/>
    <col min="162" max="162" width="29.875" style="1" bestFit="1" customWidth="1"/>
    <col min="163" max="163" width="36.375" style="1" bestFit="1" customWidth="1"/>
    <col min="164" max="164" width="38.625" style="1" bestFit="1" customWidth="1"/>
    <col min="165" max="165" width="42" style="1" bestFit="1" customWidth="1"/>
    <col min="166" max="166" width="47.375" style="1" bestFit="1" customWidth="1"/>
    <col min="167" max="167" width="37.875" style="1" bestFit="1" customWidth="1"/>
    <col min="168" max="168" width="25.375" style="1" bestFit="1" customWidth="1"/>
    <col min="169" max="169" width="45.375" style="1" bestFit="1" customWidth="1"/>
    <col min="170" max="170" width="38.375" style="1" bestFit="1" customWidth="1"/>
    <col min="171" max="171" width="82.125" style="1" bestFit="1" customWidth="1"/>
    <col min="172" max="172" width="22" style="1" bestFit="1" customWidth="1"/>
    <col min="173" max="173" width="32.125" style="1" bestFit="1" customWidth="1"/>
    <col min="174" max="174" width="28" style="1" bestFit="1" customWidth="1"/>
    <col min="175" max="175" width="57.375" style="1" bestFit="1" customWidth="1"/>
    <col min="176" max="176" width="25.125" style="1" bestFit="1" customWidth="1"/>
    <col min="177" max="177" width="23.375" style="1" bestFit="1" customWidth="1"/>
    <col min="178" max="178" width="34.375" style="1" bestFit="1" customWidth="1"/>
    <col min="179" max="179" width="29.375" style="1" bestFit="1" customWidth="1"/>
    <col min="180" max="180" width="30.375" style="1" bestFit="1" customWidth="1"/>
    <col min="181" max="181" width="37.125" style="1" bestFit="1" customWidth="1"/>
    <col min="182" max="182" width="39.375" style="1" bestFit="1" customWidth="1"/>
    <col min="183" max="183" width="42.375" style="1" bestFit="1" customWidth="1"/>
    <col min="184" max="184" width="48" style="1" bestFit="1" customWidth="1"/>
    <col min="185" max="185" width="38.375" style="1" bestFit="1" customWidth="1"/>
    <col min="186" max="186" width="25.875" style="1" bestFit="1" customWidth="1"/>
    <col min="187" max="187" width="46" style="1" bestFit="1" customWidth="1"/>
    <col min="188" max="188" width="39.125" style="1" bestFit="1" customWidth="1"/>
    <col min="189" max="189" width="82.625" style="1" bestFit="1" customWidth="1"/>
    <col min="190" max="190" width="20" style="1" bestFit="1" customWidth="1"/>
    <col min="191" max="191" width="30.125" style="1" bestFit="1" customWidth="1"/>
    <col min="192" max="192" width="26" style="1" bestFit="1" customWidth="1"/>
    <col min="193" max="193" width="55.375" style="1" bestFit="1" customWidth="1"/>
    <col min="194" max="194" width="23.375" style="1" bestFit="1" customWidth="1"/>
    <col min="195" max="195" width="21.375" style="1" bestFit="1" customWidth="1"/>
    <col min="196" max="196" width="32.375" style="1" bestFit="1" customWidth="1"/>
    <col min="197" max="197" width="27.625" style="1" bestFit="1" customWidth="1"/>
    <col min="198" max="198" width="28.375" style="1" bestFit="1" customWidth="1"/>
    <col min="199" max="199" width="35.125" style="1" bestFit="1" customWidth="1"/>
    <col min="200" max="200" width="37.375" style="1" bestFit="1" customWidth="1"/>
    <col min="201" max="201" width="40.375" style="1" bestFit="1" customWidth="1"/>
    <col min="202" max="202" width="46" style="1" bestFit="1" customWidth="1"/>
    <col min="203" max="203" width="36.375" style="1" bestFit="1" customWidth="1"/>
    <col min="204" max="204" width="24" style="1" bestFit="1" customWidth="1"/>
    <col min="205" max="205" width="44.125" style="1" bestFit="1" customWidth="1"/>
    <col min="206" max="206" width="37.375" style="1" bestFit="1" customWidth="1"/>
    <col min="207" max="207" width="80.875" style="1" bestFit="1" customWidth="1"/>
    <col min="208" max="208" width="37.125" style="1" bestFit="1" customWidth="1"/>
    <col min="209" max="209" width="22.875" style="1" bestFit="1" customWidth="1"/>
    <col min="210" max="210" width="33" style="1" bestFit="1" customWidth="1"/>
    <col min="211" max="211" width="28.875" style="1" bestFit="1" customWidth="1"/>
    <col min="212" max="212" width="58.375" style="1" bestFit="1" customWidth="1"/>
    <col min="213" max="213" width="26" style="1" bestFit="1" customWidth="1"/>
    <col min="214" max="214" width="24.375" style="1" bestFit="1" customWidth="1"/>
    <col min="215" max="215" width="35.375" style="1" bestFit="1" customWidth="1"/>
    <col min="216" max="216" width="30.375" style="1" bestFit="1" customWidth="1"/>
    <col min="217" max="217" width="31.375" style="1" bestFit="1" customWidth="1"/>
    <col min="218" max="218" width="38" style="1" bestFit="1" customWidth="1"/>
    <col min="219" max="219" width="40.125" style="1" bestFit="1" customWidth="1"/>
    <col min="220" max="220" width="43.375" style="1" bestFit="1" customWidth="1"/>
    <col min="221" max="221" width="48.875" style="1" bestFit="1" customWidth="1"/>
    <col min="222" max="222" width="39.375" style="1" bestFit="1" customWidth="1"/>
    <col min="223" max="223" width="26.875" style="1" bestFit="1" customWidth="1"/>
    <col min="224" max="224" width="47" style="1" bestFit="1" customWidth="1"/>
    <col min="225" max="225" width="40" style="1" bestFit="1" customWidth="1"/>
    <col min="226" max="226" width="83.625" style="1" bestFit="1" customWidth="1"/>
    <col min="227" max="227" width="21.375" style="1" bestFit="1" customWidth="1"/>
    <col min="228" max="228" width="31.375" style="1" bestFit="1" customWidth="1"/>
    <col min="229" max="229" width="27.375" style="1" bestFit="1" customWidth="1"/>
    <col min="230" max="230" width="56.875" style="1" bestFit="1" customWidth="1"/>
    <col min="231" max="231" width="24.375" style="1" bestFit="1" customWidth="1"/>
    <col min="232" max="232" width="22.875" style="1" bestFit="1" customWidth="1"/>
    <col min="233" max="233" width="33.875" style="1" bestFit="1" customWidth="1"/>
    <col min="234" max="234" width="29" style="1" bestFit="1" customWidth="1"/>
    <col min="235" max="235" width="29.875" style="1" bestFit="1" customWidth="1"/>
    <col min="236" max="236" width="36.375" style="1" bestFit="1" customWidth="1"/>
    <col min="237" max="237" width="38.625" style="1" bestFit="1" customWidth="1"/>
    <col min="238" max="238" width="42" style="1" bestFit="1" customWidth="1"/>
    <col min="239" max="239" width="47.375" style="1" bestFit="1" customWidth="1"/>
    <col min="240" max="240" width="37.875" style="1" bestFit="1" customWidth="1"/>
    <col min="241" max="241" width="25.375" style="1" bestFit="1" customWidth="1"/>
    <col min="242" max="242" width="45.375" style="1" bestFit="1" customWidth="1"/>
    <col min="243" max="243" width="38.375" style="1" bestFit="1" customWidth="1"/>
    <col min="244" max="244" width="82.125" style="1" bestFit="1" customWidth="1"/>
    <col min="245" max="245" width="22" style="1" bestFit="1" customWidth="1"/>
    <col min="246" max="246" width="32.125" style="1" bestFit="1" customWidth="1"/>
    <col min="247" max="247" width="28" style="1" bestFit="1" customWidth="1"/>
    <col min="248" max="248" width="57.375" style="1" bestFit="1" customWidth="1"/>
    <col min="249" max="249" width="25.125" style="1" bestFit="1" customWidth="1"/>
    <col min="250" max="250" width="23.375" style="1" bestFit="1" customWidth="1"/>
    <col min="251" max="251" width="34.375" style="1" bestFit="1" customWidth="1"/>
    <col min="252" max="252" width="29.375" style="1" bestFit="1" customWidth="1"/>
    <col min="253" max="253" width="30.375" style="1" bestFit="1" customWidth="1"/>
    <col min="254" max="254" width="37.125" style="1" bestFit="1" customWidth="1"/>
    <col min="255" max="255" width="39.375" style="1" bestFit="1" customWidth="1"/>
    <col min="256" max="256" width="42.375" style="1" bestFit="1" customWidth="1"/>
    <col min="257" max="257" width="48" style="1" bestFit="1" customWidth="1"/>
    <col min="258" max="258" width="38.375" style="1" bestFit="1" customWidth="1"/>
    <col min="259" max="259" width="25.875" style="1" bestFit="1" customWidth="1"/>
    <col min="260" max="260" width="46" style="1" bestFit="1" customWidth="1"/>
    <col min="261" max="261" width="39.125" style="1" bestFit="1" customWidth="1"/>
    <col min="262" max="262" width="82.625" style="1" bestFit="1" customWidth="1"/>
    <col min="263" max="263" width="20" style="1" bestFit="1" customWidth="1"/>
    <col min="264" max="264" width="30.125" style="1" bestFit="1" customWidth="1"/>
    <col min="265" max="265" width="26" style="1" bestFit="1" customWidth="1"/>
    <col min="266" max="266" width="55.375" style="1" bestFit="1" customWidth="1"/>
    <col min="267" max="267" width="23.375" style="1" bestFit="1" customWidth="1"/>
    <col min="268" max="268" width="21.375" style="1" bestFit="1" customWidth="1"/>
    <col min="269" max="269" width="32.375" style="1" bestFit="1" customWidth="1"/>
    <col min="270" max="270" width="27.625" style="1" bestFit="1" customWidth="1"/>
    <col min="271" max="271" width="28.375" style="1" bestFit="1" customWidth="1"/>
    <col min="272" max="272" width="35.125" style="1" bestFit="1" customWidth="1"/>
    <col min="273" max="273" width="37.375" style="1" bestFit="1" customWidth="1"/>
    <col min="274" max="274" width="40.375" style="1" bestFit="1" customWidth="1"/>
    <col min="275" max="275" width="46" style="1" bestFit="1" customWidth="1"/>
    <col min="276" max="276" width="36.375" style="1" bestFit="1" customWidth="1"/>
    <col min="277" max="277" width="24" style="1" bestFit="1" customWidth="1"/>
    <col min="278" max="278" width="44.125" style="1" bestFit="1" customWidth="1"/>
    <col min="279" max="279" width="37.375" style="1" bestFit="1" customWidth="1"/>
    <col min="280" max="280" width="80.875" style="1" bestFit="1" customWidth="1"/>
    <col min="281" max="281" width="37.125" style="1" bestFit="1" customWidth="1"/>
    <col min="282" max="282" width="22.875" style="1" bestFit="1" customWidth="1"/>
    <col min="283" max="283" width="33" style="1" bestFit="1" customWidth="1"/>
    <col min="284" max="284" width="28.875" style="1" bestFit="1" customWidth="1"/>
    <col min="285" max="285" width="58.375" style="1" bestFit="1" customWidth="1"/>
    <col min="286" max="286" width="26" style="1" bestFit="1" customWidth="1"/>
    <col min="287" max="287" width="24.375" style="1" bestFit="1" customWidth="1"/>
    <col min="288" max="288" width="35.375" style="1" bestFit="1" customWidth="1"/>
    <col min="289" max="289" width="30.375" style="1" bestFit="1" customWidth="1"/>
    <col min="290" max="290" width="31.375" style="1" bestFit="1" customWidth="1"/>
    <col min="291" max="291" width="38" style="1" bestFit="1" customWidth="1"/>
    <col min="292" max="292" width="40.125" style="1" bestFit="1" customWidth="1"/>
    <col min="293" max="293" width="43.375" style="1" bestFit="1" customWidth="1"/>
    <col min="294" max="294" width="48.875" style="1" bestFit="1" customWidth="1"/>
    <col min="295" max="295" width="39.375" style="1" bestFit="1" customWidth="1"/>
    <col min="296" max="296" width="26.875" style="1" bestFit="1" customWidth="1"/>
    <col min="297" max="297" width="47" style="1" bestFit="1" customWidth="1"/>
    <col min="298" max="298" width="40" style="1" bestFit="1" customWidth="1"/>
    <col min="299" max="299" width="83.625" style="1" bestFit="1" customWidth="1"/>
    <col min="300" max="300" width="21.375" style="1" bestFit="1" customWidth="1"/>
    <col min="301" max="301" width="31.375" style="1" bestFit="1" customWidth="1"/>
    <col min="302" max="302" width="27.375" style="1" bestFit="1" customWidth="1"/>
    <col min="303" max="303" width="56.875" style="1" bestFit="1" customWidth="1"/>
    <col min="304" max="304" width="24.375" style="1" bestFit="1" customWidth="1"/>
    <col min="305" max="305" width="22.875" style="1" bestFit="1" customWidth="1"/>
    <col min="306" max="306" width="33.875" style="1" bestFit="1" customWidth="1"/>
    <col min="307" max="307" width="29" style="1" bestFit="1" customWidth="1"/>
    <col min="308" max="308" width="29.875" style="1" bestFit="1" customWidth="1"/>
    <col min="309" max="309" width="36.375" style="1" bestFit="1" customWidth="1"/>
    <col min="310" max="310" width="38.625" style="1" bestFit="1" customWidth="1"/>
    <col min="311" max="311" width="42" style="1" bestFit="1" customWidth="1"/>
    <col min="312" max="312" width="47.375" style="1" bestFit="1" customWidth="1"/>
    <col min="313" max="313" width="37.875" style="1" bestFit="1" customWidth="1"/>
    <col min="314" max="314" width="25.375" style="1" bestFit="1" customWidth="1"/>
    <col min="315" max="315" width="45.375" style="1" bestFit="1" customWidth="1"/>
    <col min="316" max="316" width="38.375" style="1" bestFit="1" customWidth="1"/>
    <col min="317" max="317" width="82.125" style="1" bestFit="1" customWidth="1"/>
    <col min="318" max="318" width="22" style="1" bestFit="1" customWidth="1"/>
    <col min="319" max="319" width="32.125" style="1" bestFit="1" customWidth="1"/>
    <col min="320" max="320" width="28" style="1" bestFit="1" customWidth="1"/>
    <col min="321" max="321" width="57.375" style="1" bestFit="1" customWidth="1"/>
    <col min="322" max="322" width="25.125" style="1" bestFit="1" customWidth="1"/>
    <col min="323" max="323" width="23.375" style="1" bestFit="1" customWidth="1"/>
    <col min="324" max="324" width="34.375" style="1" bestFit="1" customWidth="1"/>
    <col min="325" max="325" width="29.375" style="1" bestFit="1" customWidth="1"/>
    <col min="326" max="326" width="30.375" style="1" bestFit="1" customWidth="1"/>
    <col min="327" max="327" width="37.125" style="1" bestFit="1" customWidth="1"/>
    <col min="328" max="328" width="39.375" style="1" bestFit="1" customWidth="1"/>
    <col min="329" max="329" width="42.375" style="1" bestFit="1" customWidth="1"/>
    <col min="330" max="330" width="48" style="1" bestFit="1" customWidth="1"/>
    <col min="331" max="331" width="38.375" style="1" bestFit="1" customWidth="1"/>
    <col min="332" max="332" width="25.875" style="1" bestFit="1" customWidth="1"/>
    <col min="333" max="333" width="46" style="1" bestFit="1" customWidth="1"/>
    <col min="334" max="334" width="39.125" style="1" bestFit="1" customWidth="1"/>
    <col min="335" max="335" width="82.625" style="1" bestFit="1" customWidth="1"/>
    <col min="336" max="336" width="20" style="1" bestFit="1" customWidth="1"/>
    <col min="337" max="337" width="30.125" style="1" bestFit="1" customWidth="1"/>
    <col min="338" max="338" width="26" style="1" bestFit="1" customWidth="1"/>
    <col min="339" max="339" width="55.375" style="1" bestFit="1" customWidth="1"/>
    <col min="340" max="340" width="23.375" style="1" bestFit="1" customWidth="1"/>
    <col min="341" max="341" width="21.375" style="1" bestFit="1" customWidth="1"/>
    <col min="342" max="342" width="32.375" style="1" bestFit="1" customWidth="1"/>
    <col min="343" max="343" width="27.625" style="1" bestFit="1" customWidth="1"/>
    <col min="344" max="344" width="28.375" style="1" bestFit="1" customWidth="1"/>
    <col min="345" max="345" width="35.125" style="1" bestFit="1" customWidth="1"/>
    <col min="346" max="346" width="37.375" style="1" bestFit="1" customWidth="1"/>
    <col min="347" max="347" width="40.375" style="1" bestFit="1" customWidth="1"/>
    <col min="348" max="348" width="46" style="1" bestFit="1" customWidth="1"/>
    <col min="349" max="349" width="36.375" style="1" bestFit="1" customWidth="1"/>
    <col min="350" max="350" width="24" style="1" bestFit="1" customWidth="1"/>
    <col min="351" max="351" width="44.125" style="1" bestFit="1" customWidth="1"/>
    <col min="352" max="352" width="37.375" style="1" bestFit="1" customWidth="1"/>
    <col min="353" max="353" width="80.875" style="1" bestFit="1" customWidth="1"/>
    <col min="354" max="354" width="37.125" style="1" bestFit="1" customWidth="1"/>
    <col min="355" max="16384" width="11.375" style="1"/>
  </cols>
  <sheetData>
    <row r="1" spans="1:62" ht="30" customHeight="1">
      <c r="A1" s="22"/>
      <c r="B1" s="22"/>
      <c r="C1" s="23" t="s">
        <v>34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5"/>
      <c r="BH1" s="16" t="s">
        <v>35</v>
      </c>
      <c r="BI1" s="17"/>
      <c r="BJ1" s="18"/>
    </row>
    <row r="2" spans="1:62" ht="30" customHeight="1">
      <c r="A2" s="22"/>
      <c r="B2" s="22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5"/>
      <c r="BH2" s="16" t="s">
        <v>41</v>
      </c>
      <c r="BI2" s="17"/>
      <c r="BJ2" s="18"/>
    </row>
    <row r="3" spans="1:62" ht="30" customHeight="1">
      <c r="A3" s="22"/>
      <c r="B3" s="22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5"/>
      <c r="BH3" s="16" t="s">
        <v>42</v>
      </c>
      <c r="BI3" s="17"/>
      <c r="BJ3" s="18"/>
    </row>
    <row r="4" spans="1:62" ht="30" customHeight="1">
      <c r="A4" s="22"/>
      <c r="B4" s="22"/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8"/>
      <c r="BH4" s="19" t="s">
        <v>43</v>
      </c>
      <c r="BI4" s="20"/>
      <c r="BJ4" s="21"/>
    </row>
    <row r="5" spans="1:62" ht="23.25" customHeight="1">
      <c r="P5" s="6"/>
      <c r="Q5" s="6"/>
      <c r="BJ5" s="12"/>
    </row>
    <row r="6" spans="1:62" ht="28.5" customHeight="1" thickBot="1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  <c r="BI6" s="13"/>
      <c r="BJ6" s="14"/>
    </row>
    <row r="7" spans="1:62" ht="36.950000000000003" customHeight="1" thickBot="1">
      <c r="A7" s="1"/>
      <c r="B7" s="11">
        <v>2025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3"/>
      <c r="BI7" s="13"/>
      <c r="BJ7" s="14"/>
    </row>
    <row r="8" spans="1:62" ht="8.4499999999999993" customHeight="1" thickBot="1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3"/>
      <c r="BI8" s="13"/>
      <c r="BJ8" s="14"/>
    </row>
    <row r="9" spans="1:62" s="2" customFormat="1" ht="38.1" customHeight="1" thickBot="1">
      <c r="A9" s="34" t="s">
        <v>29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1" t="s">
        <v>28</v>
      </c>
      <c r="P9" s="32"/>
      <c r="Q9" s="33"/>
      <c r="R9" s="31" t="s">
        <v>27</v>
      </c>
      <c r="S9" s="32"/>
      <c r="T9" s="32"/>
      <c r="U9" s="32"/>
      <c r="V9" s="32"/>
      <c r="W9" s="32"/>
      <c r="X9" s="32"/>
      <c r="Y9" s="32"/>
      <c r="Z9" s="35" t="s">
        <v>26</v>
      </c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7"/>
      <c r="AO9" s="31" t="s">
        <v>25</v>
      </c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3"/>
      <c r="BH9" s="29" t="s">
        <v>22</v>
      </c>
      <c r="BI9" s="30"/>
      <c r="BJ9" s="15"/>
    </row>
    <row r="10" spans="1:62" s="2" customFormat="1" ht="57" customHeight="1" thickBot="1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44</v>
      </c>
      <c r="AA10" s="4" t="s">
        <v>45</v>
      </c>
      <c r="AB10" s="4" t="s">
        <v>46</v>
      </c>
      <c r="AC10" s="4" t="s">
        <v>47</v>
      </c>
      <c r="AD10" s="4" t="s">
        <v>48</v>
      </c>
      <c r="AE10" s="4" t="s">
        <v>49</v>
      </c>
      <c r="AF10" s="4" t="s">
        <v>50</v>
      </c>
      <c r="AG10" s="4" t="s">
        <v>51</v>
      </c>
      <c r="AH10" s="4" t="s">
        <v>52</v>
      </c>
      <c r="AI10" s="4" t="s">
        <v>53</v>
      </c>
      <c r="AJ10" s="4" t="s">
        <v>54</v>
      </c>
      <c r="AK10" s="4" t="s">
        <v>55</v>
      </c>
      <c r="AL10" s="4" t="s">
        <v>56</v>
      </c>
      <c r="AM10" s="4" t="s">
        <v>57</v>
      </c>
      <c r="AN10" s="4" t="s">
        <v>58</v>
      </c>
      <c r="AO10" s="4" t="s">
        <v>59</v>
      </c>
      <c r="AP10" s="4" t="s">
        <v>60</v>
      </c>
      <c r="AQ10" s="4" t="s">
        <v>61</v>
      </c>
      <c r="AR10" s="4" t="s">
        <v>62</v>
      </c>
      <c r="AS10" s="4" t="s">
        <v>63</v>
      </c>
      <c r="AT10" s="4" t="s">
        <v>64</v>
      </c>
      <c r="AU10" s="4" t="s">
        <v>65</v>
      </c>
      <c r="AV10" s="4" t="s">
        <v>66</v>
      </c>
      <c r="AW10" s="4" t="s">
        <v>67</v>
      </c>
      <c r="AX10" s="4" t="s">
        <v>68</v>
      </c>
      <c r="AY10" s="4" t="s">
        <v>69</v>
      </c>
      <c r="AZ10" s="4" t="s">
        <v>70</v>
      </c>
      <c r="BA10" s="4" t="s">
        <v>71</v>
      </c>
      <c r="BB10" s="4" t="s">
        <v>72</v>
      </c>
      <c r="BC10" s="4" t="s">
        <v>73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55" customFormat="1" ht="144">
      <c r="A11" s="46">
        <v>1</v>
      </c>
      <c r="B11" s="46" t="s">
        <v>74</v>
      </c>
      <c r="C11" s="46" t="s">
        <v>75</v>
      </c>
      <c r="D11" s="46" t="s">
        <v>76</v>
      </c>
      <c r="E11" s="46" t="s">
        <v>77</v>
      </c>
      <c r="F11" s="46" t="s">
        <v>78</v>
      </c>
      <c r="G11" s="46" t="s">
        <v>79</v>
      </c>
      <c r="H11" s="46">
        <v>410203800</v>
      </c>
      <c r="I11" s="46" t="s">
        <v>80</v>
      </c>
      <c r="J11" s="47">
        <v>27311</v>
      </c>
      <c r="K11" s="46" t="s">
        <v>81</v>
      </c>
      <c r="L11" s="46" t="s">
        <v>213</v>
      </c>
      <c r="M11" s="47">
        <v>30000</v>
      </c>
      <c r="N11" s="46">
        <v>7500</v>
      </c>
      <c r="O11" s="48"/>
      <c r="P11" s="49">
        <f>+Tabla1[[#This Row],[Meta Ejecutada Vigencia4]]/Tabla1[[#This Row],[Meta Programada Vigencia]]</f>
        <v>0</v>
      </c>
      <c r="Q11" s="49">
        <f>+Tabla1[[#This Row],[Meta Ejecutada Vigencia4]]/Tabla1[[#This Row],[Meta Programada Cuatrienio3]]</f>
        <v>0</v>
      </c>
      <c r="R11" s="48"/>
      <c r="S11" s="48"/>
      <c r="T11" s="50"/>
      <c r="U11" s="50"/>
      <c r="V11" s="48"/>
      <c r="W11" s="48"/>
      <c r="X11" s="48"/>
      <c r="Y11" s="48"/>
      <c r="Z11" s="51">
        <v>449395000</v>
      </c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2">
        <f>SUM(Tabla1[[#This Row],[Recursos propios 2025]:[Otros 2025]])</f>
        <v>449395000</v>
      </c>
      <c r="AO11" s="53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2">
        <f>SUM(Tabla1[[#This Row],[Recursos propios 20252]:[Otros 202515]])</f>
        <v>0</v>
      </c>
      <c r="BD11" s="49">
        <f>+Tabla1[[#This Row],[Total Comprometido 2025]]/Tabla1[[#This Row],[Total 2025]]</f>
        <v>0</v>
      </c>
      <c r="BE11" s="54"/>
      <c r="BF11" s="54"/>
      <c r="BG11" s="50"/>
      <c r="BH11" s="46" t="s">
        <v>218</v>
      </c>
      <c r="BI11" s="46" t="s">
        <v>219</v>
      </c>
      <c r="BJ11" s="46">
        <v>10</v>
      </c>
    </row>
    <row r="12" spans="1:62" s="57" customFormat="1" ht="216">
      <c r="A12" s="46">
        <v>88</v>
      </c>
      <c r="B12" s="46" t="s">
        <v>82</v>
      </c>
      <c r="C12" s="46" t="s">
        <v>83</v>
      </c>
      <c r="D12" s="46" t="s">
        <v>84</v>
      </c>
      <c r="E12" s="46" t="s">
        <v>85</v>
      </c>
      <c r="F12" s="46" t="s">
        <v>86</v>
      </c>
      <c r="G12" s="46" t="s">
        <v>87</v>
      </c>
      <c r="H12" s="46">
        <v>170201400</v>
      </c>
      <c r="I12" s="46" t="s">
        <v>88</v>
      </c>
      <c r="J12" s="47">
        <v>5</v>
      </c>
      <c r="K12" s="46" t="s">
        <v>81</v>
      </c>
      <c r="L12" s="46" t="s">
        <v>213</v>
      </c>
      <c r="M12" s="47">
        <v>40</v>
      </c>
      <c r="N12" s="46">
        <v>10</v>
      </c>
      <c r="O12" s="39"/>
      <c r="P12" s="40">
        <f>+Tabla1[[#This Row],[Meta Ejecutada Vigencia4]]/Tabla1[[#This Row],[Meta Programada Vigencia]]</f>
        <v>0</v>
      </c>
      <c r="Q12" s="40">
        <f>+Tabla1[[#This Row],[Meta Ejecutada Vigencia4]]/Tabla1[[#This Row],[Meta Programada Cuatrienio3]]</f>
        <v>0</v>
      </c>
      <c r="R12" s="39"/>
      <c r="S12" s="39"/>
      <c r="T12" s="39"/>
      <c r="U12" s="39"/>
      <c r="V12" s="39"/>
      <c r="W12" s="39"/>
      <c r="X12" s="39"/>
      <c r="Y12" s="48"/>
      <c r="Z12" s="51">
        <v>100000000</v>
      </c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6">
        <f>SUM(Tabla1[[#This Row],[Recursos propios 2025]:[Otros 2025]])</f>
        <v>100000000</v>
      </c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6">
        <f>SUM(Tabla1[[#This Row],[Recursos propios 20252]:[Otros 202515]])</f>
        <v>0</v>
      </c>
      <c r="BD12" s="49">
        <f>+Tabla1[[#This Row],[Total Comprometido 2025]]/Tabla1[[#This Row],[Total 2025]]</f>
        <v>0</v>
      </c>
      <c r="BE12" s="53"/>
      <c r="BF12" s="53"/>
      <c r="BG12" s="53"/>
      <c r="BH12" s="46" t="s">
        <v>218</v>
      </c>
      <c r="BI12" s="46" t="s">
        <v>219</v>
      </c>
      <c r="BJ12" s="46" t="s">
        <v>215</v>
      </c>
    </row>
    <row r="13" spans="1:62" s="57" customFormat="1" ht="180">
      <c r="A13" s="58">
        <v>89</v>
      </c>
      <c r="B13" s="58" t="s">
        <v>82</v>
      </c>
      <c r="C13" s="58" t="s">
        <v>83</v>
      </c>
      <c r="D13" s="58" t="s">
        <v>84</v>
      </c>
      <c r="E13" s="58" t="s">
        <v>89</v>
      </c>
      <c r="F13" s="58" t="s">
        <v>90</v>
      </c>
      <c r="G13" s="58" t="s">
        <v>91</v>
      </c>
      <c r="H13" s="58">
        <v>170201600</v>
      </c>
      <c r="I13" s="58" t="s">
        <v>92</v>
      </c>
      <c r="J13" s="58">
        <v>0</v>
      </c>
      <c r="K13" s="58" t="s">
        <v>81</v>
      </c>
      <c r="L13" s="58" t="s">
        <v>213</v>
      </c>
      <c r="M13" s="58">
        <v>5</v>
      </c>
      <c r="N13" s="58">
        <v>2</v>
      </c>
      <c r="O13" s="48"/>
      <c r="P13" s="40">
        <f>+Tabla1[[#This Row],[Meta Ejecutada Vigencia4]]/Tabla1[[#This Row],[Meta Programada Vigencia]]</f>
        <v>0</v>
      </c>
      <c r="Q13" s="40">
        <f>+Tabla1[[#This Row],[Meta Ejecutada Vigencia4]]/Tabla1[[#This Row],[Meta Programada Cuatrienio3]]</f>
        <v>0</v>
      </c>
      <c r="R13" s="39"/>
      <c r="S13" s="39"/>
      <c r="T13" s="39"/>
      <c r="U13" s="39"/>
      <c r="V13" s="39"/>
      <c r="W13" s="39"/>
      <c r="X13" s="39"/>
      <c r="Y13" s="48"/>
      <c r="Z13" s="51">
        <v>110000000</v>
      </c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6">
        <f>SUM(Tabla1[[#This Row],[Recursos propios 2025]:[Otros 2025]])</f>
        <v>110000000</v>
      </c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6">
        <f>SUM(Tabla1[[#This Row],[Recursos propios 20252]:[Otros 202515]])</f>
        <v>0</v>
      </c>
      <c r="BD13" s="49">
        <f>+Tabla1[[#This Row],[Total Comprometido 2025]]/Tabla1[[#This Row],[Total 2025]]</f>
        <v>0</v>
      </c>
      <c r="BE13" s="54"/>
      <c r="BF13" s="54"/>
      <c r="BG13" s="53"/>
      <c r="BH13" s="58" t="s">
        <v>218</v>
      </c>
      <c r="BI13" s="58" t="s">
        <v>219</v>
      </c>
      <c r="BJ13" s="58" t="s">
        <v>215</v>
      </c>
    </row>
    <row r="14" spans="1:62" s="57" customFormat="1" ht="198">
      <c r="A14" s="46">
        <v>90</v>
      </c>
      <c r="B14" s="46" t="s">
        <v>82</v>
      </c>
      <c r="C14" s="46" t="s">
        <v>83</v>
      </c>
      <c r="D14" s="46" t="s">
        <v>84</v>
      </c>
      <c r="E14" s="46" t="s">
        <v>89</v>
      </c>
      <c r="F14" s="46" t="s">
        <v>93</v>
      </c>
      <c r="G14" s="46" t="s">
        <v>94</v>
      </c>
      <c r="H14" s="46">
        <v>170201700</v>
      </c>
      <c r="I14" s="46" t="s">
        <v>95</v>
      </c>
      <c r="J14" s="47">
        <v>130</v>
      </c>
      <c r="K14" s="46" t="s">
        <v>81</v>
      </c>
      <c r="L14" s="46" t="s">
        <v>214</v>
      </c>
      <c r="M14" s="47">
        <v>150</v>
      </c>
      <c r="N14" s="46">
        <v>150</v>
      </c>
      <c r="O14" s="48"/>
      <c r="P14" s="40">
        <f>+Tabla1[[#This Row],[Meta Ejecutada Vigencia4]]/Tabla1[[#This Row],[Meta Programada Vigencia]]</f>
        <v>0</v>
      </c>
      <c r="Q14" s="40">
        <f>+Tabla1[[#This Row],[Meta Ejecutada Vigencia4]]/Tabla1[[#This Row],[Meta Programada Cuatrienio3]]</f>
        <v>0</v>
      </c>
      <c r="R14" s="39"/>
      <c r="S14" s="39"/>
      <c r="T14" s="39"/>
      <c r="U14" s="39"/>
      <c r="V14" s="39"/>
      <c r="W14" s="39"/>
      <c r="X14" s="39"/>
      <c r="Y14" s="48"/>
      <c r="Z14" s="51">
        <v>70000000</v>
      </c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6">
        <f>SUM(Tabla1[[#This Row],[Recursos propios 2025]:[Otros 2025]])</f>
        <v>70000000</v>
      </c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6">
        <f>SUM(Tabla1[[#This Row],[Recursos propios 20252]:[Otros 202515]])</f>
        <v>0</v>
      </c>
      <c r="BD14" s="49">
        <f>+Tabla1[[#This Row],[Total Comprometido 2025]]/Tabla1[[#This Row],[Total 2025]]</f>
        <v>0</v>
      </c>
      <c r="BE14" s="53"/>
      <c r="BF14" s="53"/>
      <c r="BG14" s="53"/>
      <c r="BH14" s="46" t="s">
        <v>218</v>
      </c>
      <c r="BI14" s="46" t="s">
        <v>219</v>
      </c>
      <c r="BJ14" s="46" t="s">
        <v>215</v>
      </c>
    </row>
    <row r="15" spans="1:62" s="57" customFormat="1" ht="90">
      <c r="A15" s="58">
        <v>91</v>
      </c>
      <c r="B15" s="58" t="s">
        <v>82</v>
      </c>
      <c r="C15" s="58" t="s">
        <v>83</v>
      </c>
      <c r="D15" s="58" t="s">
        <v>84</v>
      </c>
      <c r="E15" s="58" t="s">
        <v>89</v>
      </c>
      <c r="F15" s="58" t="s">
        <v>96</v>
      </c>
      <c r="G15" s="58" t="s">
        <v>97</v>
      </c>
      <c r="H15" s="58">
        <v>170201000</v>
      </c>
      <c r="I15" s="58" t="s">
        <v>98</v>
      </c>
      <c r="J15" s="58">
        <v>682</v>
      </c>
      <c r="K15" s="58" t="s">
        <v>81</v>
      </c>
      <c r="L15" s="58" t="s">
        <v>213</v>
      </c>
      <c r="M15" s="58">
        <v>1023</v>
      </c>
      <c r="N15" s="58">
        <v>250</v>
      </c>
      <c r="O15" s="59"/>
      <c r="P15" s="60">
        <f>+Tabla1[[#This Row],[Meta Ejecutada Vigencia4]]/Tabla1[[#This Row],[Meta Programada Vigencia]]</f>
        <v>0</v>
      </c>
      <c r="Q15" s="60">
        <f>+Tabla1[[#This Row],[Meta Ejecutada Vigencia4]]/Tabla1[[#This Row],[Meta Programada Cuatrienio3]]</f>
        <v>0</v>
      </c>
      <c r="R15" s="59"/>
      <c r="S15" s="59"/>
      <c r="T15" s="59"/>
      <c r="U15" s="59"/>
      <c r="V15" s="59"/>
      <c r="W15" s="59"/>
      <c r="X15" s="59"/>
      <c r="Y15" s="48"/>
      <c r="Z15" s="51">
        <v>495200000</v>
      </c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2">
        <f>SUM(Tabla1[[#This Row],[Recursos propios 2025]:[Otros 2025]])</f>
        <v>495200000</v>
      </c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2">
        <f>SUM(Tabla1[[#This Row],[Recursos propios 20252]:[Otros 202515]])</f>
        <v>0</v>
      </c>
      <c r="BD15" s="49">
        <f>+Tabla1[[#This Row],[Total Comprometido 2025]]/Tabla1[[#This Row],[Total 2025]]</f>
        <v>0</v>
      </c>
      <c r="BE15" s="54"/>
      <c r="BF15" s="54"/>
      <c r="BG15" s="61"/>
      <c r="BH15" s="58" t="s">
        <v>218</v>
      </c>
      <c r="BI15" s="58" t="s">
        <v>219</v>
      </c>
      <c r="BJ15" s="58" t="s">
        <v>215</v>
      </c>
    </row>
    <row r="16" spans="1:62" s="57" customFormat="1" ht="234">
      <c r="A16" s="46">
        <v>92</v>
      </c>
      <c r="B16" s="46" t="s">
        <v>82</v>
      </c>
      <c r="C16" s="46" t="s">
        <v>83</v>
      </c>
      <c r="D16" s="46" t="s">
        <v>99</v>
      </c>
      <c r="E16" s="46" t="s">
        <v>100</v>
      </c>
      <c r="F16" s="46" t="s">
        <v>101</v>
      </c>
      <c r="G16" s="46" t="s">
        <v>102</v>
      </c>
      <c r="H16" s="46">
        <v>170704200</v>
      </c>
      <c r="I16" s="46" t="s">
        <v>103</v>
      </c>
      <c r="J16" s="47">
        <v>2400</v>
      </c>
      <c r="K16" s="46" t="s">
        <v>81</v>
      </c>
      <c r="L16" s="46" t="s">
        <v>214</v>
      </c>
      <c r="M16" s="47">
        <v>2400</v>
      </c>
      <c r="N16" s="46">
        <v>2400</v>
      </c>
      <c r="O16" s="39"/>
      <c r="P16" s="40">
        <f>+Tabla1[[#This Row],[Meta Ejecutada Vigencia4]]/Tabla1[[#This Row],[Meta Programada Vigencia]]</f>
        <v>0</v>
      </c>
      <c r="Q16" s="40">
        <f>+Tabla1[[#This Row],[Meta Ejecutada Vigencia4]]/Tabla1[[#This Row],[Meta Programada Cuatrienio3]]</f>
        <v>0</v>
      </c>
      <c r="R16" s="39"/>
      <c r="S16" s="39"/>
      <c r="T16" s="39"/>
      <c r="U16" s="39"/>
      <c r="V16" s="39"/>
      <c r="W16" s="39"/>
      <c r="X16" s="39"/>
      <c r="Y16" s="39"/>
      <c r="Z16" s="51">
        <v>65000000</v>
      </c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6">
        <f>SUM(Tabla1[[#This Row],[Recursos propios 2025]:[Otros 2025]])</f>
        <v>65000000</v>
      </c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6">
        <f>SUM(Tabla1[[#This Row],[Recursos propios 20252]:[Otros 202515]])</f>
        <v>0</v>
      </c>
      <c r="BD16" s="49">
        <f>+Tabla1[[#This Row],[Total Comprometido 2025]]/Tabla1[[#This Row],[Total 2025]]</f>
        <v>0</v>
      </c>
      <c r="BE16" s="53"/>
      <c r="BF16" s="53"/>
      <c r="BG16" s="53"/>
      <c r="BH16" s="46" t="s">
        <v>218</v>
      </c>
      <c r="BI16" s="46" t="s">
        <v>219</v>
      </c>
      <c r="BJ16" s="46" t="s">
        <v>215</v>
      </c>
    </row>
    <row r="17" spans="1:62" s="57" customFormat="1" ht="72">
      <c r="A17" s="46">
        <v>94</v>
      </c>
      <c r="B17" s="46" t="s">
        <v>82</v>
      </c>
      <c r="C17" s="46" t="s">
        <v>83</v>
      </c>
      <c r="D17" s="46" t="s">
        <v>104</v>
      </c>
      <c r="E17" s="46" t="s">
        <v>105</v>
      </c>
      <c r="F17" s="46" t="s">
        <v>106</v>
      </c>
      <c r="G17" s="46" t="s">
        <v>107</v>
      </c>
      <c r="H17" s="46">
        <v>170910500</v>
      </c>
      <c r="I17" s="46" t="s">
        <v>108</v>
      </c>
      <c r="J17" s="47">
        <v>0</v>
      </c>
      <c r="K17" s="46" t="s">
        <v>81</v>
      </c>
      <c r="L17" s="58" t="s">
        <v>214</v>
      </c>
      <c r="M17" s="47">
        <v>1</v>
      </c>
      <c r="N17" s="46">
        <v>1</v>
      </c>
      <c r="O17" s="59"/>
      <c r="P17" s="60">
        <f>+Tabla1[[#This Row],[Meta Ejecutada Vigencia4]]/Tabla1[[#This Row],[Meta Programada Vigencia]]</f>
        <v>0</v>
      </c>
      <c r="Q17" s="60">
        <f>+Tabla1[[#This Row],[Meta Ejecutada Vigencia4]]/Tabla1[[#This Row],[Meta Programada Cuatrienio3]]</f>
        <v>0</v>
      </c>
      <c r="R17" s="59"/>
      <c r="S17" s="59"/>
      <c r="T17" s="59"/>
      <c r="U17" s="59"/>
      <c r="V17" s="59"/>
      <c r="W17" s="59"/>
      <c r="X17" s="59"/>
      <c r="Y17" s="59"/>
      <c r="Z17" s="51">
        <v>300000000</v>
      </c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2">
        <f>SUM(Tabla1[[#This Row],[Recursos propios 2025]:[Otros 2025]])</f>
        <v>300000000</v>
      </c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2">
        <f>SUM(Tabla1[[#This Row],[Recursos propios 20252]:[Otros 202515]])</f>
        <v>0</v>
      </c>
      <c r="BD17" s="49">
        <f>+Tabla1[[#This Row],[Total Comprometido 2025]]/Tabla1[[#This Row],[Total 2025]]</f>
        <v>0</v>
      </c>
      <c r="BE17" s="61"/>
      <c r="BF17" s="61"/>
      <c r="BG17" s="61"/>
      <c r="BH17" s="46" t="s">
        <v>218</v>
      </c>
      <c r="BI17" s="46" t="s">
        <v>219</v>
      </c>
      <c r="BJ17" s="46" t="s">
        <v>215</v>
      </c>
    </row>
    <row r="18" spans="1:62" s="57" customFormat="1" ht="126">
      <c r="A18" s="46">
        <v>200</v>
      </c>
      <c r="B18" s="46" t="s">
        <v>109</v>
      </c>
      <c r="C18" s="46" t="s">
        <v>110</v>
      </c>
      <c r="D18" s="46" t="s">
        <v>111</v>
      </c>
      <c r="E18" s="46" t="s">
        <v>112</v>
      </c>
      <c r="F18" s="46" t="s">
        <v>113</v>
      </c>
      <c r="G18" s="46" t="s">
        <v>114</v>
      </c>
      <c r="H18" s="46">
        <v>450201500</v>
      </c>
      <c r="I18" s="46" t="s">
        <v>115</v>
      </c>
      <c r="J18" s="47">
        <v>0</v>
      </c>
      <c r="K18" s="46" t="s">
        <v>116</v>
      </c>
      <c r="L18" s="46" t="s">
        <v>213</v>
      </c>
      <c r="M18" s="47">
        <v>1</v>
      </c>
      <c r="N18" s="46">
        <v>1</v>
      </c>
      <c r="O18" s="39"/>
      <c r="P18" s="40">
        <f>+Tabla1[[#This Row],[Meta Ejecutada Vigencia4]]/Tabla1[[#This Row],[Meta Programada Vigencia]]</f>
        <v>0</v>
      </c>
      <c r="Q18" s="40">
        <f>+Tabla1[[#This Row],[Meta Ejecutada Vigencia4]]/Tabla1[[#This Row],[Meta Programada Cuatrienio3]]</f>
        <v>0</v>
      </c>
      <c r="R18" s="39"/>
      <c r="S18" s="39"/>
      <c r="T18" s="39"/>
      <c r="U18" s="39"/>
      <c r="V18" s="39"/>
      <c r="W18" s="39"/>
      <c r="X18" s="39"/>
      <c r="Y18" s="39"/>
      <c r="Z18" s="51">
        <v>0</v>
      </c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6">
        <f>SUM(Tabla1[[#This Row],[Recursos propios 2025]:[Otros 2025]])</f>
        <v>0</v>
      </c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6">
        <f>SUM(Tabla1[[#This Row],[Recursos propios 20252]:[Otros 202515]])</f>
        <v>0</v>
      </c>
      <c r="BD18" s="49" t="e">
        <f>+Tabla1[[#This Row],[Total Comprometido 2025]]/Tabla1[[#This Row],[Total 2025]]</f>
        <v>#DIV/0!</v>
      </c>
      <c r="BE18" s="53"/>
      <c r="BF18" s="53"/>
      <c r="BG18" s="53"/>
      <c r="BH18" s="46" t="s">
        <v>218</v>
      </c>
      <c r="BI18" s="58" t="s">
        <v>219</v>
      </c>
      <c r="BJ18" s="46">
        <v>10</v>
      </c>
    </row>
    <row r="19" spans="1:62" s="57" customFormat="1" ht="126">
      <c r="A19" s="58">
        <v>201</v>
      </c>
      <c r="B19" s="58" t="s">
        <v>109</v>
      </c>
      <c r="C19" s="58" t="s">
        <v>75</v>
      </c>
      <c r="D19" s="58" t="s">
        <v>117</v>
      </c>
      <c r="E19" s="58" t="s">
        <v>118</v>
      </c>
      <c r="F19" s="58" t="s">
        <v>119</v>
      </c>
      <c r="G19" s="58" t="s">
        <v>120</v>
      </c>
      <c r="H19" s="58">
        <v>410305200</v>
      </c>
      <c r="I19" s="58" t="s">
        <v>121</v>
      </c>
      <c r="J19" s="58">
        <v>130</v>
      </c>
      <c r="K19" s="58" t="s">
        <v>116</v>
      </c>
      <c r="L19" s="58" t="s">
        <v>214</v>
      </c>
      <c r="M19" s="58">
        <v>180</v>
      </c>
      <c r="N19" s="58">
        <v>180</v>
      </c>
      <c r="O19" s="59"/>
      <c r="P19" s="60">
        <f>+Tabla1[[#This Row],[Meta Ejecutada Vigencia4]]/Tabla1[[#This Row],[Meta Programada Vigencia]]</f>
        <v>0</v>
      </c>
      <c r="Q19" s="60">
        <f>+Tabla1[[#This Row],[Meta Ejecutada Vigencia4]]/Tabla1[[#This Row],[Meta Programada Cuatrienio3]]</f>
        <v>0</v>
      </c>
      <c r="R19" s="59"/>
      <c r="S19" s="59"/>
      <c r="T19" s="59"/>
      <c r="U19" s="59"/>
      <c r="V19" s="59"/>
      <c r="W19" s="59"/>
      <c r="X19" s="59"/>
      <c r="Y19" s="59"/>
      <c r="Z19" s="51">
        <v>530000000</v>
      </c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2">
        <f>SUM(Tabla1[[#This Row],[Recursos propios 2025]:[Otros 2025]])</f>
        <v>530000000</v>
      </c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2">
        <f>SUM(Tabla1[[#This Row],[Recursos propios 20252]:[Otros 202515]])</f>
        <v>0</v>
      </c>
      <c r="BD19" s="49">
        <f>+Tabla1[[#This Row],[Total Comprometido 2025]]/Tabla1[[#This Row],[Total 2025]]</f>
        <v>0</v>
      </c>
      <c r="BE19" s="61"/>
      <c r="BF19" s="61"/>
      <c r="BG19" s="61"/>
      <c r="BH19" s="58" t="s">
        <v>218</v>
      </c>
      <c r="BI19" s="46" t="s">
        <v>219</v>
      </c>
      <c r="BJ19" s="58">
        <v>10</v>
      </c>
    </row>
    <row r="20" spans="1:62" s="57" customFormat="1" ht="234">
      <c r="A20" s="46">
        <v>202</v>
      </c>
      <c r="B20" s="46" t="s">
        <v>109</v>
      </c>
      <c r="C20" s="46" t="s">
        <v>110</v>
      </c>
      <c r="D20" s="46" t="s">
        <v>111</v>
      </c>
      <c r="E20" s="46" t="s">
        <v>112</v>
      </c>
      <c r="F20" s="46" t="s">
        <v>122</v>
      </c>
      <c r="G20" s="46" t="s">
        <v>123</v>
      </c>
      <c r="H20" s="46">
        <v>450203800</v>
      </c>
      <c r="I20" s="46" t="s">
        <v>124</v>
      </c>
      <c r="J20" s="47">
        <v>0</v>
      </c>
      <c r="K20" s="46" t="s">
        <v>116</v>
      </c>
      <c r="L20" s="46" t="s">
        <v>214</v>
      </c>
      <c r="M20" s="47">
        <v>1</v>
      </c>
      <c r="N20" s="46">
        <v>1</v>
      </c>
      <c r="O20" s="39"/>
      <c r="P20" s="40">
        <f>+Tabla1[[#This Row],[Meta Ejecutada Vigencia4]]/Tabla1[[#This Row],[Meta Programada Vigencia]]</f>
        <v>0</v>
      </c>
      <c r="Q20" s="40">
        <f>+Tabla1[[#This Row],[Meta Ejecutada Vigencia4]]/Tabla1[[#This Row],[Meta Programada Cuatrienio3]]</f>
        <v>0</v>
      </c>
      <c r="R20" s="39"/>
      <c r="S20" s="39"/>
      <c r="T20" s="39"/>
      <c r="U20" s="39"/>
      <c r="V20" s="39"/>
      <c r="W20" s="39"/>
      <c r="X20" s="39"/>
      <c r="Y20" s="39"/>
      <c r="Z20" s="51">
        <v>200000000</v>
      </c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6">
        <f>SUM(Tabla1[[#This Row],[Recursos propios 2025]:[Otros 2025]])</f>
        <v>200000000</v>
      </c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6">
        <f>SUM(Tabla1[[#This Row],[Recursos propios 20252]:[Otros 202515]])</f>
        <v>0</v>
      </c>
      <c r="BD20" s="49">
        <f>+Tabla1[[#This Row],[Total Comprometido 2025]]/Tabla1[[#This Row],[Total 2025]]</f>
        <v>0</v>
      </c>
      <c r="BE20" s="53"/>
      <c r="BF20" s="53"/>
      <c r="BG20" s="53"/>
      <c r="BH20" s="46" t="s">
        <v>218</v>
      </c>
      <c r="BI20" s="58" t="s">
        <v>219</v>
      </c>
      <c r="BJ20" s="46">
        <v>10</v>
      </c>
    </row>
    <row r="21" spans="1:62" s="57" customFormat="1" ht="306">
      <c r="A21" s="58">
        <v>203</v>
      </c>
      <c r="B21" s="58" t="s">
        <v>109</v>
      </c>
      <c r="C21" s="58" t="s">
        <v>75</v>
      </c>
      <c r="D21" s="58" t="s">
        <v>117</v>
      </c>
      <c r="E21" s="58" t="s">
        <v>118</v>
      </c>
      <c r="F21" s="58" t="s">
        <v>119</v>
      </c>
      <c r="G21" s="58" t="s">
        <v>125</v>
      </c>
      <c r="H21" s="58">
        <v>410305200</v>
      </c>
      <c r="I21" s="58" t="s">
        <v>126</v>
      </c>
      <c r="J21" s="58">
        <v>25881</v>
      </c>
      <c r="K21" s="58" t="s">
        <v>116</v>
      </c>
      <c r="L21" s="58" t="s">
        <v>214</v>
      </c>
      <c r="M21" s="58">
        <v>31057</v>
      </c>
      <c r="N21" s="58">
        <v>31057</v>
      </c>
      <c r="O21" s="59"/>
      <c r="P21" s="60">
        <f>+Tabla1[[#This Row],[Meta Ejecutada Vigencia4]]/Tabla1[[#This Row],[Meta Programada Vigencia]]</f>
        <v>0</v>
      </c>
      <c r="Q21" s="60">
        <f>+Tabla1[[#This Row],[Meta Ejecutada Vigencia4]]/Tabla1[[#This Row],[Meta Programada Cuatrienio3]]</f>
        <v>0</v>
      </c>
      <c r="R21" s="59"/>
      <c r="S21" s="59"/>
      <c r="T21" s="59"/>
      <c r="U21" s="59"/>
      <c r="V21" s="59"/>
      <c r="W21" s="59"/>
      <c r="X21" s="59"/>
      <c r="Y21" s="59"/>
      <c r="Z21" s="51">
        <v>83200000</v>
      </c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2">
        <f>SUM(Tabla1[[#This Row],[Recursos propios 2025]:[Otros 2025]])</f>
        <v>83200000</v>
      </c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2">
        <f>SUM(Tabla1[[#This Row],[Recursos propios 20252]:[Otros 202515]])</f>
        <v>0</v>
      </c>
      <c r="BD21" s="49">
        <f>+Tabla1[[#This Row],[Total Comprometido 2025]]/Tabla1[[#This Row],[Total 2025]]</f>
        <v>0</v>
      </c>
      <c r="BE21" s="61"/>
      <c r="BF21" s="61"/>
      <c r="BG21" s="61"/>
      <c r="BH21" s="58" t="s">
        <v>218</v>
      </c>
      <c r="BI21" s="46" t="s">
        <v>219</v>
      </c>
      <c r="BJ21" s="58">
        <v>10</v>
      </c>
    </row>
    <row r="22" spans="1:62" s="57" customFormat="1" ht="234">
      <c r="A22" s="46">
        <v>204</v>
      </c>
      <c r="B22" s="46" t="s">
        <v>109</v>
      </c>
      <c r="C22" s="46" t="s">
        <v>75</v>
      </c>
      <c r="D22" s="46" t="s">
        <v>127</v>
      </c>
      <c r="E22" s="46" t="s">
        <v>128</v>
      </c>
      <c r="F22" s="46" t="s">
        <v>129</v>
      </c>
      <c r="G22" s="46" t="s">
        <v>130</v>
      </c>
      <c r="H22" s="46">
        <v>410402600</v>
      </c>
      <c r="I22" s="46" t="s">
        <v>131</v>
      </c>
      <c r="J22" s="47">
        <v>0</v>
      </c>
      <c r="K22" s="46" t="s">
        <v>116</v>
      </c>
      <c r="L22" s="46" t="s">
        <v>214</v>
      </c>
      <c r="M22" s="47">
        <v>500</v>
      </c>
      <c r="N22" s="46">
        <v>500</v>
      </c>
      <c r="O22" s="39"/>
      <c r="P22" s="40">
        <f>+Tabla1[[#This Row],[Meta Ejecutada Vigencia4]]/Tabla1[[#This Row],[Meta Programada Vigencia]]</f>
        <v>0</v>
      </c>
      <c r="Q22" s="40">
        <f>+Tabla1[[#This Row],[Meta Ejecutada Vigencia4]]/Tabla1[[#This Row],[Meta Programada Cuatrienio3]]</f>
        <v>0</v>
      </c>
      <c r="R22" s="39"/>
      <c r="S22" s="39"/>
      <c r="T22" s="39"/>
      <c r="U22" s="39"/>
      <c r="V22" s="39"/>
      <c r="W22" s="39"/>
      <c r="X22" s="39"/>
      <c r="Y22" s="39"/>
      <c r="Z22" s="51">
        <v>522000000</v>
      </c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6">
        <f>SUM(Tabla1[[#This Row],[Recursos propios 2025]:[Otros 2025]])</f>
        <v>522000000</v>
      </c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6">
        <f>SUM(Tabla1[[#This Row],[Recursos propios 20252]:[Otros 202515]])</f>
        <v>0</v>
      </c>
      <c r="BD22" s="49">
        <f>+Tabla1[[#This Row],[Total Comprometido 2025]]/Tabla1[[#This Row],[Total 2025]]</f>
        <v>0</v>
      </c>
      <c r="BE22" s="53"/>
      <c r="BF22" s="53"/>
      <c r="BG22" s="53"/>
      <c r="BH22" s="46" t="s">
        <v>218</v>
      </c>
      <c r="BI22" s="58" t="s">
        <v>219</v>
      </c>
      <c r="BJ22" s="46">
        <v>10</v>
      </c>
    </row>
    <row r="23" spans="1:62" s="57" customFormat="1" ht="252">
      <c r="A23" s="58">
        <v>205</v>
      </c>
      <c r="B23" s="58" t="s">
        <v>109</v>
      </c>
      <c r="C23" s="58" t="s">
        <v>75</v>
      </c>
      <c r="D23" s="58" t="s">
        <v>127</v>
      </c>
      <c r="E23" s="58" t="s">
        <v>128</v>
      </c>
      <c r="F23" s="58" t="s">
        <v>132</v>
      </c>
      <c r="G23" s="58" t="s">
        <v>133</v>
      </c>
      <c r="H23" s="58">
        <v>410402700</v>
      </c>
      <c r="I23" s="58" t="s">
        <v>134</v>
      </c>
      <c r="J23" s="58">
        <v>284</v>
      </c>
      <c r="K23" s="58" t="s">
        <v>116</v>
      </c>
      <c r="L23" s="58" t="s">
        <v>214</v>
      </c>
      <c r="M23" s="58">
        <v>500</v>
      </c>
      <c r="N23" s="58">
        <v>500</v>
      </c>
      <c r="O23" s="59"/>
      <c r="P23" s="60">
        <f>+Tabla1[[#This Row],[Meta Ejecutada Vigencia4]]/Tabla1[[#This Row],[Meta Programada Vigencia]]</f>
        <v>0</v>
      </c>
      <c r="Q23" s="40">
        <f>+Tabla1[[#This Row],[Meta Ejecutada Vigencia4]]/Tabla1[[#This Row],[Meta Programada Cuatrienio3]]</f>
        <v>0</v>
      </c>
      <c r="R23" s="59"/>
      <c r="S23" s="59"/>
      <c r="T23" s="59"/>
      <c r="U23" s="59"/>
      <c r="V23" s="59"/>
      <c r="W23" s="59"/>
      <c r="X23" s="59"/>
      <c r="Y23" s="59"/>
      <c r="Z23" s="51">
        <v>1800000000</v>
      </c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2">
        <f>SUM(Tabla1[[#This Row],[Recursos propios 2025]:[Otros 2025]])</f>
        <v>1800000000</v>
      </c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2">
        <f>SUM(Tabla1[[#This Row],[Recursos propios 20252]:[Otros 202515]])</f>
        <v>0</v>
      </c>
      <c r="BD23" s="49">
        <f>+Tabla1[[#This Row],[Total Comprometido 2025]]/Tabla1[[#This Row],[Total 2025]]</f>
        <v>0</v>
      </c>
      <c r="BE23" s="61"/>
      <c r="BF23" s="61"/>
      <c r="BG23" s="61"/>
      <c r="BH23" s="58" t="s">
        <v>218</v>
      </c>
      <c r="BI23" s="46" t="s">
        <v>219</v>
      </c>
      <c r="BJ23" s="58">
        <v>10</v>
      </c>
    </row>
    <row r="24" spans="1:62" s="57" customFormat="1" ht="378">
      <c r="A24" s="46">
        <v>206</v>
      </c>
      <c r="B24" s="46" t="s">
        <v>109</v>
      </c>
      <c r="C24" s="46" t="s">
        <v>75</v>
      </c>
      <c r="D24" s="46" t="s">
        <v>117</v>
      </c>
      <c r="E24" s="46" t="s">
        <v>118</v>
      </c>
      <c r="F24" s="46" t="s">
        <v>119</v>
      </c>
      <c r="G24" s="46" t="s">
        <v>135</v>
      </c>
      <c r="H24" s="46">
        <v>410305200</v>
      </c>
      <c r="I24" s="46" t="s">
        <v>136</v>
      </c>
      <c r="J24" s="47">
        <v>15036</v>
      </c>
      <c r="K24" s="46" t="s">
        <v>116</v>
      </c>
      <c r="L24" s="46" t="s">
        <v>213</v>
      </c>
      <c r="M24" s="47">
        <v>25000</v>
      </c>
      <c r="N24" s="46">
        <v>6250</v>
      </c>
      <c r="O24" s="39"/>
      <c r="P24" s="40">
        <f>+Tabla1[[#This Row],[Meta Ejecutada Vigencia4]]/Tabla1[[#This Row],[Meta Programada Vigencia]]</f>
        <v>0</v>
      </c>
      <c r="Q24" s="40">
        <f>+Tabla1[[#This Row],[Meta Ejecutada Vigencia4]]/Tabla1[[#This Row],[Meta Programada Cuatrienio3]]</f>
        <v>0</v>
      </c>
      <c r="R24" s="39"/>
      <c r="S24" s="39"/>
      <c r="T24" s="39"/>
      <c r="U24" s="39"/>
      <c r="V24" s="39"/>
      <c r="W24" s="39"/>
      <c r="X24" s="39"/>
      <c r="Y24" s="39"/>
      <c r="Z24" s="51">
        <v>60000000</v>
      </c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6">
        <f>SUM(Tabla1[[#This Row],[Recursos propios 2025]:[Otros 2025]])</f>
        <v>60000000</v>
      </c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6">
        <f>SUM(Tabla1[[#This Row],[Recursos propios 20252]:[Otros 202515]])</f>
        <v>0</v>
      </c>
      <c r="BD24" s="49">
        <f>+Tabla1[[#This Row],[Total Comprometido 2025]]/Tabla1[[#This Row],[Total 2025]]</f>
        <v>0</v>
      </c>
      <c r="BE24" s="53"/>
      <c r="BF24" s="53"/>
      <c r="BG24" s="53"/>
      <c r="BH24" s="46" t="s">
        <v>218</v>
      </c>
      <c r="BI24" s="58" t="s">
        <v>219</v>
      </c>
      <c r="BJ24" s="46">
        <v>10</v>
      </c>
    </row>
    <row r="25" spans="1:62" s="57" customFormat="1" ht="252">
      <c r="A25" s="58">
        <v>207</v>
      </c>
      <c r="B25" s="58" t="s">
        <v>109</v>
      </c>
      <c r="C25" s="58" t="s">
        <v>75</v>
      </c>
      <c r="D25" s="58" t="s">
        <v>117</v>
      </c>
      <c r="E25" s="58" t="s">
        <v>118</v>
      </c>
      <c r="F25" s="58" t="s">
        <v>119</v>
      </c>
      <c r="G25" s="58" t="s">
        <v>137</v>
      </c>
      <c r="H25" s="58">
        <v>410305200</v>
      </c>
      <c r="I25" s="58" t="s">
        <v>136</v>
      </c>
      <c r="J25" s="58">
        <v>2400</v>
      </c>
      <c r="K25" s="58" t="s">
        <v>116</v>
      </c>
      <c r="L25" s="58" t="s">
        <v>213</v>
      </c>
      <c r="M25" s="58">
        <v>4800</v>
      </c>
      <c r="N25" s="58">
        <v>1200</v>
      </c>
      <c r="O25" s="59"/>
      <c r="P25" s="60">
        <f>+Tabla1[[#This Row],[Meta Ejecutada Vigencia4]]/Tabla1[[#This Row],[Meta Programada Vigencia]]</f>
        <v>0</v>
      </c>
      <c r="Q25" s="40">
        <f>+Tabla1[[#This Row],[Meta Ejecutada Vigencia4]]/Tabla1[[#This Row],[Meta Programada Cuatrienio3]]</f>
        <v>0</v>
      </c>
      <c r="R25" s="59"/>
      <c r="S25" s="59"/>
      <c r="T25" s="59"/>
      <c r="U25" s="59"/>
      <c r="V25" s="59"/>
      <c r="W25" s="59"/>
      <c r="X25" s="59"/>
      <c r="Y25" s="59"/>
      <c r="Z25" s="51">
        <v>203400000</v>
      </c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2">
        <f>SUM(Tabla1[[#This Row],[Recursos propios 2025]:[Otros 2025]])</f>
        <v>203400000</v>
      </c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2">
        <f>SUM(Tabla1[[#This Row],[Recursos propios 20252]:[Otros 202515]])</f>
        <v>0</v>
      </c>
      <c r="BD25" s="49">
        <f>+Tabla1[[#This Row],[Total Comprometido 2025]]/Tabla1[[#This Row],[Total 2025]]</f>
        <v>0</v>
      </c>
      <c r="BE25" s="61"/>
      <c r="BF25" s="61"/>
      <c r="BG25" s="61"/>
      <c r="BH25" s="58" t="s">
        <v>218</v>
      </c>
      <c r="BI25" s="46" t="s">
        <v>219</v>
      </c>
      <c r="BJ25" s="58" t="s">
        <v>216</v>
      </c>
    </row>
    <row r="26" spans="1:62" s="57" customFormat="1" ht="360">
      <c r="A26" s="46">
        <v>208</v>
      </c>
      <c r="B26" s="46" t="s">
        <v>109</v>
      </c>
      <c r="C26" s="46" t="s">
        <v>110</v>
      </c>
      <c r="D26" s="46" t="s">
        <v>111</v>
      </c>
      <c r="E26" s="46" t="s">
        <v>112</v>
      </c>
      <c r="F26" s="46" t="s">
        <v>122</v>
      </c>
      <c r="G26" s="46" t="s">
        <v>138</v>
      </c>
      <c r="H26" s="46">
        <v>450203800</v>
      </c>
      <c r="I26" s="46" t="s">
        <v>139</v>
      </c>
      <c r="J26" s="47">
        <v>0</v>
      </c>
      <c r="K26" s="46" t="s">
        <v>81</v>
      </c>
      <c r="L26" s="46" t="s">
        <v>214</v>
      </c>
      <c r="M26" s="47">
        <v>1</v>
      </c>
      <c r="N26" s="46">
        <v>1</v>
      </c>
      <c r="O26" s="39"/>
      <c r="P26" s="40">
        <f>+Tabla1[[#This Row],[Meta Ejecutada Vigencia4]]/Tabla1[[#This Row],[Meta Programada Vigencia]]</f>
        <v>0</v>
      </c>
      <c r="Q26" s="40">
        <f>+Tabla1[[#This Row],[Meta Ejecutada Vigencia4]]/Tabla1[[#This Row],[Meta Programada Cuatrienio3]]</f>
        <v>0</v>
      </c>
      <c r="R26" s="39"/>
      <c r="S26" s="39"/>
      <c r="T26" s="39"/>
      <c r="U26" s="39"/>
      <c r="V26" s="39"/>
      <c r="W26" s="39"/>
      <c r="X26" s="39"/>
      <c r="Y26" s="39"/>
      <c r="Z26" s="51">
        <v>538400000</v>
      </c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6">
        <f>SUM(Tabla1[[#This Row],[Recursos propios 2025]:[Otros 2025]])</f>
        <v>538400000</v>
      </c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6">
        <f>SUM(Tabla1[[#This Row],[Recursos propios 20252]:[Otros 202515]])</f>
        <v>0</v>
      </c>
      <c r="BD26" s="49">
        <f>+Tabla1[[#This Row],[Total Comprometido 2025]]/Tabla1[[#This Row],[Total 2025]]</f>
        <v>0</v>
      </c>
      <c r="BE26" s="53"/>
      <c r="BF26" s="53"/>
      <c r="BG26" s="53"/>
      <c r="BH26" s="46" t="s">
        <v>218</v>
      </c>
      <c r="BI26" s="58" t="s">
        <v>219</v>
      </c>
      <c r="BJ26" s="46" t="s">
        <v>216</v>
      </c>
    </row>
    <row r="27" spans="1:62" s="57" customFormat="1" ht="252">
      <c r="A27" s="58">
        <v>209</v>
      </c>
      <c r="B27" s="58" t="s">
        <v>109</v>
      </c>
      <c r="C27" s="58" t="s">
        <v>75</v>
      </c>
      <c r="D27" s="58" t="s">
        <v>117</v>
      </c>
      <c r="E27" s="58" t="s">
        <v>118</v>
      </c>
      <c r="F27" s="58" t="s">
        <v>119</v>
      </c>
      <c r="G27" s="58" t="s">
        <v>140</v>
      </c>
      <c r="H27" s="58">
        <v>410305200</v>
      </c>
      <c r="I27" s="58" t="s">
        <v>126</v>
      </c>
      <c r="J27" s="58">
        <v>0</v>
      </c>
      <c r="K27" s="58" t="s">
        <v>81</v>
      </c>
      <c r="L27" s="58" t="s">
        <v>213</v>
      </c>
      <c r="M27" s="58">
        <v>1600</v>
      </c>
      <c r="N27" s="58">
        <v>400</v>
      </c>
      <c r="O27" s="59"/>
      <c r="P27" s="60">
        <f>+Tabla1[[#This Row],[Meta Ejecutada Vigencia4]]/Tabla1[[#This Row],[Meta Programada Vigencia]]</f>
        <v>0</v>
      </c>
      <c r="Q27" s="40">
        <f>+Tabla1[[#This Row],[Meta Ejecutada Vigencia4]]/Tabla1[[#This Row],[Meta Programada Cuatrienio3]]</f>
        <v>0</v>
      </c>
      <c r="R27" s="59"/>
      <c r="S27" s="59"/>
      <c r="T27" s="59"/>
      <c r="U27" s="59"/>
      <c r="V27" s="59"/>
      <c r="W27" s="59"/>
      <c r="X27" s="59"/>
      <c r="Y27" s="59"/>
      <c r="Z27" s="51">
        <v>99216000</v>
      </c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2">
        <f>SUM(Tabla1[[#This Row],[Recursos propios 2025]:[Otros 2025]])</f>
        <v>99216000</v>
      </c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2">
        <f>SUM(Tabla1[[#This Row],[Recursos propios 20252]:[Otros 202515]])</f>
        <v>0</v>
      </c>
      <c r="BD27" s="49">
        <f>+Tabla1[[#This Row],[Total Comprometido 2025]]/Tabla1[[#This Row],[Total 2025]]</f>
        <v>0</v>
      </c>
      <c r="BE27" s="61"/>
      <c r="BF27" s="61"/>
      <c r="BG27" s="61"/>
      <c r="BH27" s="58" t="s">
        <v>218</v>
      </c>
      <c r="BI27" s="46" t="s">
        <v>219</v>
      </c>
      <c r="BJ27" s="58">
        <v>10</v>
      </c>
    </row>
    <row r="28" spans="1:62" s="57" customFormat="1" ht="288">
      <c r="A28" s="46">
        <v>210</v>
      </c>
      <c r="B28" s="46" t="s">
        <v>109</v>
      </c>
      <c r="C28" s="46" t="s">
        <v>75</v>
      </c>
      <c r="D28" s="46" t="s">
        <v>127</v>
      </c>
      <c r="E28" s="46" t="s">
        <v>128</v>
      </c>
      <c r="F28" s="46" t="s">
        <v>141</v>
      </c>
      <c r="G28" s="46" t="s">
        <v>142</v>
      </c>
      <c r="H28" s="46">
        <v>410401400</v>
      </c>
      <c r="I28" s="46" t="s">
        <v>143</v>
      </c>
      <c r="J28" s="47">
        <v>3</v>
      </c>
      <c r="K28" s="46" t="s">
        <v>81</v>
      </c>
      <c r="L28" s="46" t="s">
        <v>213</v>
      </c>
      <c r="M28" s="47">
        <v>4</v>
      </c>
      <c r="N28" s="46">
        <v>1</v>
      </c>
      <c r="O28" s="39"/>
      <c r="P28" s="40">
        <f>+Tabla1[[#This Row],[Meta Ejecutada Vigencia4]]/Tabla1[[#This Row],[Meta Programada Vigencia]]</f>
        <v>0</v>
      </c>
      <c r="Q28" s="40">
        <f>+Tabla1[[#This Row],[Meta Ejecutada Vigencia4]]/Tabla1[[#This Row],[Meta Programada Cuatrienio3]]</f>
        <v>0</v>
      </c>
      <c r="R28" s="39"/>
      <c r="S28" s="39"/>
      <c r="T28" s="39"/>
      <c r="U28" s="39"/>
      <c r="V28" s="39"/>
      <c r="W28" s="39"/>
      <c r="X28" s="39"/>
      <c r="Y28" s="39"/>
      <c r="Z28" s="51">
        <v>0</v>
      </c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6">
        <f>SUM(Tabla1[[#This Row],[Recursos propios 2025]:[Otros 2025]])</f>
        <v>0</v>
      </c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6">
        <f>SUM(Tabla1[[#This Row],[Recursos propios 20252]:[Otros 202515]])</f>
        <v>0</v>
      </c>
      <c r="BD28" s="49" t="e">
        <f>+Tabla1[[#This Row],[Total Comprometido 2025]]/Tabla1[[#This Row],[Total 2025]]</f>
        <v>#DIV/0!</v>
      </c>
      <c r="BE28" s="53"/>
      <c r="BF28" s="53"/>
      <c r="BG28" s="53"/>
      <c r="BH28" s="46" t="s">
        <v>218</v>
      </c>
      <c r="BI28" s="58" t="s">
        <v>219</v>
      </c>
      <c r="BJ28" s="46">
        <v>10</v>
      </c>
    </row>
    <row r="29" spans="1:62" s="57" customFormat="1" ht="234">
      <c r="A29" s="58">
        <v>211</v>
      </c>
      <c r="B29" s="58" t="s">
        <v>109</v>
      </c>
      <c r="C29" s="58" t="s">
        <v>75</v>
      </c>
      <c r="D29" s="58" t="s">
        <v>127</v>
      </c>
      <c r="E29" s="58" t="s">
        <v>128</v>
      </c>
      <c r="F29" s="58" t="s">
        <v>144</v>
      </c>
      <c r="G29" s="58" t="s">
        <v>145</v>
      </c>
      <c r="H29" s="58">
        <v>410400800</v>
      </c>
      <c r="I29" s="58" t="s">
        <v>146</v>
      </c>
      <c r="J29" s="58">
        <v>7000</v>
      </c>
      <c r="K29" s="58" t="s">
        <v>81</v>
      </c>
      <c r="L29" s="58" t="s">
        <v>213</v>
      </c>
      <c r="M29" s="58">
        <v>8400</v>
      </c>
      <c r="N29" s="58">
        <v>2100</v>
      </c>
      <c r="O29" s="59"/>
      <c r="P29" s="40">
        <f>+Tabla1[[#This Row],[Meta Ejecutada Vigencia4]]/Tabla1[[#This Row],[Meta Programada Vigencia]]</f>
        <v>0</v>
      </c>
      <c r="Q29" s="60">
        <f>+Tabla1[[#This Row],[Meta Ejecutada Vigencia4]]/Tabla1[[#This Row],[Meta Programada Cuatrienio3]]</f>
        <v>0</v>
      </c>
      <c r="R29" s="59"/>
      <c r="S29" s="59"/>
      <c r="T29" s="59"/>
      <c r="U29" s="59"/>
      <c r="V29" s="59"/>
      <c r="W29" s="59"/>
      <c r="X29" s="59"/>
      <c r="Y29" s="59"/>
      <c r="Z29" s="51">
        <v>1585684000</v>
      </c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2">
        <f>SUM(Tabla1[[#This Row],[Recursos propios 2025]:[Otros 2025]])</f>
        <v>1585684000</v>
      </c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2">
        <f>SUM(Tabla1[[#This Row],[Recursos propios 20252]:[Otros 202515]])</f>
        <v>0</v>
      </c>
      <c r="BD29" s="49">
        <f>+Tabla1[[#This Row],[Total Comprometido 2025]]/Tabla1[[#This Row],[Total 2025]]</f>
        <v>0</v>
      </c>
      <c r="BE29" s="61"/>
      <c r="BF29" s="61"/>
      <c r="BG29" s="61"/>
      <c r="BH29" s="58" t="s">
        <v>218</v>
      </c>
      <c r="BI29" s="46" t="s">
        <v>219</v>
      </c>
      <c r="BJ29" s="58">
        <v>10</v>
      </c>
    </row>
    <row r="30" spans="1:62" s="63" customFormat="1" ht="180">
      <c r="A30" s="46">
        <v>212</v>
      </c>
      <c r="B30" s="46" t="s">
        <v>109</v>
      </c>
      <c r="C30" s="46" t="s">
        <v>75</v>
      </c>
      <c r="D30" s="46" t="s">
        <v>127</v>
      </c>
      <c r="E30" s="46" t="s">
        <v>128</v>
      </c>
      <c r="F30" s="46" t="s">
        <v>144</v>
      </c>
      <c r="G30" s="46" t="s">
        <v>147</v>
      </c>
      <c r="H30" s="46">
        <v>410400800</v>
      </c>
      <c r="I30" s="46" t="s">
        <v>146</v>
      </c>
      <c r="J30" s="47">
        <v>940</v>
      </c>
      <c r="K30" s="46" t="s">
        <v>81</v>
      </c>
      <c r="L30" s="46" t="s">
        <v>214</v>
      </c>
      <c r="M30" s="47">
        <v>940</v>
      </c>
      <c r="N30" s="46">
        <v>940</v>
      </c>
      <c r="O30" s="39"/>
      <c r="P30" s="40">
        <f>+Tabla1[[#This Row],[Meta Ejecutada Vigencia4]]/Tabla1[[#This Row],[Meta Programada Vigencia]]</f>
        <v>0</v>
      </c>
      <c r="Q30" s="40">
        <f>+Tabla1[[#This Row],[Meta Ejecutada Vigencia4]]/Tabla1[[#This Row],[Meta Programada Cuatrienio3]]</f>
        <v>0</v>
      </c>
      <c r="R30" s="39"/>
      <c r="S30" s="39"/>
      <c r="T30" s="39"/>
      <c r="U30" s="39"/>
      <c r="V30" s="39"/>
      <c r="W30" s="39"/>
      <c r="X30" s="39"/>
      <c r="Y30" s="39"/>
      <c r="Z30" s="51">
        <v>5308402320</v>
      </c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41">
        <f>SUM(Tabla1[[#This Row],[Recursos propios 2025]:[Otros 2025]])</f>
        <v>5308402320</v>
      </c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41">
        <f>SUM(Tabla1[[#This Row],[Recursos propios 20252]:[Otros 202515]])</f>
        <v>0</v>
      </c>
      <c r="BD30" s="41">
        <f>+Tabla1[[#This Row],[Total Comprometido 2025]]/Tabla1[[#This Row],[Total 2025]]</f>
        <v>0</v>
      </c>
      <c r="BE30" s="39"/>
      <c r="BF30" s="39"/>
      <c r="BG30" s="39"/>
      <c r="BH30" s="46" t="s">
        <v>218</v>
      </c>
      <c r="BI30" s="58" t="s">
        <v>219</v>
      </c>
      <c r="BJ30" s="46">
        <v>10</v>
      </c>
    </row>
    <row r="31" spans="1:62" s="63" customFormat="1" ht="144">
      <c r="A31" s="58">
        <v>213</v>
      </c>
      <c r="B31" s="58" t="s">
        <v>109</v>
      </c>
      <c r="C31" s="58" t="s">
        <v>75</v>
      </c>
      <c r="D31" s="58" t="s">
        <v>127</v>
      </c>
      <c r="E31" s="58" t="s">
        <v>128</v>
      </c>
      <c r="F31" s="58" t="s">
        <v>144</v>
      </c>
      <c r="G31" s="58" t="s">
        <v>148</v>
      </c>
      <c r="H31" s="58">
        <v>410400800</v>
      </c>
      <c r="I31" s="58" t="s">
        <v>146</v>
      </c>
      <c r="J31" s="58">
        <v>670</v>
      </c>
      <c r="K31" s="58" t="s">
        <v>81</v>
      </c>
      <c r="L31" s="58" t="s">
        <v>214</v>
      </c>
      <c r="M31" s="58">
        <v>700</v>
      </c>
      <c r="N31" s="58">
        <v>700</v>
      </c>
      <c r="O31" s="39"/>
      <c r="P31" s="40">
        <f>+Tabla1[[#This Row],[Meta Ejecutada Vigencia4]]/Tabla1[[#This Row],[Meta Programada Vigencia]]</f>
        <v>0</v>
      </c>
      <c r="Q31" s="40">
        <f>+Tabla1[[#This Row],[Meta Ejecutada Vigencia4]]/Tabla1[[#This Row],[Meta Programada Cuatrienio3]]</f>
        <v>0</v>
      </c>
      <c r="R31" s="39"/>
      <c r="S31" s="39"/>
      <c r="T31" s="39"/>
      <c r="U31" s="39"/>
      <c r="V31" s="39"/>
      <c r="W31" s="39"/>
      <c r="X31" s="39"/>
      <c r="Y31" s="39"/>
      <c r="Z31" s="51">
        <v>3161340651</v>
      </c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41">
        <f>SUM(Tabla1[[#This Row],[Recursos propios 2025]:[Otros 2025]])</f>
        <v>3161340651</v>
      </c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41">
        <f>SUM(Tabla1[[#This Row],[Recursos propios 20252]:[Otros 202515]])</f>
        <v>0</v>
      </c>
      <c r="BD31" s="41">
        <f>+Tabla1[[#This Row],[Total Comprometido 2025]]/Tabla1[[#This Row],[Total 2025]]</f>
        <v>0</v>
      </c>
      <c r="BE31" s="39"/>
      <c r="BF31" s="39"/>
      <c r="BG31" s="39"/>
      <c r="BH31" s="58" t="s">
        <v>218</v>
      </c>
      <c r="BI31" s="46" t="s">
        <v>219</v>
      </c>
      <c r="BJ31" s="58">
        <v>10</v>
      </c>
    </row>
    <row r="32" spans="1:62" s="63" customFormat="1" ht="126">
      <c r="A32" s="46">
        <v>214</v>
      </c>
      <c r="B32" s="46" t="s">
        <v>109</v>
      </c>
      <c r="C32" s="46" t="s">
        <v>75</v>
      </c>
      <c r="D32" s="46" t="s">
        <v>127</v>
      </c>
      <c r="E32" s="46" t="s">
        <v>128</v>
      </c>
      <c r="F32" s="46" t="s">
        <v>149</v>
      </c>
      <c r="G32" s="46" t="s">
        <v>150</v>
      </c>
      <c r="H32" s="46">
        <v>410402000</v>
      </c>
      <c r="I32" s="46" t="s">
        <v>151</v>
      </c>
      <c r="J32" s="47">
        <v>1707</v>
      </c>
      <c r="K32" s="46" t="s">
        <v>116</v>
      </c>
      <c r="L32" s="46" t="s">
        <v>213</v>
      </c>
      <c r="M32" s="47">
        <v>2200</v>
      </c>
      <c r="N32" s="46">
        <v>550</v>
      </c>
      <c r="O32" s="39"/>
      <c r="P32" s="40">
        <f>+Tabla1[[#This Row],[Meta Ejecutada Vigencia4]]/Tabla1[[#This Row],[Meta Programada Vigencia]]</f>
        <v>0</v>
      </c>
      <c r="Q32" s="40">
        <f>+Tabla1[[#This Row],[Meta Ejecutada Vigencia4]]/Tabla1[[#This Row],[Meta Programada Cuatrienio3]]</f>
        <v>0</v>
      </c>
      <c r="R32" s="39"/>
      <c r="S32" s="39"/>
      <c r="T32" s="39"/>
      <c r="U32" s="39"/>
      <c r="V32" s="39"/>
      <c r="W32" s="39"/>
      <c r="X32" s="39"/>
      <c r="Y32" s="39"/>
      <c r="Z32" s="51">
        <v>2001690782</v>
      </c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41">
        <f>SUM(Tabla1[[#This Row],[Recursos propios 2025]:[Otros 2025]])</f>
        <v>2001690782</v>
      </c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41">
        <f>SUM(Tabla1[[#This Row],[Recursos propios 20252]:[Otros 202515]])</f>
        <v>0</v>
      </c>
      <c r="BD32" s="41">
        <f>+Tabla1[[#This Row],[Total Comprometido 2025]]/Tabla1[[#This Row],[Total 2025]]</f>
        <v>0</v>
      </c>
      <c r="BE32" s="39"/>
      <c r="BF32" s="39"/>
      <c r="BG32" s="39"/>
      <c r="BH32" s="46" t="s">
        <v>218</v>
      </c>
      <c r="BI32" s="58" t="s">
        <v>219</v>
      </c>
      <c r="BJ32" s="46">
        <v>10</v>
      </c>
    </row>
    <row r="33" spans="1:62" s="63" customFormat="1" ht="216">
      <c r="A33" s="58">
        <v>215</v>
      </c>
      <c r="B33" s="58" t="s">
        <v>109</v>
      </c>
      <c r="C33" s="58" t="s">
        <v>75</v>
      </c>
      <c r="D33" s="58" t="s">
        <v>117</v>
      </c>
      <c r="E33" s="58" t="s">
        <v>118</v>
      </c>
      <c r="F33" s="58" t="s">
        <v>152</v>
      </c>
      <c r="G33" s="58" t="s">
        <v>153</v>
      </c>
      <c r="H33" s="58">
        <v>410306700</v>
      </c>
      <c r="I33" s="58" t="s">
        <v>154</v>
      </c>
      <c r="J33" s="58">
        <v>0</v>
      </c>
      <c r="K33" s="58" t="s">
        <v>116</v>
      </c>
      <c r="L33" s="46" t="s">
        <v>214</v>
      </c>
      <c r="M33" s="58">
        <v>1</v>
      </c>
      <c r="N33" s="46">
        <v>1</v>
      </c>
      <c r="O33" s="39"/>
      <c r="P33" s="40">
        <f>+Tabla1[[#This Row],[Meta Ejecutada Vigencia4]]/Tabla1[[#This Row],[Meta Programada Vigencia]]</f>
        <v>0</v>
      </c>
      <c r="Q33" s="40">
        <f>+Tabla1[[#This Row],[Meta Ejecutada Vigencia4]]/Tabla1[[#This Row],[Meta Programada Cuatrienio3]]</f>
        <v>0</v>
      </c>
      <c r="R33" s="39"/>
      <c r="S33" s="39"/>
      <c r="T33" s="39"/>
      <c r="U33" s="39"/>
      <c r="V33" s="39"/>
      <c r="W33" s="39"/>
      <c r="X33" s="39"/>
      <c r="Y33" s="39"/>
      <c r="Z33" s="51">
        <v>160000000</v>
      </c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41">
        <f>SUM(Tabla1[[#This Row],[Recursos propios 2025]:[Otros 2025]])</f>
        <v>160000000</v>
      </c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41">
        <f>SUM(Tabla1[[#This Row],[Recursos propios 20252]:[Otros 202515]])</f>
        <v>0</v>
      </c>
      <c r="BD33" s="41">
        <f>+Tabla1[[#This Row],[Total Comprometido 2025]]/Tabla1[[#This Row],[Total 2025]]</f>
        <v>0</v>
      </c>
      <c r="BE33" s="39"/>
      <c r="BF33" s="39"/>
      <c r="BG33" s="39"/>
      <c r="BH33" s="58" t="s">
        <v>218</v>
      </c>
      <c r="BI33" s="46" t="s">
        <v>219</v>
      </c>
      <c r="BJ33" s="58">
        <v>10</v>
      </c>
    </row>
    <row r="34" spans="1:62" s="63" customFormat="1" ht="234">
      <c r="A34" s="46">
        <v>216</v>
      </c>
      <c r="B34" s="46" t="s">
        <v>109</v>
      </c>
      <c r="C34" s="46" t="s">
        <v>110</v>
      </c>
      <c r="D34" s="46" t="s">
        <v>111</v>
      </c>
      <c r="E34" s="46" t="s">
        <v>112</v>
      </c>
      <c r="F34" s="46" t="s">
        <v>122</v>
      </c>
      <c r="G34" s="46" t="s">
        <v>155</v>
      </c>
      <c r="H34" s="46">
        <v>450203800</v>
      </c>
      <c r="I34" s="46" t="s">
        <v>156</v>
      </c>
      <c r="J34" s="47">
        <v>0</v>
      </c>
      <c r="K34" s="46" t="s">
        <v>81</v>
      </c>
      <c r="L34" s="46" t="s">
        <v>213</v>
      </c>
      <c r="M34" s="47">
        <v>12</v>
      </c>
      <c r="N34" s="46">
        <v>3</v>
      </c>
      <c r="O34" s="39"/>
      <c r="P34" s="40">
        <f>+Tabla1[[#This Row],[Meta Ejecutada Vigencia4]]/Tabla1[[#This Row],[Meta Programada Vigencia]]</f>
        <v>0</v>
      </c>
      <c r="Q34" s="40">
        <f>+Tabla1[[#This Row],[Meta Ejecutada Vigencia4]]/Tabla1[[#This Row],[Meta Programada Cuatrienio3]]</f>
        <v>0</v>
      </c>
      <c r="R34" s="39"/>
      <c r="S34" s="39"/>
      <c r="T34" s="39"/>
      <c r="U34" s="39"/>
      <c r="V34" s="39"/>
      <c r="W34" s="39"/>
      <c r="X34" s="39"/>
      <c r="Y34" s="39"/>
      <c r="Z34" s="51">
        <v>199500000</v>
      </c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41">
        <f>SUM(Tabla1[[#This Row],[Recursos propios 2025]:[Otros 2025]])</f>
        <v>199500000</v>
      </c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41">
        <f>SUM(Tabla1[[#This Row],[Recursos propios 20252]:[Otros 202515]])</f>
        <v>0</v>
      </c>
      <c r="BD34" s="41">
        <f>+Tabla1[[#This Row],[Total Comprometido 2025]]/Tabla1[[#This Row],[Total 2025]]</f>
        <v>0</v>
      </c>
      <c r="BE34" s="39"/>
      <c r="BF34" s="39"/>
      <c r="BG34" s="39"/>
      <c r="BH34" s="46" t="s">
        <v>218</v>
      </c>
      <c r="BI34" s="58" t="s">
        <v>219</v>
      </c>
      <c r="BJ34" s="46" t="s">
        <v>217</v>
      </c>
    </row>
    <row r="35" spans="1:62" s="63" customFormat="1" ht="306">
      <c r="A35" s="58">
        <v>217</v>
      </c>
      <c r="B35" s="58" t="s">
        <v>109</v>
      </c>
      <c r="C35" s="58" t="s">
        <v>110</v>
      </c>
      <c r="D35" s="58" t="s">
        <v>111</v>
      </c>
      <c r="E35" s="58" t="s">
        <v>112</v>
      </c>
      <c r="F35" s="58" t="s">
        <v>122</v>
      </c>
      <c r="G35" s="58" t="s">
        <v>157</v>
      </c>
      <c r="H35" s="58">
        <v>450203800</v>
      </c>
      <c r="I35" s="58" t="s">
        <v>158</v>
      </c>
      <c r="J35" s="58">
        <v>0</v>
      </c>
      <c r="K35" s="58" t="s">
        <v>116</v>
      </c>
      <c r="L35" s="46" t="s">
        <v>214</v>
      </c>
      <c r="M35" s="58">
        <v>1</v>
      </c>
      <c r="N35" s="46">
        <v>1</v>
      </c>
      <c r="O35" s="39"/>
      <c r="P35" s="40">
        <f>+Tabla1[[#This Row],[Meta Ejecutada Vigencia4]]/Tabla1[[#This Row],[Meta Programada Vigencia]]</f>
        <v>0</v>
      </c>
      <c r="Q35" s="40">
        <f>+Tabla1[[#This Row],[Meta Ejecutada Vigencia4]]/Tabla1[[#This Row],[Meta Programada Cuatrienio3]]</f>
        <v>0</v>
      </c>
      <c r="R35" s="39"/>
      <c r="S35" s="39"/>
      <c r="T35" s="39"/>
      <c r="U35" s="39"/>
      <c r="V35" s="39"/>
      <c r="W35" s="39"/>
      <c r="X35" s="39"/>
      <c r="Y35" s="39"/>
      <c r="Z35" s="51">
        <v>91300000</v>
      </c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41">
        <f>SUM(Tabla1[[#This Row],[Recursos propios 2025]:[Otros 2025]])</f>
        <v>91300000</v>
      </c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41">
        <f>SUM(Tabla1[[#This Row],[Recursos propios 20252]:[Otros 202515]])</f>
        <v>0</v>
      </c>
      <c r="BD35" s="41">
        <f>+Tabla1[[#This Row],[Total Comprometido 2025]]/Tabla1[[#This Row],[Total 2025]]</f>
        <v>0</v>
      </c>
      <c r="BE35" s="39"/>
      <c r="BF35" s="39"/>
      <c r="BG35" s="39"/>
      <c r="BH35" s="58" t="s">
        <v>218</v>
      </c>
      <c r="BI35" s="58" t="s">
        <v>219</v>
      </c>
      <c r="BJ35" s="58">
        <v>10</v>
      </c>
    </row>
    <row r="36" spans="1:62" s="63" customFormat="1" ht="144">
      <c r="A36" s="46">
        <v>218</v>
      </c>
      <c r="B36" s="46" t="s">
        <v>109</v>
      </c>
      <c r="C36" s="46" t="s">
        <v>75</v>
      </c>
      <c r="D36" s="46" t="s">
        <v>76</v>
      </c>
      <c r="E36" s="46" t="s">
        <v>77</v>
      </c>
      <c r="F36" s="46" t="s">
        <v>159</v>
      </c>
      <c r="G36" s="46" t="s">
        <v>160</v>
      </c>
      <c r="H36" s="46">
        <v>410200600</v>
      </c>
      <c r="I36" s="46" t="s">
        <v>161</v>
      </c>
      <c r="J36" s="47">
        <v>5</v>
      </c>
      <c r="K36" s="46" t="s">
        <v>81</v>
      </c>
      <c r="L36" s="46" t="s">
        <v>213</v>
      </c>
      <c r="M36" s="47">
        <v>5</v>
      </c>
      <c r="N36" s="46">
        <v>2</v>
      </c>
      <c r="O36" s="39"/>
      <c r="P36" s="40">
        <f>+Tabla1[[#This Row],[Meta Ejecutada Vigencia4]]/Tabla1[[#This Row],[Meta Programada Vigencia]]</f>
        <v>0</v>
      </c>
      <c r="Q36" s="40">
        <f>+Tabla1[[#This Row],[Meta Ejecutada Vigencia4]]/Tabla1[[#This Row],[Meta Programada Cuatrienio3]]</f>
        <v>0</v>
      </c>
      <c r="R36" s="39"/>
      <c r="S36" s="39"/>
      <c r="T36" s="39"/>
      <c r="U36" s="39"/>
      <c r="V36" s="39"/>
      <c r="W36" s="39"/>
      <c r="X36" s="39"/>
      <c r="Y36" s="39"/>
      <c r="Z36" s="51">
        <v>150000000</v>
      </c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41">
        <f>SUM(Tabla1[[#This Row],[Recursos propios 2025]:[Otros 2025]])</f>
        <v>150000000</v>
      </c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41">
        <f>SUM(Tabla1[[#This Row],[Recursos propios 20252]:[Otros 202515]])</f>
        <v>0</v>
      </c>
      <c r="BD36" s="41">
        <f>+Tabla1[[#This Row],[Total Comprometido 2025]]/Tabla1[[#This Row],[Total 2025]]</f>
        <v>0</v>
      </c>
      <c r="BE36" s="39"/>
      <c r="BF36" s="39"/>
      <c r="BG36" s="39"/>
      <c r="BH36" s="46" t="s">
        <v>218</v>
      </c>
      <c r="BI36" s="46" t="s">
        <v>219</v>
      </c>
      <c r="BJ36" s="46">
        <v>10</v>
      </c>
    </row>
    <row r="37" spans="1:62" s="63" customFormat="1" ht="198">
      <c r="A37" s="58">
        <v>219</v>
      </c>
      <c r="B37" s="58" t="s">
        <v>109</v>
      </c>
      <c r="C37" s="58" t="s">
        <v>75</v>
      </c>
      <c r="D37" s="58" t="s">
        <v>76</v>
      </c>
      <c r="E37" s="58" t="s">
        <v>77</v>
      </c>
      <c r="F37" s="58" t="s">
        <v>162</v>
      </c>
      <c r="G37" s="58" t="s">
        <v>163</v>
      </c>
      <c r="H37" s="58">
        <v>410204600</v>
      </c>
      <c r="I37" s="58" t="s">
        <v>164</v>
      </c>
      <c r="J37" s="58">
        <v>10</v>
      </c>
      <c r="K37" s="58" t="s">
        <v>81</v>
      </c>
      <c r="L37" s="58" t="s">
        <v>213</v>
      </c>
      <c r="M37" s="58">
        <v>12</v>
      </c>
      <c r="N37" s="58">
        <v>3</v>
      </c>
      <c r="O37" s="39"/>
      <c r="P37" s="40">
        <f>+Tabla1[[#This Row],[Meta Ejecutada Vigencia4]]/Tabla1[[#This Row],[Meta Programada Vigencia]]</f>
        <v>0</v>
      </c>
      <c r="Q37" s="40">
        <f>+Tabla1[[#This Row],[Meta Ejecutada Vigencia4]]/Tabla1[[#This Row],[Meta Programada Cuatrienio3]]</f>
        <v>0</v>
      </c>
      <c r="R37" s="39"/>
      <c r="S37" s="39"/>
      <c r="T37" s="39"/>
      <c r="U37" s="39"/>
      <c r="V37" s="39"/>
      <c r="W37" s="39"/>
      <c r="X37" s="39"/>
      <c r="Y37" s="39"/>
      <c r="Z37" s="51">
        <v>239805000</v>
      </c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41">
        <f>SUM(Tabla1[[#This Row],[Recursos propios 2025]:[Otros 2025]])</f>
        <v>239805000</v>
      </c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41">
        <f>SUM(Tabla1[[#This Row],[Recursos propios 20252]:[Otros 202515]])</f>
        <v>0</v>
      </c>
      <c r="BD37" s="41">
        <f>+Tabla1[[#This Row],[Total Comprometido 2025]]/Tabla1[[#This Row],[Total 2025]]</f>
        <v>0</v>
      </c>
      <c r="BE37" s="39"/>
      <c r="BF37" s="39"/>
      <c r="BG37" s="39"/>
      <c r="BH37" s="58" t="s">
        <v>218</v>
      </c>
      <c r="BI37" s="58" t="s">
        <v>219</v>
      </c>
      <c r="BJ37" s="58">
        <v>10</v>
      </c>
    </row>
    <row r="38" spans="1:62" s="63" customFormat="1" ht="252">
      <c r="A38" s="46">
        <v>220</v>
      </c>
      <c r="B38" s="46" t="s">
        <v>109</v>
      </c>
      <c r="C38" s="46" t="s">
        <v>75</v>
      </c>
      <c r="D38" s="46" t="s">
        <v>117</v>
      </c>
      <c r="E38" s="46" t="s">
        <v>118</v>
      </c>
      <c r="F38" s="46" t="s">
        <v>119</v>
      </c>
      <c r="G38" s="46" t="s">
        <v>165</v>
      </c>
      <c r="H38" s="46">
        <v>410305200</v>
      </c>
      <c r="I38" s="46" t="s">
        <v>126</v>
      </c>
      <c r="J38" s="47">
        <v>200</v>
      </c>
      <c r="K38" s="46" t="s">
        <v>81</v>
      </c>
      <c r="L38" s="46" t="s">
        <v>213</v>
      </c>
      <c r="M38" s="47">
        <v>1000</v>
      </c>
      <c r="N38" s="46">
        <v>250</v>
      </c>
      <c r="O38" s="39"/>
      <c r="P38" s="40">
        <f>+Tabla1[[#This Row],[Meta Ejecutada Vigencia4]]/Tabla1[[#This Row],[Meta Programada Vigencia]]</f>
        <v>0</v>
      </c>
      <c r="Q38" s="40">
        <f>+Tabla1[[#This Row],[Meta Ejecutada Vigencia4]]/Tabla1[[#This Row],[Meta Programada Cuatrienio3]]</f>
        <v>0</v>
      </c>
      <c r="R38" s="39"/>
      <c r="S38" s="39"/>
      <c r="T38" s="39"/>
      <c r="U38" s="39"/>
      <c r="V38" s="39"/>
      <c r="W38" s="39"/>
      <c r="X38" s="39"/>
      <c r="Y38" s="39"/>
      <c r="Z38" s="51">
        <v>100000000</v>
      </c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41">
        <f>SUM(Tabla1[[#This Row],[Recursos propios 2025]:[Otros 2025]])</f>
        <v>100000000</v>
      </c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41">
        <f>SUM(Tabla1[[#This Row],[Recursos propios 20252]:[Otros 202515]])</f>
        <v>0</v>
      </c>
      <c r="BD38" s="41">
        <f>+Tabla1[[#This Row],[Total Comprometido 2025]]/Tabla1[[#This Row],[Total 2025]]</f>
        <v>0</v>
      </c>
      <c r="BE38" s="39"/>
      <c r="BF38" s="39"/>
      <c r="BG38" s="39"/>
      <c r="BH38" s="46" t="s">
        <v>218</v>
      </c>
      <c r="BI38" s="46" t="s">
        <v>219</v>
      </c>
      <c r="BJ38" s="46">
        <v>10</v>
      </c>
    </row>
    <row r="39" spans="1:62" s="63" customFormat="1" ht="144">
      <c r="A39" s="58">
        <v>221</v>
      </c>
      <c r="B39" s="58" t="s">
        <v>109</v>
      </c>
      <c r="C39" s="58" t="s">
        <v>75</v>
      </c>
      <c r="D39" s="58" t="s">
        <v>76</v>
      </c>
      <c r="E39" s="58" t="s">
        <v>77</v>
      </c>
      <c r="F39" s="58" t="s">
        <v>166</v>
      </c>
      <c r="G39" s="58" t="s">
        <v>167</v>
      </c>
      <c r="H39" s="58">
        <v>410205200</v>
      </c>
      <c r="I39" s="58" t="s">
        <v>168</v>
      </c>
      <c r="J39" s="58">
        <v>65000</v>
      </c>
      <c r="K39" s="58" t="s">
        <v>81</v>
      </c>
      <c r="L39" s="58" t="s">
        <v>213</v>
      </c>
      <c r="M39" s="58">
        <v>70000</v>
      </c>
      <c r="N39" s="58">
        <v>17500</v>
      </c>
      <c r="O39" s="39"/>
      <c r="P39" s="40">
        <f>+Tabla1[[#This Row],[Meta Ejecutada Vigencia4]]/Tabla1[[#This Row],[Meta Programada Vigencia]]</f>
        <v>0</v>
      </c>
      <c r="Q39" s="40">
        <f>+Tabla1[[#This Row],[Meta Ejecutada Vigencia4]]/Tabla1[[#This Row],[Meta Programada Cuatrienio3]]</f>
        <v>0</v>
      </c>
      <c r="R39" s="39"/>
      <c r="S39" s="39"/>
      <c r="T39" s="39"/>
      <c r="U39" s="39"/>
      <c r="V39" s="39"/>
      <c r="W39" s="39"/>
      <c r="X39" s="39"/>
      <c r="Y39" s="39"/>
      <c r="Z39" s="51">
        <v>150000000</v>
      </c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41">
        <f>SUM(Tabla1[[#This Row],[Recursos propios 2025]:[Otros 2025]])</f>
        <v>150000000</v>
      </c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41">
        <f>SUM(Tabla1[[#This Row],[Recursos propios 20252]:[Otros 202515]])</f>
        <v>0</v>
      </c>
      <c r="BD39" s="41">
        <f>+Tabla1[[#This Row],[Total Comprometido 2025]]/Tabla1[[#This Row],[Total 2025]]</f>
        <v>0</v>
      </c>
      <c r="BE39" s="39"/>
      <c r="BF39" s="39"/>
      <c r="BG39" s="39"/>
      <c r="BH39" s="58" t="s">
        <v>218</v>
      </c>
      <c r="BI39" s="58" t="s">
        <v>219</v>
      </c>
      <c r="BJ39" s="58">
        <v>10</v>
      </c>
    </row>
    <row r="40" spans="1:62" s="63" customFormat="1" ht="180">
      <c r="A40" s="46">
        <v>222</v>
      </c>
      <c r="B40" s="46" t="s">
        <v>109</v>
      </c>
      <c r="C40" s="46" t="s">
        <v>75</v>
      </c>
      <c r="D40" s="46" t="s">
        <v>76</v>
      </c>
      <c r="E40" s="46" t="s">
        <v>77</v>
      </c>
      <c r="F40" s="46" t="s">
        <v>162</v>
      </c>
      <c r="G40" s="46" t="s">
        <v>169</v>
      </c>
      <c r="H40" s="46">
        <v>410204600</v>
      </c>
      <c r="I40" s="46" t="s">
        <v>164</v>
      </c>
      <c r="J40" s="47">
        <v>4</v>
      </c>
      <c r="K40" s="46" t="s">
        <v>81</v>
      </c>
      <c r="L40" s="46" t="s">
        <v>213</v>
      </c>
      <c r="M40" s="47">
        <v>4</v>
      </c>
      <c r="N40" s="46">
        <v>1</v>
      </c>
      <c r="O40" s="39"/>
      <c r="P40" s="40">
        <f>+Tabla1[[#This Row],[Meta Ejecutada Vigencia4]]/Tabla1[[#This Row],[Meta Programada Vigencia]]</f>
        <v>0</v>
      </c>
      <c r="Q40" s="40">
        <f>+Tabla1[[#This Row],[Meta Ejecutada Vigencia4]]/Tabla1[[#This Row],[Meta Programada Cuatrienio3]]</f>
        <v>0</v>
      </c>
      <c r="R40" s="39"/>
      <c r="S40" s="39"/>
      <c r="T40" s="39"/>
      <c r="U40" s="39"/>
      <c r="V40" s="39"/>
      <c r="W40" s="39"/>
      <c r="X40" s="39"/>
      <c r="Y40" s="39"/>
      <c r="Z40" s="51">
        <v>130000000</v>
      </c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41">
        <f>SUM(Tabla1[[#This Row],[Recursos propios 2025]:[Otros 2025]])</f>
        <v>130000000</v>
      </c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41">
        <f>SUM(Tabla1[[#This Row],[Recursos propios 20252]:[Otros 202515]])</f>
        <v>0</v>
      </c>
      <c r="BD40" s="41">
        <f>+Tabla1[[#This Row],[Total Comprometido 2025]]/Tabla1[[#This Row],[Total 2025]]</f>
        <v>0</v>
      </c>
      <c r="BE40" s="39"/>
      <c r="BF40" s="39"/>
      <c r="BG40" s="39"/>
      <c r="BH40" s="46" t="s">
        <v>218</v>
      </c>
      <c r="BI40" s="46" t="s">
        <v>219</v>
      </c>
      <c r="BJ40" s="46">
        <v>10</v>
      </c>
    </row>
    <row r="41" spans="1:62" s="63" customFormat="1" ht="198">
      <c r="A41" s="58">
        <v>223</v>
      </c>
      <c r="B41" s="58" t="s">
        <v>109</v>
      </c>
      <c r="C41" s="58" t="s">
        <v>110</v>
      </c>
      <c r="D41" s="58" t="s">
        <v>111</v>
      </c>
      <c r="E41" s="58" t="s">
        <v>112</v>
      </c>
      <c r="F41" s="58" t="s">
        <v>122</v>
      </c>
      <c r="G41" s="58" t="s">
        <v>170</v>
      </c>
      <c r="H41" s="58">
        <v>450203800</v>
      </c>
      <c r="I41" s="58" t="s">
        <v>158</v>
      </c>
      <c r="J41" s="58">
        <v>0</v>
      </c>
      <c r="K41" s="58" t="s">
        <v>81</v>
      </c>
      <c r="L41" s="46" t="s">
        <v>214</v>
      </c>
      <c r="M41" s="58">
        <v>1</v>
      </c>
      <c r="N41" s="46">
        <v>1</v>
      </c>
      <c r="O41" s="39"/>
      <c r="P41" s="40">
        <f>+Tabla1[[#This Row],[Meta Ejecutada Vigencia4]]/Tabla1[[#This Row],[Meta Programada Vigencia]]</f>
        <v>0</v>
      </c>
      <c r="Q41" s="40">
        <f>+Tabla1[[#This Row],[Meta Ejecutada Vigencia4]]/Tabla1[[#This Row],[Meta Programada Cuatrienio3]]</f>
        <v>0</v>
      </c>
      <c r="R41" s="39"/>
      <c r="S41" s="39"/>
      <c r="T41" s="39"/>
      <c r="U41" s="39"/>
      <c r="V41" s="39"/>
      <c r="W41" s="39"/>
      <c r="X41" s="39"/>
      <c r="Y41" s="39"/>
      <c r="Z41" s="51">
        <v>40000000</v>
      </c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41">
        <f>SUM(Tabla1[[#This Row],[Recursos propios 2025]:[Otros 2025]])</f>
        <v>40000000</v>
      </c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41">
        <f>SUM(Tabla1[[#This Row],[Recursos propios 20252]:[Otros 202515]])</f>
        <v>0</v>
      </c>
      <c r="BD41" s="41">
        <f>+Tabla1[[#This Row],[Total Comprometido 2025]]/Tabla1[[#This Row],[Total 2025]]</f>
        <v>0</v>
      </c>
      <c r="BE41" s="39"/>
      <c r="BF41" s="39"/>
      <c r="BG41" s="39"/>
      <c r="BH41" s="58" t="s">
        <v>218</v>
      </c>
      <c r="BI41" s="46" t="s">
        <v>219</v>
      </c>
      <c r="BJ41" s="58">
        <v>10</v>
      </c>
    </row>
    <row r="42" spans="1:62" s="63" customFormat="1" ht="252">
      <c r="A42" s="46">
        <v>224</v>
      </c>
      <c r="B42" s="46" t="s">
        <v>109</v>
      </c>
      <c r="C42" s="46" t="s">
        <v>110</v>
      </c>
      <c r="D42" s="46" t="s">
        <v>111</v>
      </c>
      <c r="E42" s="46" t="s">
        <v>112</v>
      </c>
      <c r="F42" s="46" t="s">
        <v>113</v>
      </c>
      <c r="G42" s="46" t="s">
        <v>171</v>
      </c>
      <c r="H42" s="46">
        <v>450201500</v>
      </c>
      <c r="I42" s="46" t="s">
        <v>172</v>
      </c>
      <c r="J42" s="47">
        <v>0</v>
      </c>
      <c r="K42" s="46" t="s">
        <v>81</v>
      </c>
      <c r="L42" s="46" t="s">
        <v>213</v>
      </c>
      <c r="M42" s="47">
        <v>2</v>
      </c>
      <c r="N42" s="46">
        <v>1</v>
      </c>
      <c r="O42" s="39"/>
      <c r="P42" s="40">
        <f>+Tabla1[[#This Row],[Meta Ejecutada Vigencia4]]/Tabla1[[#This Row],[Meta Programada Vigencia]]</f>
        <v>0</v>
      </c>
      <c r="Q42" s="40">
        <f>+Tabla1[[#This Row],[Meta Ejecutada Vigencia4]]/Tabla1[[#This Row],[Meta Programada Cuatrienio3]]</f>
        <v>0</v>
      </c>
      <c r="R42" s="39"/>
      <c r="S42" s="39"/>
      <c r="T42" s="39"/>
      <c r="U42" s="39"/>
      <c r="V42" s="39"/>
      <c r="W42" s="39"/>
      <c r="X42" s="39"/>
      <c r="Y42" s="39"/>
      <c r="Z42" s="51">
        <v>0</v>
      </c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41">
        <f>SUM(Tabla1[[#This Row],[Recursos propios 2025]:[Otros 2025]])</f>
        <v>0</v>
      </c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41">
        <f>SUM(Tabla1[[#This Row],[Recursos propios 20252]:[Otros 202515]])</f>
        <v>0</v>
      </c>
      <c r="BD42" s="41" t="e">
        <f>+Tabla1[[#This Row],[Total Comprometido 2025]]/Tabla1[[#This Row],[Total 2025]]</f>
        <v>#DIV/0!</v>
      </c>
      <c r="BE42" s="39"/>
      <c r="BF42" s="39"/>
      <c r="BG42" s="39"/>
      <c r="BH42" s="46" t="s">
        <v>218</v>
      </c>
      <c r="BI42" s="46" t="s">
        <v>219</v>
      </c>
      <c r="BJ42" s="46" t="s">
        <v>216</v>
      </c>
    </row>
    <row r="43" spans="1:62" s="63" customFormat="1" ht="162">
      <c r="A43" s="42">
        <v>254</v>
      </c>
      <c r="B43" s="46" t="s">
        <v>173</v>
      </c>
      <c r="C43" s="46" t="s">
        <v>110</v>
      </c>
      <c r="D43" s="46" t="s">
        <v>174</v>
      </c>
      <c r="E43" s="46" t="s">
        <v>175</v>
      </c>
      <c r="F43" s="46" t="s">
        <v>176</v>
      </c>
      <c r="G43" s="46" t="s">
        <v>177</v>
      </c>
      <c r="H43" s="46">
        <v>459903100</v>
      </c>
      <c r="I43" s="46" t="s">
        <v>178</v>
      </c>
      <c r="J43" s="47">
        <v>1</v>
      </c>
      <c r="K43" s="46" t="s">
        <v>116</v>
      </c>
      <c r="L43" s="46" t="s">
        <v>214</v>
      </c>
      <c r="M43" s="47">
        <v>1</v>
      </c>
      <c r="N43" s="46">
        <v>1</v>
      </c>
      <c r="O43" s="43"/>
      <c r="P43" s="44">
        <f>+Tabla1[[#This Row],[Meta Ejecutada Vigencia4]]/Tabla1[[#This Row],[Meta Programada Vigencia]]</f>
        <v>0</v>
      </c>
      <c r="Q43" s="44">
        <f>+Tabla1[[#This Row],[Meta Ejecutada Vigencia4]]/Tabla1[[#This Row],[Meta Programada Cuatrienio3]]</f>
        <v>0</v>
      </c>
      <c r="R43" s="43"/>
      <c r="S43" s="43"/>
      <c r="T43" s="43"/>
      <c r="U43" s="43"/>
      <c r="V43" s="43"/>
      <c r="W43" s="43"/>
      <c r="X43" s="43"/>
      <c r="Y43" s="43"/>
      <c r="Z43" s="51">
        <v>1250000000</v>
      </c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5">
        <f>SUM(Tabla1[[#This Row],[Recursos propios 2025]:[Otros 2025]])</f>
        <v>1250000000</v>
      </c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5">
        <f>SUM(Tabla1[[#This Row],[Recursos propios 20252]:[Otros 202515]])</f>
        <v>0</v>
      </c>
      <c r="BD43" s="45">
        <f>+Tabla1[[#This Row],[Total Comprometido 2025]]/Tabla1[[#This Row],[Total 2025]]</f>
        <v>0</v>
      </c>
      <c r="BE43" s="43"/>
      <c r="BF43" s="43"/>
      <c r="BG43" s="43"/>
      <c r="BH43" s="46" t="s">
        <v>218</v>
      </c>
      <c r="BI43" s="58" t="s">
        <v>219</v>
      </c>
      <c r="BJ43" s="46">
        <v>16</v>
      </c>
    </row>
    <row r="44" spans="1:62" s="63" customFormat="1" ht="144">
      <c r="A44" s="38">
        <v>256</v>
      </c>
      <c r="B44" s="46" t="s">
        <v>173</v>
      </c>
      <c r="C44" s="46" t="s">
        <v>110</v>
      </c>
      <c r="D44" s="46" t="s">
        <v>111</v>
      </c>
      <c r="E44" s="46" t="s">
        <v>112</v>
      </c>
      <c r="F44" s="46" t="s">
        <v>122</v>
      </c>
      <c r="G44" s="46" t="s">
        <v>179</v>
      </c>
      <c r="H44" s="46">
        <v>450203800</v>
      </c>
      <c r="I44" s="46" t="s">
        <v>124</v>
      </c>
      <c r="J44" s="47">
        <v>1</v>
      </c>
      <c r="K44" s="46" t="s">
        <v>116</v>
      </c>
      <c r="L44" s="46" t="s">
        <v>214</v>
      </c>
      <c r="M44" s="47">
        <v>1</v>
      </c>
      <c r="N44" s="46">
        <v>1</v>
      </c>
      <c r="O44" s="39"/>
      <c r="P44" s="40">
        <f>+Tabla1[[#This Row],[Meta Ejecutada Vigencia4]]/Tabla1[[#This Row],[Meta Programada Vigencia]]</f>
        <v>0</v>
      </c>
      <c r="Q44" s="40">
        <f>+Tabla1[[#This Row],[Meta Ejecutada Vigencia4]]/Tabla1[[#This Row],[Meta Programada Cuatrienio3]]</f>
        <v>0</v>
      </c>
      <c r="R44" s="39"/>
      <c r="S44" s="39"/>
      <c r="T44" s="39"/>
      <c r="U44" s="39"/>
      <c r="V44" s="39"/>
      <c r="W44" s="39"/>
      <c r="X44" s="39"/>
      <c r="Y44" s="39"/>
      <c r="Z44" s="51">
        <v>1039200000</v>
      </c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41">
        <f>SUM(Tabla1[[#This Row],[Recursos propios 2025]:[Otros 2025]])</f>
        <v>1039200000</v>
      </c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41">
        <f>SUM(Tabla1[[#This Row],[Recursos propios 20252]:[Otros 202515]])</f>
        <v>0</v>
      </c>
      <c r="BD44" s="41">
        <f>+Tabla1[[#This Row],[Total Comprometido 2025]]/Tabla1[[#This Row],[Total 2025]]</f>
        <v>0</v>
      </c>
      <c r="BE44" s="39"/>
      <c r="BF44" s="39"/>
      <c r="BG44" s="39"/>
      <c r="BH44" s="46" t="s">
        <v>218</v>
      </c>
      <c r="BI44" s="46" t="s">
        <v>219</v>
      </c>
      <c r="BJ44" s="46">
        <v>16</v>
      </c>
    </row>
    <row r="45" spans="1:62" s="63" customFormat="1" ht="180">
      <c r="A45" s="38">
        <v>257</v>
      </c>
      <c r="B45" s="58" t="s">
        <v>173</v>
      </c>
      <c r="C45" s="58" t="s">
        <v>110</v>
      </c>
      <c r="D45" s="58" t="s">
        <v>111</v>
      </c>
      <c r="E45" s="58" t="s">
        <v>112</v>
      </c>
      <c r="F45" s="58" t="s">
        <v>180</v>
      </c>
      <c r="G45" s="58" t="s">
        <v>181</v>
      </c>
      <c r="H45" s="58">
        <v>450200200</v>
      </c>
      <c r="I45" s="58" t="s">
        <v>182</v>
      </c>
      <c r="J45" s="58">
        <v>13</v>
      </c>
      <c r="K45" s="58" t="s">
        <v>81</v>
      </c>
      <c r="L45" s="58" t="s">
        <v>213</v>
      </c>
      <c r="M45" s="58">
        <v>4</v>
      </c>
      <c r="N45" s="58">
        <v>1</v>
      </c>
      <c r="O45" s="39"/>
      <c r="P45" s="40">
        <f>+Tabla1[[#This Row],[Meta Ejecutada Vigencia4]]/Tabla1[[#This Row],[Meta Programada Vigencia]]</f>
        <v>0</v>
      </c>
      <c r="Q45" s="40">
        <f>+Tabla1[[#This Row],[Meta Ejecutada Vigencia4]]/Tabla1[[#This Row],[Meta Programada Cuatrienio3]]</f>
        <v>0</v>
      </c>
      <c r="R45" s="39"/>
      <c r="S45" s="39"/>
      <c r="T45" s="39"/>
      <c r="U45" s="39"/>
      <c r="V45" s="39"/>
      <c r="W45" s="39"/>
      <c r="X45" s="39"/>
      <c r="Y45" s="39"/>
      <c r="Z45" s="51">
        <v>0</v>
      </c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41">
        <f>SUM(Tabla1[[#This Row],[Recursos propios 2025]:[Otros 2025]])</f>
        <v>0</v>
      </c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41">
        <f>SUM(Tabla1[[#This Row],[Recursos propios 20252]:[Otros 202515]])</f>
        <v>0</v>
      </c>
      <c r="BD45" s="41" t="e">
        <f>+Tabla1[[#This Row],[Total Comprometido 2025]]/Tabla1[[#This Row],[Total 2025]]</f>
        <v>#DIV/0!</v>
      </c>
      <c r="BE45" s="39"/>
      <c r="BF45" s="39"/>
      <c r="BG45" s="39"/>
      <c r="BH45" s="58" t="s">
        <v>218</v>
      </c>
      <c r="BI45" s="58" t="s">
        <v>219</v>
      </c>
      <c r="BJ45" s="58">
        <v>16</v>
      </c>
    </row>
    <row r="46" spans="1:62" s="63" customFormat="1" ht="162">
      <c r="A46" s="38">
        <v>258</v>
      </c>
      <c r="B46" s="46" t="s">
        <v>173</v>
      </c>
      <c r="C46" s="46" t="s">
        <v>110</v>
      </c>
      <c r="D46" s="46" t="s">
        <v>111</v>
      </c>
      <c r="E46" s="46" t="s">
        <v>112</v>
      </c>
      <c r="F46" s="46" t="s">
        <v>183</v>
      </c>
      <c r="G46" s="46" t="s">
        <v>184</v>
      </c>
      <c r="H46" s="46">
        <v>450200100</v>
      </c>
      <c r="I46" s="46" t="s">
        <v>185</v>
      </c>
      <c r="J46" s="47">
        <v>130</v>
      </c>
      <c r="K46" s="46" t="s">
        <v>116</v>
      </c>
      <c r="L46" s="46" t="s">
        <v>214</v>
      </c>
      <c r="M46" s="47">
        <v>130</v>
      </c>
      <c r="N46" s="46">
        <v>130</v>
      </c>
      <c r="O46" s="39"/>
      <c r="P46" s="40">
        <f>+Tabla1[[#This Row],[Meta Ejecutada Vigencia4]]/Tabla1[[#This Row],[Meta Programada Vigencia]]</f>
        <v>0</v>
      </c>
      <c r="Q46" s="40">
        <f>+Tabla1[[#This Row],[Meta Ejecutada Vigencia4]]/Tabla1[[#This Row],[Meta Programada Cuatrienio3]]</f>
        <v>0</v>
      </c>
      <c r="R46" s="39"/>
      <c r="S46" s="39"/>
      <c r="T46" s="39"/>
      <c r="U46" s="39"/>
      <c r="V46" s="39"/>
      <c r="W46" s="39"/>
      <c r="X46" s="39"/>
      <c r="Y46" s="39"/>
      <c r="Z46" s="51">
        <v>890000000</v>
      </c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41">
        <f>SUM(Tabla1[[#This Row],[Recursos propios 2025]:[Otros 2025]])</f>
        <v>890000000</v>
      </c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41">
        <f>SUM(Tabla1[[#This Row],[Recursos propios 20252]:[Otros 202515]])</f>
        <v>0</v>
      </c>
      <c r="BD46" s="41">
        <f>+Tabla1[[#This Row],[Total Comprometido 2025]]/Tabla1[[#This Row],[Total 2025]]</f>
        <v>0</v>
      </c>
      <c r="BE46" s="39"/>
      <c r="BF46" s="39"/>
      <c r="BG46" s="39"/>
      <c r="BH46" s="46" t="s">
        <v>218</v>
      </c>
      <c r="BI46" s="46" t="s">
        <v>219</v>
      </c>
      <c r="BJ46" s="46">
        <v>16</v>
      </c>
    </row>
    <row r="47" spans="1:62" s="63" customFormat="1" ht="198">
      <c r="A47" s="38">
        <v>259</v>
      </c>
      <c r="B47" s="58" t="s">
        <v>173</v>
      </c>
      <c r="C47" s="58" t="s">
        <v>110</v>
      </c>
      <c r="D47" s="58" t="s">
        <v>111</v>
      </c>
      <c r="E47" s="58" t="s">
        <v>112</v>
      </c>
      <c r="F47" s="58" t="s">
        <v>183</v>
      </c>
      <c r="G47" s="58" t="s">
        <v>186</v>
      </c>
      <c r="H47" s="58">
        <v>450200100</v>
      </c>
      <c r="I47" s="58" t="s">
        <v>185</v>
      </c>
      <c r="J47" s="58">
        <v>0</v>
      </c>
      <c r="K47" s="58" t="s">
        <v>116</v>
      </c>
      <c r="L47" s="58" t="s">
        <v>213</v>
      </c>
      <c r="M47" s="58">
        <v>254</v>
      </c>
      <c r="N47" s="58">
        <v>68</v>
      </c>
      <c r="O47" s="39"/>
      <c r="P47" s="40">
        <f>+Tabla1[[#This Row],[Meta Ejecutada Vigencia4]]/Tabla1[[#This Row],[Meta Programada Vigencia]]</f>
        <v>0</v>
      </c>
      <c r="Q47" s="40">
        <f>+Tabla1[[#This Row],[Meta Ejecutada Vigencia4]]/Tabla1[[#This Row],[Meta Programada Cuatrienio3]]</f>
        <v>0</v>
      </c>
      <c r="R47" s="39"/>
      <c r="S47" s="39"/>
      <c r="T47" s="39"/>
      <c r="U47" s="39"/>
      <c r="V47" s="39"/>
      <c r="W47" s="39"/>
      <c r="X47" s="39"/>
      <c r="Y47" s="39"/>
      <c r="Z47" s="51">
        <v>200000000</v>
      </c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41">
        <f>SUM(Tabla1[[#This Row],[Recursos propios 2025]:[Otros 2025]])</f>
        <v>200000000</v>
      </c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41">
        <f>SUM(Tabla1[[#This Row],[Recursos propios 20252]:[Otros 202515]])</f>
        <v>0</v>
      </c>
      <c r="BD47" s="41">
        <f>+Tabla1[[#This Row],[Total Comprometido 2025]]/Tabla1[[#This Row],[Total 2025]]</f>
        <v>0</v>
      </c>
      <c r="BE47" s="39"/>
      <c r="BF47" s="39"/>
      <c r="BG47" s="39"/>
      <c r="BH47" s="58" t="s">
        <v>218</v>
      </c>
      <c r="BI47" s="58" t="s">
        <v>219</v>
      </c>
      <c r="BJ47" s="58">
        <v>16</v>
      </c>
    </row>
    <row r="48" spans="1:62" s="63" customFormat="1" ht="144">
      <c r="A48" s="38">
        <v>260</v>
      </c>
      <c r="B48" s="46" t="s">
        <v>173</v>
      </c>
      <c r="C48" s="46" t="s">
        <v>110</v>
      </c>
      <c r="D48" s="46" t="s">
        <v>111</v>
      </c>
      <c r="E48" s="46" t="s">
        <v>112</v>
      </c>
      <c r="F48" s="46" t="s">
        <v>183</v>
      </c>
      <c r="G48" s="46" t="s">
        <v>187</v>
      </c>
      <c r="H48" s="46">
        <v>450200100</v>
      </c>
      <c r="I48" s="46" t="s">
        <v>188</v>
      </c>
      <c r="J48" s="47">
        <v>0</v>
      </c>
      <c r="K48" s="46" t="s">
        <v>81</v>
      </c>
      <c r="L48" s="46" t="s">
        <v>214</v>
      </c>
      <c r="M48" s="47">
        <v>1</v>
      </c>
      <c r="N48" s="46">
        <v>1</v>
      </c>
      <c r="O48" s="39"/>
      <c r="P48" s="40">
        <f>+Tabla1[[#This Row],[Meta Ejecutada Vigencia4]]/Tabla1[[#This Row],[Meta Programada Vigencia]]</f>
        <v>0</v>
      </c>
      <c r="Q48" s="40">
        <f>+Tabla1[[#This Row],[Meta Ejecutada Vigencia4]]/Tabla1[[#This Row],[Meta Programada Cuatrienio3]]</f>
        <v>0</v>
      </c>
      <c r="R48" s="39"/>
      <c r="S48" s="39"/>
      <c r="T48" s="39"/>
      <c r="U48" s="39"/>
      <c r="V48" s="39"/>
      <c r="W48" s="39"/>
      <c r="X48" s="39"/>
      <c r="Y48" s="39"/>
      <c r="Z48" s="51">
        <v>56000000</v>
      </c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41">
        <f>SUM(Tabla1[[#This Row],[Recursos propios 2025]:[Otros 2025]])</f>
        <v>56000000</v>
      </c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41">
        <f>SUM(Tabla1[[#This Row],[Recursos propios 20252]:[Otros 202515]])</f>
        <v>0</v>
      </c>
      <c r="BD48" s="41">
        <f>+Tabla1[[#This Row],[Total Comprometido 2025]]/Tabla1[[#This Row],[Total 2025]]</f>
        <v>0</v>
      </c>
      <c r="BE48" s="39"/>
      <c r="BF48" s="39"/>
      <c r="BG48" s="39"/>
      <c r="BH48" s="46" t="s">
        <v>218</v>
      </c>
      <c r="BI48" s="46" t="s">
        <v>219</v>
      </c>
      <c r="BJ48" s="46">
        <v>16</v>
      </c>
    </row>
    <row r="49" spans="1:62" s="63" customFormat="1" ht="378">
      <c r="A49" s="42">
        <v>261</v>
      </c>
      <c r="B49" s="58" t="s">
        <v>173</v>
      </c>
      <c r="C49" s="58" t="s">
        <v>110</v>
      </c>
      <c r="D49" s="58" t="s">
        <v>111</v>
      </c>
      <c r="E49" s="58" t="s">
        <v>112</v>
      </c>
      <c r="F49" s="58" t="s">
        <v>189</v>
      </c>
      <c r="G49" s="58" t="s">
        <v>190</v>
      </c>
      <c r="H49" s="58">
        <v>450203400</v>
      </c>
      <c r="I49" s="58" t="s">
        <v>191</v>
      </c>
      <c r="J49" s="58">
        <v>5800</v>
      </c>
      <c r="K49" s="58" t="s">
        <v>116</v>
      </c>
      <c r="L49" s="58" t="s">
        <v>213</v>
      </c>
      <c r="M49" s="58">
        <v>8000</v>
      </c>
      <c r="N49" s="58">
        <v>2000</v>
      </c>
      <c r="O49" s="43"/>
      <c r="P49" s="44">
        <f>+Tabla1[[#This Row],[Meta Ejecutada Vigencia4]]/Tabla1[[#This Row],[Meta Programada Vigencia]]</f>
        <v>0</v>
      </c>
      <c r="Q49" s="44">
        <f>+Tabla1[[#This Row],[Meta Ejecutada Vigencia4]]/Tabla1[[#This Row],[Meta Programada Cuatrienio3]]</f>
        <v>0</v>
      </c>
      <c r="R49" s="43"/>
      <c r="S49" s="43"/>
      <c r="T49" s="43"/>
      <c r="U49" s="43"/>
      <c r="V49" s="43"/>
      <c r="W49" s="43"/>
      <c r="X49" s="43"/>
      <c r="Y49" s="43"/>
      <c r="Z49" s="51">
        <v>60000000</v>
      </c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5">
        <f>SUM(Tabla1[[#This Row],[Recursos propios 2025]:[Otros 2025]])</f>
        <v>60000000</v>
      </c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5">
        <f>SUM(Tabla1[[#This Row],[Recursos propios 20252]:[Otros 202515]])</f>
        <v>0</v>
      </c>
      <c r="BD49" s="45">
        <f>+Tabla1[[#This Row],[Total Comprometido 2025]]/Tabla1[[#This Row],[Total 2025]]</f>
        <v>0</v>
      </c>
      <c r="BE49" s="43"/>
      <c r="BF49" s="43"/>
      <c r="BG49" s="43"/>
      <c r="BH49" s="58" t="s">
        <v>218</v>
      </c>
      <c r="BI49" s="64" t="s">
        <v>219</v>
      </c>
      <c r="BJ49" s="58">
        <v>16</v>
      </c>
    </row>
    <row r="50" spans="1:62" s="63" customFormat="1" ht="234">
      <c r="A50" s="38">
        <v>270</v>
      </c>
      <c r="B50" s="46" t="s">
        <v>109</v>
      </c>
      <c r="C50" s="46" t="s">
        <v>75</v>
      </c>
      <c r="D50" s="46" t="s">
        <v>117</v>
      </c>
      <c r="E50" s="46" t="s">
        <v>118</v>
      </c>
      <c r="F50" s="46" t="s">
        <v>192</v>
      </c>
      <c r="G50" s="46" t="s">
        <v>193</v>
      </c>
      <c r="H50" s="46">
        <v>410301700</v>
      </c>
      <c r="I50" s="46" t="s">
        <v>194</v>
      </c>
      <c r="J50" s="47">
        <v>0</v>
      </c>
      <c r="K50" s="46" t="s">
        <v>81</v>
      </c>
      <c r="L50" s="46" t="s">
        <v>214</v>
      </c>
      <c r="M50" s="47">
        <v>3000</v>
      </c>
      <c r="N50" s="46">
        <v>3000</v>
      </c>
      <c r="O50" s="39"/>
      <c r="P50" s="40">
        <f>+Tabla1[[#This Row],[Meta Ejecutada Vigencia4]]/Tabla1[[#This Row],[Meta Programada Vigencia]]</f>
        <v>0</v>
      </c>
      <c r="Q50" s="40">
        <f>+Tabla1[[#This Row],[Meta Ejecutada Vigencia4]]/Tabla1[[#This Row],[Meta Programada Cuatrienio3]]</f>
        <v>0</v>
      </c>
      <c r="R50" s="39"/>
      <c r="S50" s="39"/>
      <c r="T50" s="39"/>
      <c r="U50" s="39"/>
      <c r="V50" s="39"/>
      <c r="W50" s="39"/>
      <c r="X50" s="39"/>
      <c r="Y50" s="39"/>
      <c r="Z50" s="51">
        <v>1845680560</v>
      </c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41">
        <f>SUM(Tabla1[[#This Row],[Recursos propios 2025]:[Otros 2025]])</f>
        <v>1845680560</v>
      </c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41">
        <f>SUM(Tabla1[[#This Row],[Recursos propios 20252]:[Otros 202515]])</f>
        <v>0</v>
      </c>
      <c r="BD50" s="41">
        <f>+Tabla1[[#This Row],[Total Comprometido 2025]]/Tabla1[[#This Row],[Total 2025]]</f>
        <v>0</v>
      </c>
      <c r="BE50" s="39"/>
      <c r="BF50" s="39"/>
      <c r="BG50" s="39"/>
      <c r="BH50" s="46" t="s">
        <v>218</v>
      </c>
      <c r="BI50" s="64" t="s">
        <v>219</v>
      </c>
      <c r="BJ50" s="46">
        <v>10</v>
      </c>
    </row>
    <row r="51" spans="1:62" s="63" customFormat="1" ht="324">
      <c r="A51" s="42">
        <v>271</v>
      </c>
      <c r="B51" s="58" t="s">
        <v>109</v>
      </c>
      <c r="C51" s="58" t="s">
        <v>75</v>
      </c>
      <c r="D51" s="58" t="s">
        <v>117</v>
      </c>
      <c r="E51" s="58" t="s">
        <v>118</v>
      </c>
      <c r="F51" s="58" t="s">
        <v>119</v>
      </c>
      <c r="G51" s="58" t="s">
        <v>195</v>
      </c>
      <c r="H51" s="58">
        <v>410305200</v>
      </c>
      <c r="I51" s="58" t="s">
        <v>126</v>
      </c>
      <c r="J51" s="58">
        <v>0</v>
      </c>
      <c r="K51" s="58" t="s">
        <v>116</v>
      </c>
      <c r="L51" s="58" t="s">
        <v>213</v>
      </c>
      <c r="M51" s="58">
        <v>550</v>
      </c>
      <c r="N51" s="58">
        <v>140</v>
      </c>
      <c r="O51" s="43"/>
      <c r="P51" s="44">
        <f>+Tabla1[[#This Row],[Meta Ejecutada Vigencia4]]/Tabla1[[#This Row],[Meta Programada Vigencia]]</f>
        <v>0</v>
      </c>
      <c r="Q51" s="44">
        <f>+Tabla1[[#This Row],[Meta Ejecutada Vigencia4]]/Tabla1[[#This Row],[Meta Programada Cuatrienio3]]</f>
        <v>0</v>
      </c>
      <c r="R51" s="43"/>
      <c r="S51" s="43"/>
      <c r="T51" s="43"/>
      <c r="U51" s="43"/>
      <c r="V51" s="43"/>
      <c r="W51" s="43"/>
      <c r="X51" s="43"/>
      <c r="Y51" s="43"/>
      <c r="Z51" s="51">
        <v>76800000</v>
      </c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5">
        <f>SUM(Tabla1[[#This Row],[Recursos propios 2025]:[Otros 2025]])</f>
        <v>76800000</v>
      </c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5">
        <f>SUM(Tabla1[[#This Row],[Recursos propios 20252]:[Otros 202515]])</f>
        <v>0</v>
      </c>
      <c r="BD51" s="45">
        <f>+Tabla1[[#This Row],[Total Comprometido 2025]]/Tabla1[[#This Row],[Total 2025]]</f>
        <v>0</v>
      </c>
      <c r="BE51" s="43"/>
      <c r="BF51" s="43"/>
      <c r="BG51" s="43"/>
      <c r="BH51" s="58" t="s">
        <v>218</v>
      </c>
      <c r="BI51" s="65" t="s">
        <v>219</v>
      </c>
      <c r="BJ51" s="58">
        <v>10</v>
      </c>
    </row>
    <row r="52" spans="1:62" s="63" customFormat="1" ht="180">
      <c r="A52" s="42">
        <v>276</v>
      </c>
      <c r="B52" s="46" t="s">
        <v>109</v>
      </c>
      <c r="C52" s="46" t="s">
        <v>196</v>
      </c>
      <c r="D52" s="46" t="s">
        <v>197</v>
      </c>
      <c r="E52" s="46" t="s">
        <v>198</v>
      </c>
      <c r="F52" s="46" t="s">
        <v>199</v>
      </c>
      <c r="G52" s="46" t="s">
        <v>200</v>
      </c>
      <c r="H52" s="46">
        <v>40600900</v>
      </c>
      <c r="I52" s="46" t="s">
        <v>201</v>
      </c>
      <c r="J52" s="47">
        <v>1</v>
      </c>
      <c r="K52" s="46" t="s">
        <v>116</v>
      </c>
      <c r="L52" s="46" t="s">
        <v>213</v>
      </c>
      <c r="M52" s="47">
        <v>1</v>
      </c>
      <c r="N52" s="46">
        <v>0.5</v>
      </c>
      <c r="O52" s="43"/>
      <c r="P52" s="44">
        <f>+Tabla1[[#This Row],[Meta Ejecutada Vigencia4]]/Tabla1[[#This Row],[Meta Programada Vigencia]]</f>
        <v>0</v>
      </c>
      <c r="Q52" s="44">
        <f>+Tabla1[[#This Row],[Meta Ejecutada Vigencia4]]/Tabla1[[#This Row],[Meta Programada Cuatrienio3]]</f>
        <v>0</v>
      </c>
      <c r="R52" s="43"/>
      <c r="S52" s="43"/>
      <c r="T52" s="43"/>
      <c r="U52" s="43"/>
      <c r="V52" s="43"/>
      <c r="W52" s="43"/>
      <c r="X52" s="43"/>
      <c r="Y52" s="43"/>
      <c r="Z52" s="51">
        <v>100000000</v>
      </c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5">
        <f>SUM(Tabla1[[#This Row],[Recursos propios 2025]:[Otros 2025]])</f>
        <v>100000000</v>
      </c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5">
        <f>SUM(Tabla1[[#This Row],[Recursos propios 20252]:[Otros 202515]])</f>
        <v>0</v>
      </c>
      <c r="BD52" s="45">
        <f>+Tabla1[[#This Row],[Total Comprometido 2025]]/Tabla1[[#This Row],[Total 2025]]</f>
        <v>0</v>
      </c>
      <c r="BE52" s="43"/>
      <c r="BF52" s="43"/>
      <c r="BG52" s="43"/>
      <c r="BH52" s="46" t="s">
        <v>218</v>
      </c>
      <c r="BI52" s="65" t="s">
        <v>219</v>
      </c>
      <c r="BJ52" s="46">
        <v>10</v>
      </c>
    </row>
    <row r="53" spans="1:62" s="63" customFormat="1" ht="90">
      <c r="A53" s="42">
        <v>278</v>
      </c>
      <c r="B53" s="46" t="s">
        <v>82</v>
      </c>
      <c r="C53" s="46" t="s">
        <v>83</v>
      </c>
      <c r="D53" s="46" t="s">
        <v>202</v>
      </c>
      <c r="E53" s="46" t="s">
        <v>203</v>
      </c>
      <c r="F53" s="46" t="s">
        <v>204</v>
      </c>
      <c r="G53" s="46" t="s">
        <v>205</v>
      </c>
      <c r="H53" s="46">
        <v>170801800</v>
      </c>
      <c r="I53" s="46" t="s">
        <v>206</v>
      </c>
      <c r="J53" s="47">
        <v>0</v>
      </c>
      <c r="K53" s="46" t="s">
        <v>81</v>
      </c>
      <c r="L53" s="46" t="s">
        <v>213</v>
      </c>
      <c r="M53" s="47">
        <v>2</v>
      </c>
      <c r="N53" s="46">
        <v>1</v>
      </c>
      <c r="O53" s="43"/>
      <c r="P53" s="44">
        <f>+Tabla1[[#This Row],[Meta Ejecutada Vigencia4]]/Tabla1[[#This Row],[Meta Programada Vigencia]]</f>
        <v>0</v>
      </c>
      <c r="Q53" s="44">
        <f>+Tabla1[[#This Row],[Meta Ejecutada Vigencia4]]/Tabla1[[#This Row],[Meta Programada Cuatrienio3]]</f>
        <v>0</v>
      </c>
      <c r="R53" s="43"/>
      <c r="S53" s="43"/>
      <c r="T53" s="43"/>
      <c r="U53" s="43"/>
      <c r="V53" s="43"/>
      <c r="W53" s="43"/>
      <c r="X53" s="43"/>
      <c r="Y53" s="43"/>
      <c r="Z53" s="51">
        <v>100000000</v>
      </c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5">
        <f>SUM(Tabla1[[#This Row],[Recursos propios 2025]:[Otros 2025]])</f>
        <v>100000000</v>
      </c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5">
        <f>SUM(Tabla1[[#This Row],[Recursos propios 20252]:[Otros 202515]])</f>
        <v>0</v>
      </c>
      <c r="BD53" s="45">
        <f>+Tabla1[[#This Row],[Total Comprometido 2025]]/Tabla1[[#This Row],[Total 2025]]</f>
        <v>0</v>
      </c>
      <c r="BE53" s="43"/>
      <c r="BF53" s="43"/>
      <c r="BG53" s="43"/>
      <c r="BH53" s="58" t="s">
        <v>218</v>
      </c>
      <c r="BI53" s="64" t="s">
        <v>219</v>
      </c>
      <c r="BJ53" s="58" t="s">
        <v>215</v>
      </c>
    </row>
    <row r="54" spans="1:62" s="63" customFormat="1" ht="126">
      <c r="A54" s="42">
        <v>280</v>
      </c>
      <c r="B54" s="46" t="s">
        <v>82</v>
      </c>
      <c r="C54" s="46" t="s">
        <v>207</v>
      </c>
      <c r="D54" s="46" t="s">
        <v>208</v>
      </c>
      <c r="E54" s="46" t="s">
        <v>209</v>
      </c>
      <c r="F54" s="46" t="s">
        <v>210</v>
      </c>
      <c r="G54" s="46" t="s">
        <v>211</v>
      </c>
      <c r="H54" s="46">
        <v>360501200</v>
      </c>
      <c r="I54" s="46" t="s">
        <v>212</v>
      </c>
      <c r="J54" s="47">
        <v>0</v>
      </c>
      <c r="K54" s="46" t="s">
        <v>116</v>
      </c>
      <c r="L54" s="46" t="s">
        <v>214</v>
      </c>
      <c r="M54" s="47">
        <v>1</v>
      </c>
      <c r="N54" s="46">
        <v>1</v>
      </c>
      <c r="O54" s="43"/>
      <c r="P54" s="44">
        <f>+Tabla1[[#This Row],[Meta Ejecutada Vigencia4]]/Tabla1[[#This Row],[Meta Programada Vigencia]]</f>
        <v>0</v>
      </c>
      <c r="Q54" s="44">
        <f>+Tabla1[[#This Row],[Meta Ejecutada Vigencia4]]/Tabla1[[#This Row],[Meta Programada Cuatrienio3]]</f>
        <v>0</v>
      </c>
      <c r="R54" s="43"/>
      <c r="S54" s="43"/>
      <c r="T54" s="43"/>
      <c r="U54" s="43"/>
      <c r="V54" s="43"/>
      <c r="W54" s="43"/>
      <c r="X54" s="43"/>
      <c r="Y54" s="43"/>
      <c r="Z54" s="51">
        <v>95600000</v>
      </c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5">
        <f>SUM(Tabla1[[#This Row],[Recursos propios 2025]:[Otros 2025]])</f>
        <v>95600000</v>
      </c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5">
        <f>SUM(Tabla1[[#This Row],[Recursos propios 20252]:[Otros 202515]])</f>
        <v>0</v>
      </c>
      <c r="BD54" s="45">
        <f>+Tabla1[[#This Row],[Total Comprometido 2025]]/Tabla1[[#This Row],[Total 2025]]</f>
        <v>0</v>
      </c>
      <c r="BE54" s="43"/>
      <c r="BF54" s="43"/>
      <c r="BG54" s="43"/>
      <c r="BH54" s="46" t="s">
        <v>218</v>
      </c>
      <c r="BI54" s="65" t="s">
        <v>219</v>
      </c>
      <c r="BJ54" s="46">
        <v>10</v>
      </c>
    </row>
  </sheetData>
  <sheetProtection algorithmName="SHA-512" hashValue="PWdsPdevOflJ1vNbMO4z24aHs79xdbO76HbN5Z8e2bV6IES9SVVKRRlvugABWQizAkee+80M7Vne4MiP+aI89Q==" saltValue="lZCeWI9N5N+hWn6txRojJQ==" spinCount="100000" sheet="1"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dcterms:created xsi:type="dcterms:W3CDTF">2024-06-03T22:05:35Z</dcterms:created>
  <dcterms:modified xsi:type="dcterms:W3CDTF">2025-01-31T16:58:46Z</dcterms:modified>
</cp:coreProperties>
</file>