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Planes de Acción 2025 Finales\"/>
    </mc:Choice>
  </mc:AlternateContent>
  <xr:revisionPtr revIDLastSave="0" documentId="13_ncr:1_{6E09B40D-2013-4D97-AD95-E0BA22CDF6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externalReferences>
    <externalReference r:id="rId2"/>
  </externalReferences>
  <definedNames>
    <definedName name="_xlnm._FilterDatabase" localSheetId="0" hidden="1">'Plan de Accion'!$A$10:$BJ$10</definedName>
    <definedName name="PA">'Plan de Accion'!$A$9:$BJ$29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6" i="1" l="1"/>
  <c r="Z19" i="1"/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11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BD23" i="1" l="1"/>
  <c r="BD19" i="1"/>
  <c r="BD27" i="1"/>
  <c r="BD15" i="1"/>
  <c r="BD26" i="1"/>
  <c r="BD22" i="1"/>
  <c r="BD18" i="1"/>
  <c r="BD14" i="1"/>
  <c r="BD28" i="1"/>
  <c r="BD29" i="1"/>
  <c r="BD25" i="1"/>
  <c r="BD21" i="1"/>
  <c r="BD17" i="1"/>
  <c r="BD13" i="1"/>
  <c r="BD24" i="1"/>
  <c r="BD20" i="1"/>
  <c r="BD16" i="1"/>
  <c r="BD12" i="1"/>
  <c r="BD11" i="1"/>
</calcChain>
</file>

<file path=xl/sharedStrings.xml><?xml version="1.0" encoding="utf-8"?>
<sst xmlns="http://schemas.openxmlformats.org/spreadsheetml/2006/main" count="291" uniqueCount="154">
  <si>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</si>
  <si>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</si>
  <si>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</si>
  <si>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</si>
  <si>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</si>
  <si>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</si>
  <si>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</si>
  <si>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</si>
  <si>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</si>
  <si>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</si>
  <si>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</si>
  <si>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</si>
  <si>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</si>
  <si>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</si>
  <si>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</si>
  <si>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</si>
  <si>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</si>
  <si>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</si>
  <si>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</si>
  <si>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</si>
  <si>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</si>
  <si>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</si>
  <si>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</si>
  <si>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</si>
  <si>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</si>
  <si>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</si>
  <si>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</si>
  <si>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</si>
  <si>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</si>
  <si>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</si>
  <si>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</si>
  <si>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</si>
  <si>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</si>
  <si>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</si>
  <si>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</si>
  <si>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</si>
  <si>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</si>
  <si>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</si>
  <si>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</si>
  <si>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</si>
  <si>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</si>
  <si>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</si>
  <si>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</si>
  <si>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</si>
  <si>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</si>
  <si>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</si>
  <si>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</si>
  <si>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</si>
  <si>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</si>
  <si>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</si>
  <si>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</si>
  <si>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</si>
  <si>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</si>
  <si>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</si>
  <si>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</si>
  <si>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</si>
  <si>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</si>
  <si>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</si>
  <si>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</si>
  <si>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</si>
  <si>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</si>
  <si>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</si>
  <si>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</si>
  <si>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</si>
  <si>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</si>
  <si>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</si>
  <si>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</si>
  <si>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</si>
  <si>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</si>
  <si>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</si>
  <si>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</si>
  <si>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</si>
  <si>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</si>
  <si>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</si>
  <si>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progresa</t>
  </si>
  <si>
    <t>Ciencia, tecnología e innovación.</t>
  </si>
  <si>
    <t>Tecnologías de la información y las comunicaciones.</t>
  </si>
  <si>
    <t>3906</t>
  </si>
  <si>
    <t>Fomento a vocaciones y formación, generación, uso y apropiación social del conocimiento de la ciencia, tecnología e innovación (3906)</t>
  </si>
  <si>
    <t>3906015</t>
  </si>
  <si>
    <t>Elaborar un documento técnico que permita ejecutar la visión Territorial de ciencia tecnología e innovación para el municipio de Bucaramanga.</t>
  </si>
  <si>
    <t>Documentos de planeación elaborados. (390601500)</t>
  </si>
  <si>
    <t>Número</t>
  </si>
  <si>
    <t>3906011</t>
  </si>
  <si>
    <t>Generar 4 estrategias a través de proyectos, iniciativas o actividades que fomenten las vocaciones científicas, conciencia pública, capacitación, educación, investigación y participación a nivel local, regional y nacional.</t>
  </si>
  <si>
    <t>Estrategias de apropiación realizadas. (390601100)</t>
  </si>
  <si>
    <t>3906003</t>
  </si>
  <si>
    <t>Otorgar 20 becas de estudios de posgrados (Maestría) dirigido a los profesionales de la ciudad</t>
  </si>
  <si>
    <t>Becas de maestría otorgadas (390600300)</t>
  </si>
  <si>
    <t>3906005</t>
  </si>
  <si>
    <t xml:space="preserve">Financiar un (1) programa y/o proyecto de Ciencia, Tecnología e Innovación (CTI) para la generación de conocimiento, desarrollo tecnológico e innovación. (I+D+i). </t>
  </si>
  <si>
    <t>Programas y proyectos financiados (390600500)</t>
  </si>
  <si>
    <t>3906018</t>
  </si>
  <si>
    <t xml:space="preserve">Construir un Centro o laboratorio para la I+D+i, de conformidad con lo establecido en las políticas, normatividad y lineamientos técnicos. Incluye la dotación. </t>
  </si>
  <si>
    <t>Centros o laboratorios construidos y dotados (390601800)</t>
  </si>
  <si>
    <t>2301</t>
  </si>
  <si>
    <t>Facilitar el acceso y uso de las tecnologías de la información y las comunicaciones en todo el territorio (2301).</t>
  </si>
  <si>
    <t>2301076</t>
  </si>
  <si>
    <t>Habilitar 24 Espacios publicos para el acceso, uso, apropiacion y promocion de las TIC en el municipio de Bucaramanga.</t>
  </si>
  <si>
    <t>Espacios públicos para la promoción de las TIC habilitados. (230107600)</t>
  </si>
  <si>
    <t>2302</t>
  </si>
  <si>
    <t>Fomento del desarrollo de aplicaciones, software y contenidos para impulsar la apropiación de las tecnologías de la información y las comunicaciones (tic) (2302).</t>
  </si>
  <si>
    <t>2302086</t>
  </si>
  <si>
    <t>Desarrollar e implementar tres (3) herramientas o servicio tecnologico en el marco de la Estrategia de Gobierno digital.</t>
  </si>
  <si>
    <t>Herramientas tecnológicas de Gobierno digital implemetadas. (230208600)</t>
  </si>
  <si>
    <t>2302036</t>
  </si>
  <si>
    <t>Desarrollar un (1) Proyecto para fortalecimiento, análisis y prospectiva del sector TIC.</t>
  </si>
  <si>
    <t>Proyecto para fortalecimiento, análisis y prospectiva del sector TIC desarrollados. (230203600)</t>
  </si>
  <si>
    <t>2301004</t>
  </si>
  <si>
    <t>Elaborar 12 Documentos de planeación como plan de medios, para informar a la ciudadanía, sobre proyectos, políticas, programas, oferta institucional en los diferentes medios de comunicación (radio, prensa, televisión, digital, impresos)</t>
  </si>
  <si>
    <t>Documentos de planeación elaborados 
  (230100400)</t>
  </si>
  <si>
    <t>2302002</t>
  </si>
  <si>
    <t>Publicar 83 contenidos digitales de campañas sobre posicionamiento de ciudad.</t>
  </si>
  <si>
    <t>Contenidos digitales publicados 
  (230200200)</t>
  </si>
  <si>
    <t>2302041</t>
  </si>
  <si>
    <t>Realizar 150 Ejercicios de participación ciudadana, oferta institucional y de interés de la ciudadanía del Municipio de Bucaramanga, publicados en las diferentes redes sociales y página web.</t>
  </si>
  <si>
    <t>Ejercicios de participación ciudadana realizados 
  (230204100)</t>
  </si>
  <si>
    <t>Territorio seguro que genera valor</t>
  </si>
  <si>
    <t>Gobierno territorial</t>
  </si>
  <si>
    <t>4599</t>
  </si>
  <si>
    <t>Fortalecimiento a la gestión y dirección de la administración pública territorial (4599)</t>
  </si>
  <si>
    <t>4599020</t>
  </si>
  <si>
    <t xml:space="preserve">Realizar un (01) documento metodológico de actualización de un estudio para la modernización de la estructura administrativa de la Alcaldía de Bucaramanga (incluye administración central, descentralizados y empresas de servicios)
</t>
  </si>
  <si>
    <t>Documentos metodológicos realizados (459902000). </t>
  </si>
  <si>
    <t>4599038</t>
  </si>
  <si>
    <t>Apoyar financieramente 658 funcionarios de la entidad a través del Plan Institucional de Capacitación y Plan Institucional de Bienestar e Incentivos (4599038).</t>
  </si>
  <si>
    <t>Funcionarios apoyados (459903800). </t>
  </si>
  <si>
    <t>Realizar un (01) documento metodológico para la formulación y adopción del programa “Cultura Organizacional 2.0 - Plan Estratégico de Servicio al Ciudadano”</t>
  </si>
  <si>
    <t>0 </t>
  </si>
  <si>
    <t>4599034</t>
  </si>
  <si>
    <t>Dotar  una (01) sede del Centro Administrativo Municipal - CAM  por medio de la adquisición de mobiliario y equipos tecnológicos</t>
  </si>
  <si>
    <t>Sedes dotadas (459903400). </t>
  </si>
  <si>
    <t>4599023</t>
  </si>
  <si>
    <t>Implementar dos (02) Sistemas de Gestión en la administración municipal</t>
  </si>
  <si>
    <t>Sistema de Gestión implementado (459902300). </t>
  </si>
  <si>
    <t>1 </t>
  </si>
  <si>
    <t>4599017</t>
  </si>
  <si>
    <t>Implementar una (01) estrategias para el sistema de Gestión documental de la administración municipal</t>
  </si>
  <si>
    <t>Sistema de gestión documental implementado (459901700). </t>
  </si>
  <si>
    <t>Realizar un (01) documento metodológico para la actualización de la caracterización de los vendedores informales del municipio de Bucaramanga</t>
  </si>
  <si>
    <t xml:space="preserve"> Facilitar el acceso y uso de las Tecnologías de la Información y las Comunicaciones (TIC) en todo el territorio nacional (2301)</t>
  </si>
  <si>
    <t>2301075</t>
  </si>
  <si>
    <t>Implementar un Sistema de Informacion integrado que garantice la gobernanza de datos y disponibilidad de informacion, de manera accesible, confiable y oportuna que permita la interaccion con los ciudadanos, la gestion territorial y la toma de decisiones informada.</t>
  </si>
  <si>
    <t>Sistema de Informacion Implementado. (230107500)</t>
  </si>
  <si>
    <t>Acumulativa</t>
  </si>
  <si>
    <t>No Acumulativa</t>
  </si>
  <si>
    <t>Secretaria Administrativa -TIC</t>
  </si>
  <si>
    <t>Secretaria Administrativa-Prensa y Comunicaciones</t>
  </si>
  <si>
    <t>Secretaría Administrativa</t>
  </si>
  <si>
    <t>Secretaria Administrativa-DADEP</t>
  </si>
  <si>
    <t>Secretaria Administrativa OATIC</t>
  </si>
  <si>
    <t>Ana María Vargas Sepúlveda</t>
  </si>
  <si>
    <t>10, 17</t>
  </si>
  <si>
    <t>10,11, 17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</si>
</sst>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-&quot;$&quot;\ * #,##0.00_-;\-&quot;$&quot;\ * #,##0.00_-;_-&quot;$&quot;\ * &quot;-&quot;??_-;_-@_-"/>
  </numFmts>
  <fonts count="1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44" fontId="9" fillId="0" borderId="1" xfId="2" applyFont="1" applyFill="1" applyBorder="1" applyAlignment="1" applyProtection="1">
      <alignment horizontal="center" vertical="center"/>
      <protection locked="0"/>
    </xf>
  </cellXfs>
  <cellStyles count="3">
    <cellStyle name="Moneda" xfId="2" builtinId="4"/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Alcald&#237;a%20Bga%202025/Planes%20de%20Acci&#243;n%202025/Administrativa%20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on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29" totalsRowShown="0" headerRowDxfId="65" dataDxfId="63" headerRowBorderDxfId="64" tableBorderDxfId="62">
  <autoFilter ref="A10:BJ29" xr:uid="{1AC076FA-804F-46D0-9604-6C2F6A4CE31D}"/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5" dataDxfId="0"/>
    <tableColumn id="47" xr3:uid="{00000000-0010-0000-0000-00002F000000}" name="SGP Educación 2025" dataDxfId="36"/>
    <tableColumn id="48" xr3:uid="{00000000-0010-0000-0000-000030000000}" name="SGP Salud 2025" dataDxfId="35"/>
    <tableColumn id="36" xr3:uid="{9F9AF3B5-9302-4098-86C2-F3751C61856C}" name="SGP Deporte 2025" dataDxfId="34"/>
    <tableColumn id="35" xr3:uid="{C5C853CA-0E38-42F1-B617-F223698DFB1E}" name="SGP Cultura 2025" dataDxfId="33"/>
    <tableColumn id="13" xr3:uid="{D6B586E6-694C-47D3-A512-D9CFE88B0A7F}" name="SGP Libre inversión 2025" dataDxfId="32"/>
    <tableColumn id="12" xr3:uid="{C6702C45-B7D4-4947-B509-EA37B6998105}" name="SGP Libre destinación 2025" dataDxfId="31"/>
    <tableColumn id="11" xr3:uid="{6017F25B-848D-457C-9FE3-AA60351408C4}" name="SGP Alimentación escolar 2025" dataDxfId="30"/>
    <tableColumn id="10" xr3:uid="{2CC2E560-F685-4D13-A61E-33C712BF2BB1}" name="SGP Municipios río Magdalena 2025" dataDxfId="29"/>
    <tableColumn id="9" xr3:uid="{09919044-DCEC-4B52-92EE-B073D02DC126}" name="SGP APSB 2025" dataDxfId="28"/>
    <tableColumn id="8" xr3:uid="{DB23BA9E-ECC6-40CB-BD89-0D2B86F37CB6}" name="Crédito 2025" dataDxfId="27"/>
    <tableColumn id="7" xr3:uid="{D5A630DF-3B56-46D1-9753-5E0368C63EC6}" name="Transferencias de capital - cofinanciación departamento 2025" dataDxfId="26"/>
    <tableColumn id="6" xr3:uid="{412FCA12-6813-443B-B6C2-123BED9F85F9}" name="Transferencias de capital - cofinanciación nación 2025" dataDxfId="25"/>
    <tableColumn id="49" xr3:uid="{00000000-0010-0000-0000-000031000000}" name="Otros 2025" dataDxfId="24"/>
    <tableColumn id="50" xr3:uid="{00000000-0010-0000-0000-000032000000}" name="Total 2025" dataDxfId="23">
      <calculatedColumnFormula>SUM(Tabla1[[#This Row],[Recursos propios 2025]:[Otros 2025]])</calculatedColumnFormula>
    </tableColumn>
    <tableColumn id="51" xr3:uid="{00000000-0010-0000-0000-000033000000}" name="Recursos propios 20252" dataDxfId="22"/>
    <tableColumn id="52" xr3:uid="{00000000-0010-0000-0000-000034000000}" name="SGP Educación 20253" dataDxfId="21"/>
    <tableColumn id="53" xr3:uid="{00000000-0010-0000-0000-000035000000}" name="SGP Salud 20254" dataDxfId="20"/>
    <tableColumn id="62" xr3:uid="{7C7CEB6E-F374-4CFE-9734-C5F0F9CACDEF}" name="SGP Deporte 20255" dataDxfId="19"/>
    <tableColumn id="61" xr3:uid="{3FADCE38-626D-4D04-8E80-59C4EF4A26E2}" name="SGP Cultura 20256" dataDxfId="18"/>
    <tableColumn id="45" xr3:uid="{6E60DE39-5E5F-42D9-8EA9-092D48DC1C96}" name="SGP Libre inversión 20257" dataDxfId="17"/>
    <tableColumn id="43" xr3:uid="{2BAC0D89-AF4D-42C7-B398-E355E1723AC0}" name="SGP Libre destinación 20258" dataDxfId="16"/>
    <tableColumn id="42" xr3:uid="{26B92485-4124-4A13-AFC5-F2B525B9055F}" name="SGP Alimentación escolar 20259" dataDxfId="15"/>
    <tableColumn id="41" xr3:uid="{DE932401-FD8A-4377-94A4-629C2334F09E}" name="SGP Municipios río Magdalena 202510" dataDxfId="14"/>
    <tableColumn id="40" xr3:uid="{1BEDA122-5557-4D48-AF95-BCC1CDE51394}" name="SGP APSB 202511" dataDxfId="13"/>
    <tableColumn id="39" xr3:uid="{08579477-3F83-4D37-83BA-A19DF09AE01D}" name="Crédito 202512" dataDxfId="12"/>
    <tableColumn id="38" xr3:uid="{A6A070B1-2233-4449-B2F2-3342ACF65D94}" name="Transferencias de capital - cofinanciación departamento 202513" dataDxfId="11"/>
    <tableColumn id="37" xr3:uid="{81D561A4-3CB9-4C97-9B09-8163BD53EE55}" name="Transferencias de capital - cofinanciación nación 202514" dataDxfId="10"/>
    <tableColumn id="54" xr3:uid="{00000000-0010-0000-0000-000036000000}" name="Otros 202515" dataDxfId="9"/>
    <tableColumn id="55" xr3:uid="{00000000-0010-0000-0000-000037000000}" name="Total Comprometido 2025" dataDxfId="8">
      <calculatedColumnFormula>SUM(Tabla1[[#This Row],[Recursos propios 20252]:[Otros 202515]])</calculatedColumnFormula>
    </tableColumn>
    <tableColumn id="56" xr3:uid="{00000000-0010-0000-0000-000038000000}" name="Ejecución Presupuestal" dataDxfId="7">
      <calculatedColumnFormula>+Tabla1[[#This Row],[Total Comprometido 2025]]/Tabla1[[#This Row],[Total 2025]]</calculatedColumnFormula>
    </tableColumn>
    <tableColumn id="3" xr3:uid="{97D6E022-C782-4FF3-9460-66988DC9E046}" name="Total Recursos Obligados" dataDxfId="6"/>
    <tableColumn id="4" xr3:uid="{FACF9905-9C80-4C0B-AA93-96434C5C0E89}" name="Total Recursos Pagados" dataDxfId="5"/>
    <tableColumn id="57" xr3:uid="{00000000-0010-0000-0000-000039000000}" name="Recursos Gestionados" dataDxfId="4"/>
    <tableColumn id="58" xr3:uid="{00000000-0010-0000-0000-00003A000000}" name="Dependencia" dataDxfId="3"/>
    <tableColumn id="59" xr3:uid="{00000000-0010-0000-0000-00003B000000}" name="Responsable" dataDxfId="2"/>
    <tableColumn id="60" xr3:uid="{00000000-0010-0000-0000-00003C000000}" name="ODS" dataDxfId="1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29"/>
  <sheetViews>
    <sheetView showGridLines="0" tabSelected="1" zoomScale="60" zoomScaleNormal="60" workbookViewId="0">
      <selection sqref="A1:B4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6" customWidth="1"/>
    <col min="6" max="6" width="21.75" style="6" customWidth="1"/>
    <col min="7" max="7" width="22.375" style="6" customWidth="1"/>
    <col min="8" max="8" width="31.75" style="6" customWidth="1"/>
    <col min="9" max="9" width="26.25" style="6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customWidth="1"/>
    <col min="23" max="23" width="26.875" style="6" customWidth="1"/>
    <col min="24" max="24" width="28.875" style="6" customWidth="1"/>
    <col min="25" max="25" width="27.25" style="6" customWidth="1"/>
    <col min="26" max="26" width="22.125" style="6" customWidth="1"/>
    <col min="27" max="27" width="17.625" style="6" customWidth="1"/>
    <col min="28" max="39" width="18.375" style="6" customWidth="1"/>
    <col min="40" max="41" width="24.375" style="6" customWidth="1"/>
    <col min="42" max="51" width="19" style="6" customWidth="1"/>
    <col min="52" max="52" width="26.625" style="6" customWidth="1"/>
    <col min="53" max="53" width="25.375" style="6" customWidth="1"/>
    <col min="54" max="54" width="19" style="6" customWidth="1"/>
    <col min="55" max="55" width="22.625" style="6" customWidth="1"/>
    <col min="56" max="58" width="27.3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39"/>
      <c r="B1" s="39"/>
      <c r="C1" s="40" t="s">
        <v>34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2"/>
      <c r="BH1" s="16" t="s">
        <v>35</v>
      </c>
      <c r="BI1" s="17"/>
      <c r="BJ1" s="18"/>
    </row>
    <row r="2" spans="1:62" ht="30" customHeight="1">
      <c r="A2" s="39"/>
      <c r="B2" s="39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2"/>
      <c r="BH2" s="16" t="s">
        <v>41</v>
      </c>
      <c r="BI2" s="17"/>
      <c r="BJ2" s="18"/>
    </row>
    <row r="3" spans="1:62" ht="30" customHeight="1">
      <c r="A3" s="39"/>
      <c r="B3" s="39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2"/>
      <c r="BH3" s="16" t="s">
        <v>42</v>
      </c>
      <c r="BI3" s="17"/>
      <c r="BJ3" s="18"/>
    </row>
    <row r="4" spans="1:62" ht="30" customHeight="1">
      <c r="A4" s="39"/>
      <c r="B4" s="39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5"/>
      <c r="BH4" s="19" t="s">
        <v>43</v>
      </c>
      <c r="BI4" s="20"/>
      <c r="BJ4" s="21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customHeight="1" thickBot="1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51" t="s">
        <v>29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48" t="s">
        <v>28</v>
      </c>
      <c r="P9" s="49"/>
      <c r="Q9" s="50"/>
      <c r="R9" s="48" t="s">
        <v>27</v>
      </c>
      <c r="S9" s="49"/>
      <c r="T9" s="49"/>
      <c r="U9" s="49"/>
      <c r="V9" s="49"/>
      <c r="W9" s="49"/>
      <c r="X9" s="49"/>
      <c r="Y9" s="49"/>
      <c r="Z9" s="52" t="s">
        <v>26</v>
      </c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4"/>
      <c r="AO9" s="48" t="s">
        <v>25</v>
      </c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50"/>
      <c r="BH9" s="46" t="s">
        <v>22</v>
      </c>
      <c r="BI9" s="47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29" customFormat="1" ht="162">
      <c r="A11" s="22">
        <v>77</v>
      </c>
      <c r="B11" s="22" t="s">
        <v>74</v>
      </c>
      <c r="C11" s="22" t="s">
        <v>75</v>
      </c>
      <c r="D11" s="22" t="s">
        <v>77</v>
      </c>
      <c r="E11" s="22" t="s">
        <v>78</v>
      </c>
      <c r="F11" s="22" t="s">
        <v>79</v>
      </c>
      <c r="G11" s="22" t="s">
        <v>80</v>
      </c>
      <c r="H11" s="22">
        <v>390601500</v>
      </c>
      <c r="I11" s="22" t="s">
        <v>81</v>
      </c>
      <c r="J11" s="22">
        <v>0</v>
      </c>
      <c r="K11" s="22" t="s">
        <v>82</v>
      </c>
      <c r="L11" s="22" t="s">
        <v>144</v>
      </c>
      <c r="M11" s="22">
        <v>1</v>
      </c>
      <c r="N11" s="22">
        <v>0.6</v>
      </c>
      <c r="O11" s="23"/>
      <c r="P11" s="24">
        <f>+Tabla1[[#This Row],[Meta Ejecutada Vigencia4]]/Tabla1[[#This Row],[Meta Programada Vigencia]]</f>
        <v>0</v>
      </c>
      <c r="Q11" s="24">
        <f>+Tabla1[[#This Row],[Meta Ejecutada Vigencia4]]/Tabla1[[#This Row],[Meta Programada Cuatrienio3]]</f>
        <v>0</v>
      </c>
      <c r="R11" s="23"/>
      <c r="S11" s="23"/>
      <c r="T11" s="25"/>
      <c r="U11" s="25"/>
      <c r="V11" s="23"/>
      <c r="W11" s="23"/>
      <c r="X11" s="23"/>
      <c r="Y11" s="23"/>
      <c r="Z11" s="55">
        <v>200000000</v>
      </c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6">
        <f>SUM(Tabla1[[#This Row],[Recursos propios 2025]:[Otros 2025]])</f>
        <v>200000000</v>
      </c>
      <c r="AO11" s="27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6">
        <f>SUM(Tabla1[[#This Row],[Recursos propios 20252]:[Otros 202515]])</f>
        <v>0</v>
      </c>
      <c r="BD11" s="24">
        <f>+Tabla1[[#This Row],[Total Comprometido 2025]]/Tabla1[[#This Row],[Total 2025]]</f>
        <v>0</v>
      </c>
      <c r="BE11" s="28"/>
      <c r="BF11" s="28"/>
      <c r="BG11" s="25"/>
      <c r="BH11" s="22" t="s">
        <v>146</v>
      </c>
      <c r="BI11" s="22" t="s">
        <v>151</v>
      </c>
      <c r="BJ11" s="22">
        <v>17</v>
      </c>
    </row>
    <row r="12" spans="1:62" s="34" customFormat="1" ht="270">
      <c r="A12" s="30">
        <v>78</v>
      </c>
      <c r="B12" s="30" t="s">
        <v>74</v>
      </c>
      <c r="C12" s="30" t="s">
        <v>75</v>
      </c>
      <c r="D12" s="30" t="s">
        <v>77</v>
      </c>
      <c r="E12" s="30" t="s">
        <v>78</v>
      </c>
      <c r="F12" s="30" t="s">
        <v>83</v>
      </c>
      <c r="G12" s="30" t="s">
        <v>84</v>
      </c>
      <c r="H12" s="30">
        <v>390601100</v>
      </c>
      <c r="I12" s="30" t="s">
        <v>85</v>
      </c>
      <c r="J12" s="30">
        <v>0</v>
      </c>
      <c r="K12" s="30" t="s">
        <v>82</v>
      </c>
      <c r="L12" s="30" t="s">
        <v>144</v>
      </c>
      <c r="M12" s="30">
        <v>4</v>
      </c>
      <c r="N12" s="30">
        <v>1</v>
      </c>
      <c r="O12" s="31"/>
      <c r="P12" s="32">
        <f>+Tabla1[[#This Row],[Meta Ejecutada Vigencia4]]/Tabla1[[#This Row],[Meta Programada Vigencia]]</f>
        <v>0</v>
      </c>
      <c r="Q12" s="32">
        <f>+Tabla1[[#This Row],[Meta Ejecutada Vigencia4]]/Tabla1[[#This Row],[Meta Programada Cuatrienio3]]</f>
        <v>0</v>
      </c>
      <c r="R12" s="31"/>
      <c r="S12" s="31"/>
      <c r="T12" s="31"/>
      <c r="U12" s="31"/>
      <c r="V12" s="31"/>
      <c r="W12" s="31"/>
      <c r="X12" s="31"/>
      <c r="Y12" s="23"/>
      <c r="Z12" s="55">
        <v>20000000</v>
      </c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33">
        <f>SUM(Tabla1[[#This Row],[Recursos propios 2025]:[Otros 2025]])</f>
        <v>20000000</v>
      </c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33">
        <f>SUM(Tabla1[[#This Row],[Recursos propios 20252]:[Otros 202515]])</f>
        <v>0</v>
      </c>
      <c r="BD12" s="24">
        <f>+Tabla1[[#This Row],[Total Comprometido 2025]]/Tabla1[[#This Row],[Total 2025]]</f>
        <v>0</v>
      </c>
      <c r="BE12" s="27"/>
      <c r="BF12" s="27"/>
      <c r="BG12" s="27"/>
      <c r="BH12" s="30" t="s">
        <v>146</v>
      </c>
      <c r="BI12" s="22" t="s">
        <v>151</v>
      </c>
      <c r="BJ12" s="30">
        <v>17</v>
      </c>
    </row>
    <row r="13" spans="1:62" s="34" customFormat="1" ht="126">
      <c r="A13" s="22">
        <v>79</v>
      </c>
      <c r="B13" s="22" t="s">
        <v>74</v>
      </c>
      <c r="C13" s="22" t="s">
        <v>75</v>
      </c>
      <c r="D13" s="22" t="s">
        <v>77</v>
      </c>
      <c r="E13" s="22" t="s">
        <v>78</v>
      </c>
      <c r="F13" s="22" t="s">
        <v>86</v>
      </c>
      <c r="G13" s="22" t="s">
        <v>87</v>
      </c>
      <c r="H13" s="22">
        <v>390600300</v>
      </c>
      <c r="I13" s="22" t="s">
        <v>88</v>
      </c>
      <c r="J13" s="22">
        <v>0</v>
      </c>
      <c r="K13" s="22" t="s">
        <v>82</v>
      </c>
      <c r="L13" s="22" t="s">
        <v>144</v>
      </c>
      <c r="M13" s="22">
        <v>20</v>
      </c>
      <c r="N13" s="22">
        <v>20</v>
      </c>
      <c r="O13" s="23"/>
      <c r="P13" s="32">
        <f>+Tabla1[[#This Row],[Meta Ejecutada Vigencia4]]/Tabla1[[#This Row],[Meta Programada Vigencia]]</f>
        <v>0</v>
      </c>
      <c r="Q13" s="32">
        <f>+Tabla1[[#This Row],[Meta Ejecutada Vigencia4]]/Tabla1[[#This Row],[Meta Programada Cuatrienio3]]</f>
        <v>0</v>
      </c>
      <c r="R13" s="31"/>
      <c r="S13" s="31"/>
      <c r="T13" s="31"/>
      <c r="U13" s="31"/>
      <c r="V13" s="31"/>
      <c r="W13" s="31"/>
      <c r="X13" s="31"/>
      <c r="Y13" s="23"/>
      <c r="Z13" s="55">
        <v>1000000000</v>
      </c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33">
        <f>SUM(Tabla1[[#This Row],[Recursos propios 2025]:[Otros 2025]])</f>
        <v>1000000000</v>
      </c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33">
        <f>SUM(Tabla1[[#This Row],[Recursos propios 20252]:[Otros 202515]])</f>
        <v>0</v>
      </c>
      <c r="BD13" s="24">
        <f>+Tabla1[[#This Row],[Total Comprometido 2025]]/Tabla1[[#This Row],[Total 2025]]</f>
        <v>0</v>
      </c>
      <c r="BE13" s="28"/>
      <c r="BF13" s="28"/>
      <c r="BG13" s="27"/>
      <c r="BH13" s="22" t="s">
        <v>146</v>
      </c>
      <c r="BI13" s="22" t="s">
        <v>151</v>
      </c>
      <c r="BJ13" s="22">
        <v>17</v>
      </c>
    </row>
    <row r="14" spans="1:62" s="34" customFormat="1" ht="198">
      <c r="A14" s="30">
        <v>80</v>
      </c>
      <c r="B14" s="30" t="s">
        <v>74</v>
      </c>
      <c r="C14" s="30" t="s">
        <v>75</v>
      </c>
      <c r="D14" s="30" t="s">
        <v>77</v>
      </c>
      <c r="E14" s="30" t="s">
        <v>78</v>
      </c>
      <c r="F14" s="30" t="s">
        <v>89</v>
      </c>
      <c r="G14" s="30" t="s">
        <v>90</v>
      </c>
      <c r="H14" s="30">
        <v>390600500</v>
      </c>
      <c r="I14" s="30" t="s">
        <v>91</v>
      </c>
      <c r="J14" s="30">
        <v>0</v>
      </c>
      <c r="K14" s="30" t="s">
        <v>82</v>
      </c>
      <c r="L14" s="22" t="s">
        <v>144</v>
      </c>
      <c r="M14" s="30">
        <v>1</v>
      </c>
      <c r="N14" s="30">
        <v>0</v>
      </c>
      <c r="O14" s="23"/>
      <c r="P14" s="32" t="e">
        <f>+Tabla1[[#This Row],[Meta Ejecutada Vigencia4]]/Tabla1[[#This Row],[Meta Programada Vigencia]]</f>
        <v>#DIV/0!</v>
      </c>
      <c r="Q14" s="32">
        <f>+Tabla1[[#This Row],[Meta Ejecutada Vigencia4]]/Tabla1[[#This Row],[Meta Programada Cuatrienio3]]</f>
        <v>0</v>
      </c>
      <c r="R14" s="31"/>
      <c r="S14" s="31"/>
      <c r="T14" s="31"/>
      <c r="U14" s="31"/>
      <c r="V14" s="31"/>
      <c r="W14" s="31"/>
      <c r="X14" s="31"/>
      <c r="Y14" s="23"/>
      <c r="Z14" s="55">
        <v>0</v>
      </c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33">
        <f>SUM(Tabla1[[#This Row],[Recursos propios 2025]:[Otros 2025]])</f>
        <v>0</v>
      </c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33">
        <f>SUM(Tabla1[[#This Row],[Recursos propios 20252]:[Otros 202515]])</f>
        <v>0</v>
      </c>
      <c r="BD14" s="24" t="e">
        <f>+Tabla1[[#This Row],[Total Comprometido 2025]]/Tabla1[[#This Row],[Total 2025]]</f>
        <v>#DIV/0!</v>
      </c>
      <c r="BE14" s="27"/>
      <c r="BF14" s="27"/>
      <c r="BG14" s="27"/>
      <c r="BH14" s="30" t="s">
        <v>146</v>
      </c>
      <c r="BI14" s="22" t="s">
        <v>151</v>
      </c>
      <c r="BJ14" s="30">
        <v>17</v>
      </c>
    </row>
    <row r="15" spans="1:62" s="34" customFormat="1" ht="180">
      <c r="A15" s="22">
        <v>81</v>
      </c>
      <c r="B15" s="22" t="s">
        <v>74</v>
      </c>
      <c r="C15" s="22" t="s">
        <v>75</v>
      </c>
      <c r="D15" s="22" t="s">
        <v>77</v>
      </c>
      <c r="E15" s="22" t="s">
        <v>78</v>
      </c>
      <c r="F15" s="22" t="s">
        <v>92</v>
      </c>
      <c r="G15" s="22" t="s">
        <v>93</v>
      </c>
      <c r="H15" s="22">
        <v>390601800</v>
      </c>
      <c r="I15" s="22" t="s">
        <v>94</v>
      </c>
      <c r="J15" s="22">
        <v>0</v>
      </c>
      <c r="K15" s="22" t="s">
        <v>82</v>
      </c>
      <c r="L15" s="22" t="s">
        <v>144</v>
      </c>
      <c r="M15" s="22">
        <v>1</v>
      </c>
      <c r="N15" s="22">
        <v>1</v>
      </c>
      <c r="O15" s="35"/>
      <c r="P15" s="36">
        <f>+Tabla1[[#This Row],[Meta Ejecutada Vigencia4]]/Tabla1[[#This Row],[Meta Programada Vigencia]]</f>
        <v>0</v>
      </c>
      <c r="Q15" s="36">
        <f>+Tabla1[[#This Row],[Meta Ejecutada Vigencia4]]/Tabla1[[#This Row],[Meta Programada Cuatrienio3]]</f>
        <v>0</v>
      </c>
      <c r="R15" s="35"/>
      <c r="S15" s="35"/>
      <c r="T15" s="35"/>
      <c r="U15" s="35"/>
      <c r="V15" s="35"/>
      <c r="W15" s="35"/>
      <c r="X15" s="35"/>
      <c r="Y15" s="23"/>
      <c r="Z15" s="55">
        <v>1300000000</v>
      </c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8">
        <f>SUM(Tabla1[[#This Row],[Recursos propios 2025]:[Otros 2025]])</f>
        <v>1300000000</v>
      </c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8">
        <f>SUM(Tabla1[[#This Row],[Recursos propios 20252]:[Otros 202515]])</f>
        <v>0</v>
      </c>
      <c r="BD15" s="24">
        <f>+Tabla1[[#This Row],[Total Comprometido 2025]]/Tabla1[[#This Row],[Total 2025]]</f>
        <v>0</v>
      </c>
      <c r="BE15" s="28"/>
      <c r="BF15" s="28"/>
      <c r="BG15" s="37"/>
      <c r="BH15" s="22" t="s">
        <v>146</v>
      </c>
      <c r="BI15" s="22" t="s">
        <v>151</v>
      </c>
      <c r="BJ15" s="22"/>
    </row>
    <row r="16" spans="1:62" s="34" customFormat="1" ht="126">
      <c r="A16" s="30">
        <v>82</v>
      </c>
      <c r="B16" s="30" t="s">
        <v>74</v>
      </c>
      <c r="C16" s="30" t="s">
        <v>76</v>
      </c>
      <c r="D16" s="30" t="s">
        <v>95</v>
      </c>
      <c r="E16" s="30" t="s">
        <v>96</v>
      </c>
      <c r="F16" s="30" t="s">
        <v>97</v>
      </c>
      <c r="G16" s="30" t="s">
        <v>98</v>
      </c>
      <c r="H16" s="30">
        <v>230107600</v>
      </c>
      <c r="I16" s="30" t="s">
        <v>99</v>
      </c>
      <c r="J16" s="30">
        <v>88</v>
      </c>
      <c r="K16" s="30" t="s">
        <v>82</v>
      </c>
      <c r="L16" s="30" t="s">
        <v>145</v>
      </c>
      <c r="M16" s="30">
        <v>24</v>
      </c>
      <c r="N16" s="30">
        <v>6</v>
      </c>
      <c r="O16" s="31"/>
      <c r="P16" s="32">
        <f>+Tabla1[[#This Row],[Meta Ejecutada Vigencia4]]/Tabla1[[#This Row],[Meta Programada Vigencia]]</f>
        <v>0</v>
      </c>
      <c r="Q16" s="32">
        <f>+Tabla1[[#This Row],[Meta Ejecutada Vigencia4]]/Tabla1[[#This Row],[Meta Programada Cuatrienio3]]</f>
        <v>0</v>
      </c>
      <c r="R16" s="31"/>
      <c r="S16" s="31"/>
      <c r="T16" s="31"/>
      <c r="U16" s="31"/>
      <c r="V16" s="31"/>
      <c r="W16" s="31"/>
      <c r="X16" s="31"/>
      <c r="Y16" s="31"/>
      <c r="Z16" s="55">
        <v>1470000000</v>
      </c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33">
        <f>SUM(Tabla1[[#This Row],[Recursos propios 2025]:[Otros 2025]])</f>
        <v>1470000000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33">
        <f>SUM(Tabla1[[#This Row],[Recursos propios 20252]:[Otros 202515]])</f>
        <v>0</v>
      </c>
      <c r="BD16" s="24">
        <f>+Tabla1[[#This Row],[Total Comprometido 2025]]/Tabla1[[#This Row],[Total 2025]]</f>
        <v>0</v>
      </c>
      <c r="BE16" s="27"/>
      <c r="BF16" s="27"/>
      <c r="BG16" s="27"/>
      <c r="BH16" s="30" t="s">
        <v>146</v>
      </c>
      <c r="BI16" s="22" t="s">
        <v>151</v>
      </c>
      <c r="BJ16" s="30" t="s">
        <v>152</v>
      </c>
    </row>
    <row r="17" spans="1:62" s="34" customFormat="1" ht="180">
      <c r="A17" s="22">
        <v>83</v>
      </c>
      <c r="B17" s="22" t="s">
        <v>74</v>
      </c>
      <c r="C17" s="22" t="s">
        <v>76</v>
      </c>
      <c r="D17" s="22" t="s">
        <v>100</v>
      </c>
      <c r="E17" s="22" t="s">
        <v>101</v>
      </c>
      <c r="F17" s="22" t="s">
        <v>102</v>
      </c>
      <c r="G17" s="22" t="s">
        <v>103</v>
      </c>
      <c r="H17" s="22">
        <v>230208600</v>
      </c>
      <c r="I17" s="22" t="s">
        <v>104</v>
      </c>
      <c r="J17" s="22">
        <v>0</v>
      </c>
      <c r="K17" s="22" t="s">
        <v>82</v>
      </c>
      <c r="L17" s="22" t="s">
        <v>144</v>
      </c>
      <c r="M17" s="22">
        <v>3</v>
      </c>
      <c r="N17" s="22">
        <v>1</v>
      </c>
      <c r="O17" s="35"/>
      <c r="P17" s="36">
        <f>+Tabla1[[#This Row],[Meta Ejecutada Vigencia4]]/Tabla1[[#This Row],[Meta Programada Vigencia]]</f>
        <v>0</v>
      </c>
      <c r="Q17" s="36">
        <f>+Tabla1[[#This Row],[Meta Ejecutada Vigencia4]]/Tabla1[[#This Row],[Meta Programada Cuatrienio3]]</f>
        <v>0</v>
      </c>
      <c r="R17" s="35"/>
      <c r="S17" s="35"/>
      <c r="T17" s="35"/>
      <c r="U17" s="35"/>
      <c r="V17" s="35"/>
      <c r="W17" s="35"/>
      <c r="X17" s="35"/>
      <c r="Y17" s="35"/>
      <c r="Z17" s="55">
        <v>600000000</v>
      </c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8">
        <f>SUM(Tabla1[[#This Row],[Recursos propios 2025]:[Otros 2025]])</f>
        <v>600000000</v>
      </c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8">
        <f>SUM(Tabla1[[#This Row],[Recursos propios 20252]:[Otros 202515]])</f>
        <v>0</v>
      </c>
      <c r="BD17" s="24">
        <f>+Tabla1[[#This Row],[Total Comprometido 2025]]/Tabla1[[#This Row],[Total 2025]]</f>
        <v>0</v>
      </c>
      <c r="BE17" s="37"/>
      <c r="BF17" s="37"/>
      <c r="BG17" s="37"/>
      <c r="BH17" s="22" t="s">
        <v>146</v>
      </c>
      <c r="BI17" s="22" t="s">
        <v>151</v>
      </c>
      <c r="BJ17" s="22" t="s">
        <v>152</v>
      </c>
    </row>
    <row r="18" spans="1:62" s="34" customFormat="1" ht="180">
      <c r="A18" s="30">
        <v>84</v>
      </c>
      <c r="B18" s="30" t="s">
        <v>74</v>
      </c>
      <c r="C18" s="30" t="s">
        <v>76</v>
      </c>
      <c r="D18" s="30" t="s">
        <v>100</v>
      </c>
      <c r="E18" s="30" t="s">
        <v>101</v>
      </c>
      <c r="F18" s="30" t="s">
        <v>105</v>
      </c>
      <c r="G18" s="30" t="s">
        <v>106</v>
      </c>
      <c r="H18" s="30">
        <v>230203600</v>
      </c>
      <c r="I18" s="30" t="s">
        <v>107</v>
      </c>
      <c r="J18" s="30">
        <v>0</v>
      </c>
      <c r="K18" s="30" t="s">
        <v>82</v>
      </c>
      <c r="L18" s="30" t="s">
        <v>144</v>
      </c>
      <c r="M18" s="30">
        <v>1</v>
      </c>
      <c r="N18" s="30">
        <v>0.25</v>
      </c>
      <c r="O18" s="31"/>
      <c r="P18" s="32">
        <f>+Tabla1[[#This Row],[Meta Ejecutada Vigencia4]]/Tabla1[[#This Row],[Meta Programada Vigencia]]</f>
        <v>0</v>
      </c>
      <c r="Q18" s="32">
        <f>+Tabla1[[#This Row],[Meta Ejecutada Vigencia4]]/Tabla1[[#This Row],[Meta Programada Cuatrienio3]]</f>
        <v>0</v>
      </c>
      <c r="R18" s="31"/>
      <c r="S18" s="31"/>
      <c r="T18" s="31"/>
      <c r="U18" s="31"/>
      <c r="V18" s="31"/>
      <c r="W18" s="31"/>
      <c r="X18" s="31"/>
      <c r="Y18" s="31"/>
      <c r="Z18" s="55">
        <v>300000000</v>
      </c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33">
        <f>SUM(Tabla1[[#This Row],[Recursos propios 2025]:[Otros 2025]])</f>
        <v>300000000</v>
      </c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33">
        <f>SUM(Tabla1[[#This Row],[Recursos propios 20252]:[Otros 202515]])</f>
        <v>0</v>
      </c>
      <c r="BD18" s="24">
        <f>+Tabla1[[#This Row],[Total Comprometido 2025]]/Tabla1[[#This Row],[Total 2025]]</f>
        <v>0</v>
      </c>
      <c r="BE18" s="27"/>
      <c r="BF18" s="27"/>
      <c r="BG18" s="27"/>
      <c r="BH18" s="30" t="s">
        <v>146</v>
      </c>
      <c r="BI18" s="22" t="s">
        <v>151</v>
      </c>
      <c r="BJ18" s="30" t="s">
        <v>152</v>
      </c>
    </row>
    <row r="19" spans="1:62" s="34" customFormat="1" ht="270">
      <c r="A19" s="22">
        <v>85</v>
      </c>
      <c r="B19" s="22" t="s">
        <v>74</v>
      </c>
      <c r="C19" s="22" t="s">
        <v>76</v>
      </c>
      <c r="D19" s="22" t="s">
        <v>95</v>
      </c>
      <c r="E19" s="22" t="s">
        <v>96</v>
      </c>
      <c r="F19" s="22" t="s">
        <v>108</v>
      </c>
      <c r="G19" s="22" t="s">
        <v>109</v>
      </c>
      <c r="H19" s="22">
        <v>230100400</v>
      </c>
      <c r="I19" s="22" t="s">
        <v>110</v>
      </c>
      <c r="J19" s="22">
        <v>0</v>
      </c>
      <c r="K19" s="22" t="s">
        <v>82</v>
      </c>
      <c r="L19" s="22" t="s">
        <v>144</v>
      </c>
      <c r="M19" s="22">
        <v>12</v>
      </c>
      <c r="N19" s="22">
        <v>3</v>
      </c>
      <c r="O19" s="35"/>
      <c r="P19" s="36">
        <f>+Tabla1[[#This Row],[Meta Ejecutada Vigencia4]]/Tabla1[[#This Row],[Meta Programada Vigencia]]</f>
        <v>0</v>
      </c>
      <c r="Q19" s="36">
        <f>+Tabla1[[#This Row],[Meta Ejecutada Vigencia4]]/Tabla1[[#This Row],[Meta Programada Cuatrienio3]]</f>
        <v>0</v>
      </c>
      <c r="R19" s="35"/>
      <c r="S19" s="35"/>
      <c r="T19" s="35"/>
      <c r="U19" s="35"/>
      <c r="V19" s="35"/>
      <c r="W19" s="35"/>
      <c r="X19" s="35"/>
      <c r="Y19" s="35"/>
      <c r="Z19" s="56">
        <f>+[1]!Tabla1[[#This Row],[Valor Vigencia Proyecto]]</f>
        <v>3000000000</v>
      </c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8">
        <f>SUM(Tabla1[[#This Row],[Recursos propios 2025]:[Otros 2025]])</f>
        <v>3000000000</v>
      </c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8">
        <f>SUM(Tabla1[[#This Row],[Recursos propios 20252]:[Otros 202515]])</f>
        <v>0</v>
      </c>
      <c r="BD19" s="24">
        <f>+Tabla1[[#This Row],[Total Comprometido 2025]]/Tabla1[[#This Row],[Total 2025]]</f>
        <v>0</v>
      </c>
      <c r="BE19" s="37"/>
      <c r="BF19" s="37"/>
      <c r="BG19" s="37"/>
      <c r="BH19" s="22" t="s">
        <v>147</v>
      </c>
      <c r="BI19" s="22" t="s">
        <v>151</v>
      </c>
      <c r="BJ19" s="22"/>
    </row>
    <row r="20" spans="1:62" s="34" customFormat="1" ht="180">
      <c r="A20" s="30">
        <v>86</v>
      </c>
      <c r="B20" s="30" t="s">
        <v>74</v>
      </c>
      <c r="C20" s="30" t="s">
        <v>76</v>
      </c>
      <c r="D20" s="30" t="s">
        <v>100</v>
      </c>
      <c r="E20" s="30" t="s">
        <v>101</v>
      </c>
      <c r="F20" s="30" t="s">
        <v>111</v>
      </c>
      <c r="G20" s="30" t="s">
        <v>112</v>
      </c>
      <c r="H20" s="30">
        <v>230200200</v>
      </c>
      <c r="I20" s="30" t="s">
        <v>113</v>
      </c>
      <c r="J20" s="30">
        <v>71</v>
      </c>
      <c r="K20" s="30" t="s">
        <v>82</v>
      </c>
      <c r="L20" s="30" t="s">
        <v>144</v>
      </c>
      <c r="M20" s="30">
        <v>83</v>
      </c>
      <c r="N20" s="30">
        <v>21</v>
      </c>
      <c r="O20" s="31"/>
      <c r="P20" s="32">
        <f>+Tabla1[[#This Row],[Meta Ejecutada Vigencia4]]/Tabla1[[#This Row],[Meta Programada Vigencia]]</f>
        <v>0</v>
      </c>
      <c r="Q20" s="32">
        <f>+Tabla1[[#This Row],[Meta Ejecutada Vigencia4]]/Tabla1[[#This Row],[Meta Programada Cuatrienio3]]</f>
        <v>0</v>
      </c>
      <c r="R20" s="31"/>
      <c r="S20" s="31"/>
      <c r="T20" s="31"/>
      <c r="U20" s="31"/>
      <c r="V20" s="31"/>
      <c r="W20" s="31"/>
      <c r="X20" s="31"/>
      <c r="Y20" s="31"/>
      <c r="Z20" s="56">
        <v>200000000</v>
      </c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33">
        <f>SUM(Tabla1[[#This Row],[Recursos propios 2025]:[Otros 2025]])</f>
        <v>200000000</v>
      </c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33">
        <f>SUM(Tabla1[[#This Row],[Recursos propios 20252]:[Otros 202515]])</f>
        <v>0</v>
      </c>
      <c r="BD20" s="24">
        <f>+Tabla1[[#This Row],[Total Comprometido 2025]]/Tabla1[[#This Row],[Total 2025]]</f>
        <v>0</v>
      </c>
      <c r="BE20" s="27"/>
      <c r="BF20" s="27"/>
      <c r="BG20" s="27"/>
      <c r="BH20" s="30" t="s">
        <v>147</v>
      </c>
      <c r="BI20" s="22" t="s">
        <v>151</v>
      </c>
      <c r="BJ20" s="30"/>
    </row>
    <row r="21" spans="1:62" s="34" customFormat="1" ht="234">
      <c r="A21" s="22">
        <v>87</v>
      </c>
      <c r="B21" s="22" t="s">
        <v>74</v>
      </c>
      <c r="C21" s="22" t="s">
        <v>76</v>
      </c>
      <c r="D21" s="22" t="s">
        <v>100</v>
      </c>
      <c r="E21" s="22" t="s">
        <v>101</v>
      </c>
      <c r="F21" s="22" t="s">
        <v>114</v>
      </c>
      <c r="G21" s="22" t="s">
        <v>115</v>
      </c>
      <c r="H21" s="22">
        <v>230204100</v>
      </c>
      <c r="I21" s="22" t="s">
        <v>116</v>
      </c>
      <c r="J21" s="22">
        <v>0</v>
      </c>
      <c r="K21" s="22" t="s">
        <v>82</v>
      </c>
      <c r="L21" s="22" t="s">
        <v>144</v>
      </c>
      <c r="M21" s="22">
        <v>150</v>
      </c>
      <c r="N21" s="22">
        <v>38</v>
      </c>
      <c r="O21" s="35"/>
      <c r="P21" s="36">
        <f>+Tabla1[[#This Row],[Meta Ejecutada Vigencia4]]/Tabla1[[#This Row],[Meta Programada Vigencia]]</f>
        <v>0</v>
      </c>
      <c r="Q21" s="36">
        <f>+Tabla1[[#This Row],[Meta Ejecutada Vigencia4]]/Tabla1[[#This Row],[Meta Programada Cuatrienio3]]</f>
        <v>0</v>
      </c>
      <c r="R21" s="35"/>
      <c r="S21" s="35"/>
      <c r="T21" s="35"/>
      <c r="U21" s="35"/>
      <c r="V21" s="35"/>
      <c r="W21" s="35"/>
      <c r="X21" s="35"/>
      <c r="Y21" s="35"/>
      <c r="Z21" s="56">
        <v>200000000</v>
      </c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8">
        <f>SUM(Tabla1[[#This Row],[Recursos propios 2025]:[Otros 2025]])</f>
        <v>200000000</v>
      </c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8">
        <f>SUM(Tabla1[[#This Row],[Recursos propios 20252]:[Otros 202515]])</f>
        <v>0</v>
      </c>
      <c r="BD21" s="24">
        <f>+Tabla1[[#This Row],[Total Comprometido 2025]]/Tabla1[[#This Row],[Total 2025]]</f>
        <v>0</v>
      </c>
      <c r="BE21" s="37"/>
      <c r="BF21" s="37"/>
      <c r="BG21" s="37"/>
      <c r="BH21" s="22" t="s">
        <v>147</v>
      </c>
      <c r="BI21" s="22" t="s">
        <v>151</v>
      </c>
      <c r="BJ21" s="22"/>
    </row>
    <row r="22" spans="1:62" s="34" customFormat="1" ht="306">
      <c r="A22" s="22">
        <v>237</v>
      </c>
      <c r="B22" s="22" t="s">
        <v>117</v>
      </c>
      <c r="C22" s="22" t="s">
        <v>118</v>
      </c>
      <c r="D22" s="22" t="s">
        <v>119</v>
      </c>
      <c r="E22" s="22" t="s">
        <v>120</v>
      </c>
      <c r="F22" s="22" t="s">
        <v>121</v>
      </c>
      <c r="G22" s="22" t="s">
        <v>122</v>
      </c>
      <c r="H22" s="22">
        <v>459902000</v>
      </c>
      <c r="I22" s="22" t="s">
        <v>123</v>
      </c>
      <c r="J22" s="22">
        <v>1</v>
      </c>
      <c r="K22" s="22" t="s">
        <v>82</v>
      </c>
      <c r="L22" s="22" t="s">
        <v>145</v>
      </c>
      <c r="M22" s="22">
        <v>1</v>
      </c>
      <c r="N22" s="22">
        <v>1</v>
      </c>
      <c r="O22" s="31"/>
      <c r="P22" s="32">
        <f>+Tabla1[[#This Row],[Meta Ejecutada Vigencia4]]/Tabla1[[#This Row],[Meta Programada Vigencia]]</f>
        <v>0</v>
      </c>
      <c r="Q22" s="32">
        <f>+Tabla1[[#This Row],[Meta Ejecutada Vigencia4]]/Tabla1[[#This Row],[Meta Programada Cuatrienio3]]</f>
        <v>0</v>
      </c>
      <c r="R22" s="31"/>
      <c r="S22" s="31"/>
      <c r="T22" s="31"/>
      <c r="U22" s="31"/>
      <c r="V22" s="31"/>
      <c r="W22" s="31"/>
      <c r="X22" s="31"/>
      <c r="Y22" s="31"/>
      <c r="Z22" s="56">
        <v>100000000</v>
      </c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33">
        <f>SUM(Tabla1[[#This Row],[Recursos propios 2025]:[Otros 2025]])</f>
        <v>100000000</v>
      </c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33">
        <f>SUM(Tabla1[[#This Row],[Recursos propios 20252]:[Otros 202515]])</f>
        <v>0</v>
      </c>
      <c r="BD22" s="24">
        <f>+Tabla1[[#This Row],[Total Comprometido 2025]]/Tabla1[[#This Row],[Total 2025]]</f>
        <v>0</v>
      </c>
      <c r="BE22" s="27"/>
      <c r="BF22" s="27"/>
      <c r="BG22" s="27"/>
      <c r="BH22" s="22" t="s">
        <v>148</v>
      </c>
      <c r="BI22" s="22" t="s">
        <v>151</v>
      </c>
      <c r="BJ22" s="22">
        <v>10.11</v>
      </c>
    </row>
    <row r="23" spans="1:62" s="34" customFormat="1" ht="198">
      <c r="A23" s="30">
        <v>238</v>
      </c>
      <c r="B23" s="30" t="s">
        <v>117</v>
      </c>
      <c r="C23" s="30" t="s">
        <v>118</v>
      </c>
      <c r="D23" s="30" t="s">
        <v>119</v>
      </c>
      <c r="E23" s="30" t="s">
        <v>120</v>
      </c>
      <c r="F23" s="30" t="s">
        <v>124</v>
      </c>
      <c r="G23" s="30" t="s">
        <v>125</v>
      </c>
      <c r="H23" s="30">
        <v>459903800</v>
      </c>
      <c r="I23" s="30" t="s">
        <v>126</v>
      </c>
      <c r="J23" s="30">
        <v>658</v>
      </c>
      <c r="K23" s="30" t="s">
        <v>82</v>
      </c>
      <c r="L23" s="30" t="s">
        <v>145</v>
      </c>
      <c r="M23" s="30">
        <v>658</v>
      </c>
      <c r="N23" s="30">
        <v>658</v>
      </c>
      <c r="O23" s="35"/>
      <c r="P23" s="36">
        <f>+Tabla1[[#This Row],[Meta Ejecutada Vigencia4]]/Tabla1[[#This Row],[Meta Programada Vigencia]]</f>
        <v>0</v>
      </c>
      <c r="Q23" s="32">
        <f>+Tabla1[[#This Row],[Meta Ejecutada Vigencia4]]/Tabla1[[#This Row],[Meta Programada Cuatrienio3]]</f>
        <v>0</v>
      </c>
      <c r="R23" s="35"/>
      <c r="S23" s="35"/>
      <c r="T23" s="35"/>
      <c r="U23" s="35"/>
      <c r="V23" s="35"/>
      <c r="W23" s="35"/>
      <c r="X23" s="35"/>
      <c r="Y23" s="35"/>
      <c r="Z23" s="55">
        <v>2500000000</v>
      </c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>
        <f>SUM(Tabla1[[#This Row],[Recursos propios 2025]:[Otros 2025]])</f>
        <v>2500000000</v>
      </c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8">
        <f>SUM(Tabla1[[#This Row],[Recursos propios 20252]:[Otros 202515]])</f>
        <v>0</v>
      </c>
      <c r="BD23" s="24">
        <f>+Tabla1[[#This Row],[Total Comprometido 2025]]/Tabla1[[#This Row],[Total 2025]]</f>
        <v>0</v>
      </c>
      <c r="BE23" s="37"/>
      <c r="BF23" s="37"/>
      <c r="BG23" s="37"/>
      <c r="BH23" s="30" t="s">
        <v>148</v>
      </c>
      <c r="BI23" s="22" t="s">
        <v>151</v>
      </c>
      <c r="BJ23" s="30">
        <v>10.11</v>
      </c>
    </row>
    <row r="24" spans="1:62" s="34" customFormat="1" ht="180">
      <c r="A24" s="22">
        <v>239</v>
      </c>
      <c r="B24" s="22" t="s">
        <v>117</v>
      </c>
      <c r="C24" s="22" t="s">
        <v>118</v>
      </c>
      <c r="D24" s="22" t="s">
        <v>119</v>
      </c>
      <c r="E24" s="22" t="s">
        <v>120</v>
      </c>
      <c r="F24" s="22" t="s">
        <v>121</v>
      </c>
      <c r="G24" s="22" t="s">
        <v>127</v>
      </c>
      <c r="H24" s="22">
        <v>459902000</v>
      </c>
      <c r="I24" s="22" t="s">
        <v>123</v>
      </c>
      <c r="J24" s="22" t="s">
        <v>128</v>
      </c>
      <c r="K24" s="22" t="s">
        <v>82</v>
      </c>
      <c r="L24" s="22" t="s">
        <v>145</v>
      </c>
      <c r="M24" s="22">
        <v>1</v>
      </c>
      <c r="N24" s="22">
        <v>1</v>
      </c>
      <c r="O24" s="31"/>
      <c r="P24" s="32">
        <f>+Tabla1[[#This Row],[Meta Ejecutada Vigencia4]]/Tabla1[[#This Row],[Meta Programada Vigencia]]</f>
        <v>0</v>
      </c>
      <c r="Q24" s="32">
        <f>+Tabla1[[#This Row],[Meta Ejecutada Vigencia4]]/Tabla1[[#This Row],[Meta Programada Cuatrienio3]]</f>
        <v>0</v>
      </c>
      <c r="R24" s="31"/>
      <c r="S24" s="31"/>
      <c r="T24" s="31"/>
      <c r="U24" s="31"/>
      <c r="V24" s="31"/>
      <c r="W24" s="31"/>
      <c r="X24" s="31"/>
      <c r="Y24" s="31"/>
      <c r="Z24" s="55">
        <v>600000000</v>
      </c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33">
        <f>SUM(Tabla1[[#This Row],[Recursos propios 2025]:[Otros 2025]])</f>
        <v>600000000</v>
      </c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33">
        <f>SUM(Tabla1[[#This Row],[Recursos propios 20252]:[Otros 202515]])</f>
        <v>0</v>
      </c>
      <c r="BD24" s="24">
        <f>+Tabla1[[#This Row],[Total Comprometido 2025]]/Tabla1[[#This Row],[Total 2025]]</f>
        <v>0</v>
      </c>
      <c r="BE24" s="27"/>
      <c r="BF24" s="27"/>
      <c r="BG24" s="27"/>
      <c r="BH24" s="22" t="s">
        <v>148</v>
      </c>
      <c r="BI24" s="22" t="s">
        <v>151</v>
      </c>
      <c r="BJ24" s="22">
        <v>10.11</v>
      </c>
    </row>
    <row r="25" spans="1:62" s="34" customFormat="1" ht="162">
      <c r="A25" s="30">
        <v>240</v>
      </c>
      <c r="B25" s="30" t="s">
        <v>117</v>
      </c>
      <c r="C25" s="30" t="s">
        <v>118</v>
      </c>
      <c r="D25" s="30" t="s">
        <v>119</v>
      </c>
      <c r="E25" s="30" t="s">
        <v>120</v>
      </c>
      <c r="F25" s="30" t="s">
        <v>129</v>
      </c>
      <c r="G25" s="30" t="s">
        <v>130</v>
      </c>
      <c r="H25" s="30">
        <v>459903400</v>
      </c>
      <c r="I25" s="30" t="s">
        <v>131</v>
      </c>
      <c r="J25" s="30">
        <v>1</v>
      </c>
      <c r="K25" s="30" t="s">
        <v>82</v>
      </c>
      <c r="L25" s="30" t="s">
        <v>145</v>
      </c>
      <c r="M25" s="30">
        <v>1</v>
      </c>
      <c r="N25" s="30">
        <v>1</v>
      </c>
      <c r="O25" s="35"/>
      <c r="P25" s="36">
        <f>+Tabla1[[#This Row],[Meta Ejecutada Vigencia4]]/Tabla1[[#This Row],[Meta Programada Vigencia]]</f>
        <v>0</v>
      </c>
      <c r="Q25" s="32">
        <f>+Tabla1[[#This Row],[Meta Ejecutada Vigencia4]]/Tabla1[[#This Row],[Meta Programada Cuatrienio3]]</f>
        <v>0</v>
      </c>
      <c r="R25" s="35"/>
      <c r="S25" s="35"/>
      <c r="T25" s="35"/>
      <c r="U25" s="35"/>
      <c r="V25" s="35"/>
      <c r="W25" s="35"/>
      <c r="X25" s="35"/>
      <c r="Y25" s="35"/>
      <c r="Z25" s="55">
        <v>700000000</v>
      </c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8">
        <f>SUM(Tabla1[[#This Row],[Recursos propios 2025]:[Otros 2025]])</f>
        <v>700000000</v>
      </c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8">
        <f>SUM(Tabla1[[#This Row],[Recursos propios 20252]:[Otros 202515]])</f>
        <v>0</v>
      </c>
      <c r="BD25" s="24">
        <f>+Tabla1[[#This Row],[Total Comprometido 2025]]/Tabla1[[#This Row],[Total 2025]]</f>
        <v>0</v>
      </c>
      <c r="BE25" s="37"/>
      <c r="BF25" s="37"/>
      <c r="BG25" s="37"/>
      <c r="BH25" s="30" t="s">
        <v>148</v>
      </c>
      <c r="BI25" s="22" t="s">
        <v>151</v>
      </c>
      <c r="BJ25" s="30">
        <v>10.11</v>
      </c>
    </row>
    <row r="26" spans="1:62" s="34" customFormat="1" ht="90">
      <c r="A26" s="22">
        <v>241</v>
      </c>
      <c r="B26" s="22" t="s">
        <v>117</v>
      </c>
      <c r="C26" s="22" t="s">
        <v>118</v>
      </c>
      <c r="D26" s="22" t="s">
        <v>119</v>
      </c>
      <c r="E26" s="22" t="s">
        <v>120</v>
      </c>
      <c r="F26" s="22" t="s">
        <v>132</v>
      </c>
      <c r="G26" s="22" t="s">
        <v>133</v>
      </c>
      <c r="H26" s="22">
        <v>459902300</v>
      </c>
      <c r="I26" s="22" t="s">
        <v>134</v>
      </c>
      <c r="J26" s="22" t="s">
        <v>135</v>
      </c>
      <c r="K26" s="22" t="s">
        <v>82</v>
      </c>
      <c r="L26" s="22" t="s">
        <v>144</v>
      </c>
      <c r="M26" s="22">
        <v>2</v>
      </c>
      <c r="N26" s="22">
        <v>0.46</v>
      </c>
      <c r="O26" s="31"/>
      <c r="P26" s="32">
        <f>+Tabla1[[#This Row],[Meta Ejecutada Vigencia4]]/Tabla1[[#This Row],[Meta Programada Vigencia]]</f>
        <v>0</v>
      </c>
      <c r="Q26" s="32">
        <f>+Tabla1[[#This Row],[Meta Ejecutada Vigencia4]]/Tabla1[[#This Row],[Meta Programada Cuatrienio3]]</f>
        <v>0</v>
      </c>
      <c r="R26" s="31"/>
      <c r="S26" s="31"/>
      <c r="T26" s="31"/>
      <c r="U26" s="31"/>
      <c r="V26" s="31"/>
      <c r="W26" s="31"/>
      <c r="X26" s="31"/>
      <c r="Y26" s="31"/>
      <c r="Z26" s="55">
        <f>+[1]!Tabla1[[#This Row],[Valor Vigencia Proyecto]]</f>
        <v>300000000</v>
      </c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33">
        <f>SUM(Tabla1[[#This Row],[Recursos propios 2025]:[Otros 2025]])</f>
        <v>300000000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33">
        <f>SUM(Tabla1[[#This Row],[Recursos propios 20252]:[Otros 202515]])</f>
        <v>0</v>
      </c>
      <c r="BD26" s="24">
        <f>+Tabla1[[#This Row],[Total Comprometido 2025]]/Tabla1[[#This Row],[Total 2025]]</f>
        <v>0</v>
      </c>
      <c r="BE26" s="27"/>
      <c r="BF26" s="27"/>
      <c r="BG26" s="27"/>
      <c r="BH26" s="22" t="s">
        <v>148</v>
      </c>
      <c r="BI26" s="22" t="s">
        <v>151</v>
      </c>
      <c r="BJ26" s="22">
        <v>10.11</v>
      </c>
    </row>
    <row r="27" spans="1:62" s="34" customFormat="1" ht="126">
      <c r="A27" s="22">
        <v>243</v>
      </c>
      <c r="B27" s="22" t="s">
        <v>117</v>
      </c>
      <c r="C27" s="22" t="s">
        <v>118</v>
      </c>
      <c r="D27" s="22" t="s">
        <v>119</v>
      </c>
      <c r="E27" s="22" t="s">
        <v>120</v>
      </c>
      <c r="F27" s="22" t="s">
        <v>136</v>
      </c>
      <c r="G27" s="22" t="s">
        <v>137</v>
      </c>
      <c r="H27" s="22">
        <v>459901700</v>
      </c>
      <c r="I27" s="22" t="s">
        <v>138</v>
      </c>
      <c r="J27" s="22" t="s">
        <v>135</v>
      </c>
      <c r="K27" s="22" t="s">
        <v>82</v>
      </c>
      <c r="L27" s="22" t="s">
        <v>145</v>
      </c>
      <c r="M27" s="22">
        <v>1</v>
      </c>
      <c r="N27" s="22">
        <v>1</v>
      </c>
      <c r="O27" s="35"/>
      <c r="P27" s="36">
        <f>+Tabla1[[#This Row],[Meta Ejecutada Vigencia4]]/Tabla1[[#This Row],[Meta Programada Vigencia]]</f>
        <v>0</v>
      </c>
      <c r="Q27" s="32">
        <f>+Tabla1[[#This Row],[Meta Ejecutada Vigencia4]]/Tabla1[[#This Row],[Meta Programada Cuatrienio3]]</f>
        <v>0</v>
      </c>
      <c r="R27" s="35"/>
      <c r="S27" s="35"/>
      <c r="T27" s="35"/>
      <c r="U27" s="35"/>
      <c r="V27" s="35"/>
      <c r="W27" s="35"/>
      <c r="X27" s="35"/>
      <c r="Y27" s="35"/>
      <c r="Z27" s="57">
        <v>300000000</v>
      </c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8">
        <f>SUM(Tabla1[[#This Row],[Recursos propios 2025]:[Otros 2025]])</f>
        <v>300000000</v>
      </c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8">
        <f>SUM(Tabla1[[#This Row],[Recursos propios 20252]:[Otros 202515]])</f>
        <v>0</v>
      </c>
      <c r="BD27" s="24">
        <f>+Tabla1[[#This Row],[Total Comprometido 2025]]/Tabla1[[#This Row],[Total 2025]]</f>
        <v>0</v>
      </c>
      <c r="BE27" s="37"/>
      <c r="BF27" s="37"/>
      <c r="BG27" s="37"/>
      <c r="BH27" s="22" t="s">
        <v>148</v>
      </c>
      <c r="BI27" s="22" t="s">
        <v>151</v>
      </c>
      <c r="BJ27" s="22">
        <v>10.11</v>
      </c>
    </row>
    <row r="28" spans="1:62" s="34" customFormat="1" ht="162">
      <c r="A28" s="30">
        <v>244</v>
      </c>
      <c r="B28" s="30" t="s">
        <v>117</v>
      </c>
      <c r="C28" s="30" t="s">
        <v>118</v>
      </c>
      <c r="D28" s="30" t="s">
        <v>119</v>
      </c>
      <c r="E28" s="30" t="s">
        <v>120</v>
      </c>
      <c r="F28" s="30" t="s">
        <v>121</v>
      </c>
      <c r="G28" s="30" t="s">
        <v>139</v>
      </c>
      <c r="H28" s="30">
        <v>459902000</v>
      </c>
      <c r="I28" s="30" t="s">
        <v>123</v>
      </c>
      <c r="J28" s="30" t="s">
        <v>135</v>
      </c>
      <c r="K28" s="30" t="s">
        <v>82</v>
      </c>
      <c r="L28" s="30" t="s">
        <v>144</v>
      </c>
      <c r="M28" s="30">
        <v>1</v>
      </c>
      <c r="N28" s="30">
        <v>0.19</v>
      </c>
      <c r="O28" s="31"/>
      <c r="P28" s="32">
        <f>+Tabla1[[#This Row],[Meta Ejecutada Vigencia4]]/Tabla1[[#This Row],[Meta Programada Vigencia]]</f>
        <v>0</v>
      </c>
      <c r="Q28" s="32">
        <f>+Tabla1[[#This Row],[Meta Ejecutada Vigencia4]]/Tabla1[[#This Row],[Meta Programada Cuatrienio3]]</f>
        <v>0</v>
      </c>
      <c r="R28" s="31"/>
      <c r="S28" s="31"/>
      <c r="T28" s="31"/>
      <c r="U28" s="31"/>
      <c r="V28" s="31"/>
      <c r="W28" s="31"/>
      <c r="X28" s="31"/>
      <c r="Y28" s="31"/>
      <c r="Z28" s="55">
        <v>300000000</v>
      </c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33">
        <f>SUM(Tabla1[[#This Row],[Recursos propios 2025]:[Otros 2025]])</f>
        <v>300000000</v>
      </c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33">
        <f>SUM(Tabla1[[#This Row],[Recursos propios 20252]:[Otros 202515]])</f>
        <v>0</v>
      </c>
      <c r="BD28" s="24">
        <f>+Tabla1[[#This Row],[Total Comprometido 2025]]/Tabla1[[#This Row],[Total 2025]]</f>
        <v>0</v>
      </c>
      <c r="BE28" s="27"/>
      <c r="BF28" s="27"/>
      <c r="BG28" s="27"/>
      <c r="BH28" s="30" t="s">
        <v>149</v>
      </c>
      <c r="BI28" s="22" t="s">
        <v>151</v>
      </c>
      <c r="BJ28" s="30">
        <v>10.11</v>
      </c>
    </row>
    <row r="29" spans="1:62" s="34" customFormat="1" ht="342">
      <c r="A29" s="22">
        <v>267</v>
      </c>
      <c r="B29" s="22" t="s">
        <v>117</v>
      </c>
      <c r="C29" s="22" t="s">
        <v>76</v>
      </c>
      <c r="D29" s="22" t="s">
        <v>95</v>
      </c>
      <c r="E29" s="22" t="s">
        <v>140</v>
      </c>
      <c r="F29" s="22" t="s">
        <v>141</v>
      </c>
      <c r="G29" s="22" t="s">
        <v>142</v>
      </c>
      <c r="H29" s="22">
        <v>230107500</v>
      </c>
      <c r="I29" s="22" t="s">
        <v>143</v>
      </c>
      <c r="J29" s="22">
        <v>0</v>
      </c>
      <c r="K29" s="22" t="s">
        <v>82</v>
      </c>
      <c r="L29" s="22" t="s">
        <v>144</v>
      </c>
      <c r="M29" s="22">
        <v>1</v>
      </c>
      <c r="N29" s="22">
        <v>0.25</v>
      </c>
      <c r="O29" s="35"/>
      <c r="P29" s="32">
        <f>+Tabla1[[#This Row],[Meta Ejecutada Vigencia4]]/Tabla1[[#This Row],[Meta Programada Vigencia]]</f>
        <v>0</v>
      </c>
      <c r="Q29" s="36">
        <f>+Tabla1[[#This Row],[Meta Ejecutada Vigencia4]]/Tabla1[[#This Row],[Meta Programada Cuatrienio3]]</f>
        <v>0</v>
      </c>
      <c r="R29" s="35"/>
      <c r="S29" s="35"/>
      <c r="T29" s="35"/>
      <c r="U29" s="35"/>
      <c r="V29" s="35"/>
      <c r="W29" s="35"/>
      <c r="X29" s="35"/>
      <c r="Y29" s="35"/>
      <c r="Z29" s="55">
        <v>3200000000</v>
      </c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8">
        <f>SUM(Tabla1[[#This Row],[Recursos propios 2025]:[Otros 2025]])</f>
        <v>3200000000</v>
      </c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8">
        <f>SUM(Tabla1[[#This Row],[Recursos propios 20252]:[Otros 202515]])</f>
        <v>0</v>
      </c>
      <c r="BD29" s="24">
        <f>+Tabla1[[#This Row],[Total Comprometido 2025]]/Tabla1[[#This Row],[Total 2025]]</f>
        <v>0</v>
      </c>
      <c r="BE29" s="37"/>
      <c r="BF29" s="37"/>
      <c r="BG29" s="37"/>
      <c r="BH29" s="22" t="s">
        <v>150</v>
      </c>
      <c r="BI29" s="22" t="s">
        <v>151</v>
      </c>
      <c r="BJ29" s="22" t="s">
        <v>153</v>
      </c>
    </row>
  </sheetData>
  <sheetProtection algorithmName="SHA-512" hashValue="AIjIXAcvfJWAS51xvWd71q25ijnc83FJYMC0Vdh+iRsXL6F2pogyBH0oAem88a7fawtlPqoHnANQSfEKQFLLxg==" saltValue="UQ9PUhKmtweegVnBuydOog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2025-01-31T16:21:51Z</dcterms:modified>
</cp:coreProperties>
</file>