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Planes de Acción 2025 Finales\"/>
    </mc:Choice>
  </mc:AlternateContent>
  <xr:revisionPtr revIDLastSave="0" documentId="8_{FFF3AD5D-CD24-4C28-8795-7719E23004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1" i="1"/>
  <c r="BC11" i="1"/>
  <c r="BC12" i="1"/>
  <c r="BC13" i="1"/>
  <c r="BC14" i="1"/>
  <c r="BC15" i="1"/>
  <c r="AN11" i="1"/>
  <c r="AN12" i="1"/>
  <c r="AN13" i="1"/>
  <c r="AN14" i="1"/>
  <c r="AN15" i="1"/>
  <c r="Q11" i="1"/>
  <c r="Q12" i="1"/>
  <c r="Q13" i="1"/>
  <c r="Q14" i="1"/>
  <c r="Q15" i="1"/>
  <c r="BD15" i="1" l="1"/>
  <c r="BD14" i="1"/>
  <c r="BD13" i="1"/>
  <c r="BD12" i="1"/>
  <c r="BD11" i="1"/>
</calcChain>
</file>

<file path=xl/sharedStrings.xml><?xml version="1.0" encoding="utf-8"?>
<sst xmlns="http://schemas.openxmlformats.org/spreadsheetml/2006/main" count="131" uniqueCount="103">
  <si>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</si>
  <si>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</si>
  <si>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</si>
  <si>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</si>
  <si>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</si>
  <si>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</si>
  <si>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</si>
  <si>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</si>
  <si>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</si>
  <si>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</si>
  <si>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</si>
  <si>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</si>
  <si>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</si>
  <si>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</si>
  <si>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</si>
  <si>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</si>
  <si>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</si>
  <si>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</si>
  <si>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</si>
  <si>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</si>
  <si>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</si>
  <si>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</si>
  <si>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</si>
  <si>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</si>
  <si>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</si>
  <si>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</si>
  <si>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</si>
  <si>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</si>
  <si>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</si>
  <si>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</si>
  <si>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</si>
  <si>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</si>
  <si>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</si>
  <si>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</si>
  <si>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</si>
  <si>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</si>
  <si>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</si>
  <si>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</si>
  <si>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</si>
  <si>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</si>
  <si>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</si>
  <si>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</si>
  <si>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</si>
  <si>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</si>
  <si>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</si>
  <si>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</si>
  <si>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</si>
  <si>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</si>
  <si>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</si>
  <si>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</si>
  <si>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</si>
  <si>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</si>
  <si>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</si>
  <si>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</si>
  <si>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</si>
  <si>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</si>
  <si>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</si>
  <si>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</si>
  <si>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</si>
  <si>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</si>
  <si>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</si>
  <si>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</si>
  <si>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</si>
  <si>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</si>
  <si>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</si>
  <si>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</si>
  <si>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</si>
  <si>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</si>
  <si>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</si>
  <si>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</si>
  <si>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</si>
  <si>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</si>
  <si>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</si>
  <si>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</si>
  <si>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progresa</t>
  </si>
  <si>
    <t>Vivienda Ciudad y Territorio</t>
  </si>
  <si>
    <t>4002</t>
  </si>
  <si>
    <t>Ordenamiento territorial y desarrollo urbano (4002).</t>
  </si>
  <si>
    <t>4002013</t>
  </si>
  <si>
    <t>Brindar servicios de apoyo financiero a 1 proyecto de Mejoramiento Integral de Barrios</t>
  </si>
  <si>
    <t>Proyectos apoyados financieramente en Mejoramiento Integral de Barrios (400201300).</t>
  </si>
  <si>
    <t>Número</t>
  </si>
  <si>
    <t>Territorio seguro y sostenible</t>
  </si>
  <si>
    <t>Ordenamiento Territorial y Desarrollo urbano. (4002).</t>
  </si>
  <si>
    <t>4002020</t>
  </si>
  <si>
    <t xml:space="preserve">Adecuar 1000 metros cuadrado de equipamientos comunitarios complementarios para los programas y/o proyectos de soluciones de vivienda en espacio público del municipio </t>
  </si>
  <si>
    <t>Espacio público adecuado (400202000).</t>
  </si>
  <si>
    <t>Metros cuadrados</t>
  </si>
  <si>
    <t>4002034</t>
  </si>
  <si>
    <t>Realizar 1 Estudio de pre inversión e inversión, para la implementación de Operaciones Urbanas Estratégicas. San Rafael</t>
  </si>
  <si>
    <t>Estudios o diseños realizados (400203400).</t>
  </si>
  <si>
    <t>4001</t>
  </si>
  <si>
    <t>Acceso a soluciones de vivienda (4001).</t>
  </si>
  <si>
    <t>4001031</t>
  </si>
  <si>
    <t>Beneficiar a 500 hogares a través del Servicio de apoyo financiero para adquisición de vivienda</t>
  </si>
  <si>
    <t>Hogares beneficiados con adquisición de vivienda (400103100).</t>
  </si>
  <si>
    <t>4001032</t>
  </si>
  <si>
    <t>Beneficiar a 1.000 hogares con servicio de apoyo financiero para mejoramiento de vivienda en suelo urbano y rural del municipio, relacionadas con saneamiento básico y condiciones de habitabilidad.</t>
  </si>
  <si>
    <t>Hogares beneficiados con mejoramiento de una vivienda (400103200).</t>
  </si>
  <si>
    <t>Acumulativa</t>
  </si>
  <si>
    <t>6,12,15,11</t>
  </si>
  <si>
    <t>INVISBU</t>
  </si>
  <si>
    <t>CESAR AUGUSTO CORDERO CACERES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</si>
</sst>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$&quot;\ * #,##0.00_-;\-&quot;$&quot;\ * #,##0.00_-;_-&quot;$&quot;\ * &quot;-&quot;??_-;_-@_-"/>
  </numFmts>
  <fonts count="1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  <font>
      <sz val="14"/>
      <color theme="8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15" totalsRowShown="0" headerRowDxfId="65" dataDxfId="0" headerRowBorderDxfId="64" tableBorderDxfId="63">
  <autoFilter ref="A10:BJ15" xr:uid="{1AC076FA-804F-46D0-9604-6C2F6A4CE31D}"/>
  <tableColumns count="62">
    <tableColumn id="1" xr3:uid="{00000000-0010-0000-0000-000001000000}" name=" Consecutivo PDM" dataDxfId="62"/>
    <tableColumn id="2" xr3:uid="{00000000-0010-0000-0000-000002000000}" name="Linea Estratégica" dataDxfId="61"/>
    <tableColumn id="5" xr3:uid="{00000000-0010-0000-0000-000005000000}" name="Sector" dataDxfId="60"/>
    <tableColumn id="14" xr3:uid="{00000000-0010-0000-0000-00000E000000}" name="Cod. Programa" dataDxfId="59"/>
    <tableColumn id="15" xr3:uid="{00000000-0010-0000-0000-00000F000000}" name="Programa" dataDxfId="58"/>
    <tableColumn id="16" xr3:uid="{00000000-0010-0000-0000-000010000000}" name="Cod. de Producto" dataDxfId="57"/>
    <tableColumn id="17" xr3:uid="{00000000-0010-0000-0000-000011000000}" name="Meta de Producto" dataDxfId="56"/>
    <tableColumn id="18" xr3:uid="{00000000-0010-0000-0000-000012000000}" name="Cod. Indicador de Producto" dataDxfId="55"/>
    <tableColumn id="19" xr3:uid="{00000000-0010-0000-0000-000013000000}" name="Indicador de Producto" dataDxfId="54"/>
    <tableColumn id="20" xr3:uid="{00000000-0010-0000-0000-000014000000}" name="LÍnea Base" dataDxfId="53"/>
    <tableColumn id="21" xr3:uid="{00000000-0010-0000-0000-000015000000}" name="Unidad de Medida2" dataDxfId="52"/>
    <tableColumn id="22" xr3:uid="{00000000-0010-0000-0000-000016000000}" name="Tipo de Meta" dataDxfId="51"/>
    <tableColumn id="23" xr3:uid="{00000000-0010-0000-0000-000017000000}" name="Meta Programada Cuatrienio3" dataDxfId="50"/>
    <tableColumn id="24" xr3:uid="{00000000-0010-0000-0000-000018000000}" name="Meta Programada Vigencia" dataDxfId="49"/>
    <tableColumn id="25" xr3:uid="{00000000-0010-0000-0000-000019000000}" name="Meta Ejecutada Vigencia4" dataDxfId="48"/>
    <tableColumn id="26" xr3:uid="{00000000-0010-0000-0000-00001A000000}" name="Porcentaje Avance Vigencia" dataDxfId="47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6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5"/>
    <tableColumn id="29" xr3:uid="{00000000-0010-0000-0000-00001D000000}" name="Nombre del Proyecto" dataDxfId="44"/>
    <tableColumn id="30" xr3:uid="{00000000-0010-0000-0000-00001E000000}" name="Valor del Proyecto" dataDxfId="43"/>
    <tableColumn id="31" xr3:uid="{00000000-0010-0000-0000-00001F000000}" name="Valor Vigencia Proyecto" dataDxfId="42"/>
    <tableColumn id="32" xr3:uid="{00000000-0010-0000-0000-000020000000}" name="Comuna o Barrio Beneficiado" dataDxfId="41"/>
    <tableColumn id="33" xr3:uid="{00000000-0010-0000-0000-000021000000}" name="Población Beneficiada" dataDxfId="40"/>
    <tableColumn id="34" xr3:uid="{00000000-0010-0000-0000-000022000000}" name="Número de Beneficiarios" dataDxfId="39"/>
    <tableColumn id="44" xr3:uid="{00000000-0010-0000-0000-00002C000000}" name="Actividades Realizadas" dataDxfId="38"/>
    <tableColumn id="46" xr3:uid="{00000000-0010-0000-0000-00002E000000}" name="Recursos propios 2025" dataDxfId="37"/>
    <tableColumn id="47" xr3:uid="{00000000-0010-0000-0000-00002F000000}" name="SGP Educación 2025" dataDxfId="36"/>
    <tableColumn id="48" xr3:uid="{00000000-0010-0000-0000-000030000000}" name="SGP Salud 2025" dataDxfId="35"/>
    <tableColumn id="36" xr3:uid="{9F9AF3B5-9302-4098-86C2-F3751C61856C}" name="SGP Deporte 2025" dataDxfId="34"/>
    <tableColumn id="35" xr3:uid="{C5C853CA-0E38-42F1-B617-F223698DFB1E}" name="SGP Cultura 2025" dataDxfId="33"/>
    <tableColumn id="13" xr3:uid="{D6B586E6-694C-47D3-A512-D9CFE88B0A7F}" name="SGP Libre inversión 2025" dataDxfId="32"/>
    <tableColumn id="12" xr3:uid="{C6702C45-B7D4-4947-B509-EA37B6998105}" name="SGP Libre destinación 2025" dataDxfId="31"/>
    <tableColumn id="11" xr3:uid="{6017F25B-848D-457C-9FE3-AA60351408C4}" name="SGP Alimentación escolar 2025" dataDxfId="30"/>
    <tableColumn id="10" xr3:uid="{2CC2E560-F685-4D13-A61E-33C712BF2BB1}" name="SGP Municipios río Magdalena 2025" dataDxfId="29"/>
    <tableColumn id="9" xr3:uid="{09919044-DCEC-4B52-92EE-B073D02DC126}" name="SGP APSB 2025" dataDxfId="28"/>
    <tableColumn id="8" xr3:uid="{DB23BA9E-ECC6-40CB-BD89-0D2B86F37CB6}" name="Crédito 2025" dataDxfId="27"/>
    <tableColumn id="7" xr3:uid="{D5A630DF-3B56-46D1-9753-5E0368C63EC6}" name="Transferencias de capital - cofinanciación departamento 2025" dataDxfId="26"/>
    <tableColumn id="6" xr3:uid="{412FCA12-6813-443B-B6C2-123BED9F85F9}" name="Transferencias de capital - cofinanciación nación 2025" dataDxfId="25"/>
    <tableColumn id="49" xr3:uid="{00000000-0010-0000-0000-000031000000}" name="Otros 2025" dataDxfId="24"/>
    <tableColumn id="50" xr3:uid="{00000000-0010-0000-0000-000032000000}" name="Total 2025" dataDxfId="23">
      <calculatedColumnFormula>SUM(Tabla1[[#This Row],[Recursos propios 2025]:[Otros 2025]])</calculatedColumnFormula>
    </tableColumn>
    <tableColumn id="51" xr3:uid="{00000000-0010-0000-0000-000033000000}" name="Recursos propios 20252" dataDxfId="22"/>
    <tableColumn id="52" xr3:uid="{00000000-0010-0000-0000-000034000000}" name="SGP Educación 20253" dataDxfId="21"/>
    <tableColumn id="53" xr3:uid="{00000000-0010-0000-0000-000035000000}" name="SGP Salud 20254" dataDxfId="20"/>
    <tableColumn id="62" xr3:uid="{7C7CEB6E-F374-4CFE-9734-C5F0F9CACDEF}" name="SGP Deporte 20255" dataDxfId="19"/>
    <tableColumn id="61" xr3:uid="{3FADCE38-626D-4D04-8E80-59C4EF4A26E2}" name="SGP Cultura 20256" dataDxfId="18"/>
    <tableColumn id="45" xr3:uid="{6E60DE39-5E5F-42D9-8EA9-092D48DC1C96}" name="SGP Libre inversión 20257" dataDxfId="17"/>
    <tableColumn id="43" xr3:uid="{2BAC0D89-AF4D-42C7-B398-E355E1723AC0}" name="SGP Libre destinación 20258" dataDxfId="16"/>
    <tableColumn id="42" xr3:uid="{26B92485-4124-4A13-AFC5-F2B525B9055F}" name="SGP Alimentación escolar 20259" dataDxfId="15"/>
    <tableColumn id="41" xr3:uid="{DE932401-FD8A-4377-94A4-629C2334F09E}" name="SGP Municipios río Magdalena 202510" dataDxfId="14"/>
    <tableColumn id="40" xr3:uid="{1BEDA122-5557-4D48-AF95-BCC1CDE51394}" name="SGP APSB 202511" dataDxfId="13"/>
    <tableColumn id="39" xr3:uid="{08579477-3F83-4D37-83BA-A19DF09AE01D}" name="Crédito 202512" dataDxfId="12"/>
    <tableColumn id="38" xr3:uid="{A6A070B1-2233-4449-B2F2-3342ACF65D94}" name="Transferencias de capital - cofinanciación departamento 202513" dataDxfId="11"/>
    <tableColumn id="37" xr3:uid="{81D561A4-3CB9-4C97-9B09-8163BD53EE55}" name="Transferencias de capital - cofinanciación nación 202514" dataDxfId="10"/>
    <tableColumn id="54" xr3:uid="{00000000-0010-0000-0000-000036000000}" name="Otros 202515" dataDxfId="9"/>
    <tableColumn id="55" xr3:uid="{00000000-0010-0000-0000-000037000000}" name="Total Comprometido 2025" dataDxfId="8">
      <calculatedColumnFormula>SUM(Tabla1[[#This Row],[Recursos propios 20252]:[Otros 202515]])</calculatedColumnFormula>
    </tableColumn>
    <tableColumn id="56" xr3:uid="{00000000-0010-0000-0000-000038000000}" name="Ejecución Presupuestal" dataDxfId="7">
      <calculatedColumnFormula>+Tabla1[[#This Row],[Total Comprometido 2025]]/Tabla1[[#This Row],[Total 2025]]</calculatedColumnFormula>
    </tableColumn>
    <tableColumn id="3" xr3:uid="{97D6E022-C782-4FF3-9460-66988DC9E046}" name="Total Recursos Obligados" dataDxfId="6"/>
    <tableColumn id="4" xr3:uid="{FACF9905-9C80-4C0B-AA93-96434C5C0E89}" name="Total Recursos Pagados" dataDxfId="5"/>
    <tableColumn id="57" xr3:uid="{00000000-0010-0000-0000-000039000000}" name="Recursos Gestionados" dataDxfId="4"/>
    <tableColumn id="58" xr3:uid="{00000000-0010-0000-0000-00003A000000}" name="Dependencia" dataDxfId="3"/>
    <tableColumn id="59" xr3:uid="{00000000-0010-0000-0000-00003B000000}" name="Responsable" dataDxfId="2"/>
    <tableColumn id="60" xr3:uid="{00000000-0010-0000-0000-00003C000000}" name="ODS" dataDxfId="1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15"/>
  <sheetViews>
    <sheetView showGridLines="0" tabSelected="1" zoomScale="60" zoomScaleNormal="60" workbookViewId="0">
      <selection sqref="A1:B4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0.125" style="6" bestFit="1" customWidth="1"/>
    <col min="19" max="19" width="25.125" style="6" customWidth="1"/>
    <col min="20" max="20" width="26.125" style="6" bestFit="1" customWidth="1"/>
    <col min="21" max="21" width="28.375" style="6" customWidth="1"/>
    <col min="22" max="22" width="34.125" style="6" customWidth="1"/>
    <col min="23" max="23" width="26.875" style="6" customWidth="1"/>
    <col min="24" max="24" width="28.875" style="6" customWidth="1"/>
    <col min="25" max="25" width="27.25" style="6" customWidth="1"/>
    <col min="26" max="26" width="22.125" style="6" customWidth="1"/>
    <col min="27" max="27" width="17.625" style="6" customWidth="1"/>
    <col min="28" max="39" width="18.375" style="6" customWidth="1"/>
    <col min="40" max="41" width="24.375" style="6" customWidth="1"/>
    <col min="42" max="51" width="19" style="6" customWidth="1"/>
    <col min="52" max="52" width="26.625" style="6" customWidth="1"/>
    <col min="53" max="53" width="25.375" style="6" customWidth="1"/>
    <col min="54" max="54" width="19" style="6" customWidth="1"/>
    <col min="55" max="55" width="22.625" style="6" customWidth="1"/>
    <col min="56" max="58" width="27.3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22"/>
      <c r="B1" s="22"/>
      <c r="C1" s="23" t="s">
        <v>34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5"/>
      <c r="BH1" s="16" t="s">
        <v>35</v>
      </c>
      <c r="BI1" s="17"/>
      <c r="BJ1" s="18"/>
    </row>
    <row r="2" spans="1:62" ht="30" customHeight="1">
      <c r="A2" s="22"/>
      <c r="B2" s="22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5"/>
      <c r="BH2" s="16" t="s">
        <v>41</v>
      </c>
      <c r="BI2" s="17"/>
      <c r="BJ2" s="18"/>
    </row>
    <row r="3" spans="1:62" ht="30" customHeight="1">
      <c r="A3" s="22"/>
      <c r="B3" s="22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5"/>
      <c r="BH3" s="16" t="s">
        <v>42</v>
      </c>
      <c r="BI3" s="17"/>
      <c r="BJ3" s="18"/>
    </row>
    <row r="4" spans="1:62" ht="30" customHeight="1">
      <c r="A4" s="22"/>
      <c r="B4" s="22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8"/>
      <c r="BH4" s="19" t="s">
        <v>43</v>
      </c>
      <c r="BI4" s="20"/>
      <c r="BJ4" s="21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34" t="s">
        <v>29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1" t="s">
        <v>28</v>
      </c>
      <c r="P9" s="32"/>
      <c r="Q9" s="33"/>
      <c r="R9" s="31" t="s">
        <v>27</v>
      </c>
      <c r="S9" s="32"/>
      <c r="T9" s="32"/>
      <c r="U9" s="32"/>
      <c r="V9" s="32"/>
      <c r="W9" s="32"/>
      <c r="X9" s="32"/>
      <c r="Y9" s="32"/>
      <c r="Z9" s="35" t="s">
        <v>26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7"/>
      <c r="AO9" s="31" t="s">
        <v>25</v>
      </c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3"/>
      <c r="BH9" s="29" t="s">
        <v>22</v>
      </c>
      <c r="BI9" s="30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48" customFormat="1" ht="90">
      <c r="A11" s="38">
        <v>52</v>
      </c>
      <c r="B11" s="38" t="s">
        <v>74</v>
      </c>
      <c r="C11" s="38" t="s">
        <v>75</v>
      </c>
      <c r="D11" s="38" t="s">
        <v>76</v>
      </c>
      <c r="E11" s="38" t="s">
        <v>77</v>
      </c>
      <c r="F11" s="38" t="s">
        <v>78</v>
      </c>
      <c r="G11" s="38" t="s">
        <v>79</v>
      </c>
      <c r="H11" s="38">
        <v>400201300</v>
      </c>
      <c r="I11" s="38" t="s">
        <v>80</v>
      </c>
      <c r="J11" s="38">
        <v>0</v>
      </c>
      <c r="K11" s="38" t="s">
        <v>81</v>
      </c>
      <c r="L11" s="38" t="s">
        <v>99</v>
      </c>
      <c r="M11" s="38">
        <v>1</v>
      </c>
      <c r="N11" s="39">
        <v>0.34</v>
      </c>
      <c r="O11" s="40"/>
      <c r="P11" s="41">
        <f>+Tabla1[[#This Row],[Meta Ejecutada Vigencia4]]/Tabla1[[#This Row],[Meta Programada Vigencia]]</f>
        <v>0</v>
      </c>
      <c r="Q11" s="41">
        <f>+Tabla1[[#This Row],[Meta Ejecutada Vigencia4]]/Tabla1[[#This Row],[Meta Programada Cuatrienio3]]</f>
        <v>0</v>
      </c>
      <c r="R11" s="40"/>
      <c r="S11" s="40"/>
      <c r="T11" s="42"/>
      <c r="U11" s="42"/>
      <c r="V11" s="40"/>
      <c r="W11" s="40"/>
      <c r="X11" s="40"/>
      <c r="Y11" s="40"/>
      <c r="Z11" s="43">
        <v>150000000</v>
      </c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4">
        <f>SUM(Tabla1[[#This Row],[Recursos propios 2025]:[Otros 2025]])</f>
        <v>150000000</v>
      </c>
      <c r="AO11" s="45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4">
        <f>SUM(Tabla1[[#This Row],[Recursos propios 20252]:[Otros 202515]])</f>
        <v>0</v>
      </c>
      <c r="BD11" s="41">
        <f>+Tabla1[[#This Row],[Total Comprometido 2025]]/Tabla1[[#This Row],[Total 2025]]</f>
        <v>0</v>
      </c>
      <c r="BE11" s="46"/>
      <c r="BF11" s="46"/>
      <c r="BG11" s="42"/>
      <c r="BH11" s="38" t="s">
        <v>101</v>
      </c>
      <c r="BI11" s="47" t="s">
        <v>102</v>
      </c>
      <c r="BJ11" s="38">
        <v>11.17</v>
      </c>
    </row>
    <row r="12" spans="1:62" s="55" customFormat="1" ht="198">
      <c r="A12" s="49">
        <v>62</v>
      </c>
      <c r="B12" s="49" t="s">
        <v>82</v>
      </c>
      <c r="C12" s="49" t="s">
        <v>75</v>
      </c>
      <c r="D12" s="49" t="s">
        <v>76</v>
      </c>
      <c r="E12" s="49" t="s">
        <v>83</v>
      </c>
      <c r="F12" s="49" t="s">
        <v>84</v>
      </c>
      <c r="G12" s="49" t="s">
        <v>85</v>
      </c>
      <c r="H12" s="49">
        <v>400202000</v>
      </c>
      <c r="I12" s="49" t="s">
        <v>86</v>
      </c>
      <c r="J12" s="50">
        <v>0</v>
      </c>
      <c r="K12" s="49" t="s">
        <v>87</v>
      </c>
      <c r="L12" s="49" t="s">
        <v>99</v>
      </c>
      <c r="M12" s="50">
        <v>1000</v>
      </c>
      <c r="N12" s="49">
        <v>200</v>
      </c>
      <c r="O12" s="51"/>
      <c r="P12" s="52">
        <f>+Tabla1[[#This Row],[Meta Ejecutada Vigencia4]]/Tabla1[[#This Row],[Meta Programada Vigencia]]</f>
        <v>0</v>
      </c>
      <c r="Q12" s="52">
        <f>+Tabla1[[#This Row],[Meta Ejecutada Vigencia4]]/Tabla1[[#This Row],[Meta Programada Cuatrienio3]]</f>
        <v>0</v>
      </c>
      <c r="R12" s="51"/>
      <c r="S12" s="51"/>
      <c r="T12" s="51"/>
      <c r="U12" s="51"/>
      <c r="V12" s="51"/>
      <c r="W12" s="51"/>
      <c r="X12" s="51"/>
      <c r="Y12" s="40"/>
      <c r="Z12" s="53">
        <v>1250000000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54">
        <f>SUM(Tabla1[[#This Row],[Recursos propios 2025]:[Otros 2025]])</f>
        <v>1250000000</v>
      </c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54">
        <f>SUM(Tabla1[[#This Row],[Recursos propios 20252]:[Otros 202515]])</f>
        <v>0</v>
      </c>
      <c r="BD12" s="41">
        <f>+Tabla1[[#This Row],[Total Comprometido 2025]]/Tabla1[[#This Row],[Total 2025]]</f>
        <v>0</v>
      </c>
      <c r="BE12" s="45"/>
      <c r="BF12" s="45"/>
      <c r="BG12" s="45"/>
      <c r="BH12" s="49" t="s">
        <v>101</v>
      </c>
      <c r="BI12" s="47" t="s">
        <v>102</v>
      </c>
      <c r="BJ12" s="49">
        <v>11.17</v>
      </c>
    </row>
    <row r="13" spans="1:62" s="55" customFormat="1" ht="144">
      <c r="A13" s="56">
        <v>122</v>
      </c>
      <c r="B13" s="56" t="s">
        <v>74</v>
      </c>
      <c r="C13" s="56" t="s">
        <v>75</v>
      </c>
      <c r="D13" s="56" t="s">
        <v>76</v>
      </c>
      <c r="E13" s="56" t="s">
        <v>77</v>
      </c>
      <c r="F13" s="56" t="s">
        <v>88</v>
      </c>
      <c r="G13" s="56" t="s">
        <v>89</v>
      </c>
      <c r="H13" s="56">
        <v>400203400</v>
      </c>
      <c r="I13" s="56" t="s">
        <v>90</v>
      </c>
      <c r="J13" s="57">
        <v>0</v>
      </c>
      <c r="K13" s="56" t="s">
        <v>81</v>
      </c>
      <c r="L13" s="56" t="s">
        <v>99</v>
      </c>
      <c r="M13" s="57">
        <v>1</v>
      </c>
      <c r="N13" s="56">
        <v>0.25</v>
      </c>
      <c r="O13" s="40"/>
      <c r="P13" s="52">
        <f>+Tabla1[[#This Row],[Meta Ejecutada Vigencia4]]/Tabla1[[#This Row],[Meta Programada Vigencia]]</f>
        <v>0</v>
      </c>
      <c r="Q13" s="52">
        <f>+Tabla1[[#This Row],[Meta Ejecutada Vigencia4]]/Tabla1[[#This Row],[Meta Programada Cuatrienio3]]</f>
        <v>0</v>
      </c>
      <c r="R13" s="51"/>
      <c r="S13" s="51"/>
      <c r="T13" s="51"/>
      <c r="U13" s="51"/>
      <c r="V13" s="51"/>
      <c r="W13" s="51"/>
      <c r="X13" s="51"/>
      <c r="Y13" s="40"/>
      <c r="Z13" s="43">
        <v>150000000</v>
      </c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54">
        <f>SUM(Tabla1[[#This Row],[Recursos propios 2025]:[Otros 2025]])</f>
        <v>150000000</v>
      </c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54">
        <f>SUM(Tabla1[[#This Row],[Recursos propios 20252]:[Otros 202515]])</f>
        <v>0</v>
      </c>
      <c r="BD13" s="41">
        <f>+Tabla1[[#This Row],[Total Comprometido 2025]]/Tabla1[[#This Row],[Total 2025]]</f>
        <v>0</v>
      </c>
      <c r="BE13" s="46"/>
      <c r="BF13" s="46"/>
      <c r="BG13" s="45"/>
      <c r="BH13" s="56" t="s">
        <v>101</v>
      </c>
      <c r="BI13" s="47" t="s">
        <v>102</v>
      </c>
      <c r="BJ13" s="56">
        <v>11.17</v>
      </c>
    </row>
    <row r="14" spans="1:62" s="55" customFormat="1" ht="108">
      <c r="A14" s="38">
        <v>123</v>
      </c>
      <c r="B14" s="38" t="s">
        <v>74</v>
      </c>
      <c r="C14" s="38" t="s">
        <v>75</v>
      </c>
      <c r="D14" s="38" t="s">
        <v>91</v>
      </c>
      <c r="E14" s="38" t="s">
        <v>92</v>
      </c>
      <c r="F14" s="38" t="s">
        <v>93</v>
      </c>
      <c r="G14" s="38" t="s">
        <v>94</v>
      </c>
      <c r="H14" s="38">
        <v>400103100</v>
      </c>
      <c r="I14" s="38" t="s">
        <v>95</v>
      </c>
      <c r="J14" s="38">
        <v>323</v>
      </c>
      <c r="K14" s="38" t="s">
        <v>81</v>
      </c>
      <c r="L14" s="38" t="s">
        <v>99</v>
      </c>
      <c r="M14" s="38">
        <v>500</v>
      </c>
      <c r="N14" s="38">
        <v>100</v>
      </c>
      <c r="O14" s="40"/>
      <c r="P14" s="52">
        <f>+Tabla1[[#This Row],[Meta Ejecutada Vigencia4]]/Tabla1[[#This Row],[Meta Programada Vigencia]]</f>
        <v>0</v>
      </c>
      <c r="Q14" s="52">
        <f>+Tabla1[[#This Row],[Meta Ejecutada Vigencia4]]/Tabla1[[#This Row],[Meta Programada Cuatrienio3]]</f>
        <v>0</v>
      </c>
      <c r="R14" s="51"/>
      <c r="S14" s="51"/>
      <c r="T14" s="51"/>
      <c r="U14" s="51"/>
      <c r="V14" s="51"/>
      <c r="W14" s="51"/>
      <c r="X14" s="51"/>
      <c r="Y14" s="40"/>
      <c r="Z14" s="43">
        <v>1586020000</v>
      </c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54">
        <f>SUM(Tabla1[[#This Row],[Recursos propios 2025]:[Otros 2025]])</f>
        <v>1586020000</v>
      </c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54">
        <f>SUM(Tabla1[[#This Row],[Recursos propios 20252]:[Otros 202515]])</f>
        <v>0</v>
      </c>
      <c r="BD14" s="41">
        <f>+Tabla1[[#This Row],[Total Comprometido 2025]]/Tabla1[[#This Row],[Total 2025]]</f>
        <v>0</v>
      </c>
      <c r="BE14" s="45"/>
      <c r="BF14" s="45"/>
      <c r="BG14" s="45"/>
      <c r="BH14" s="38" t="s">
        <v>101</v>
      </c>
      <c r="BI14" s="47" t="s">
        <v>102</v>
      </c>
      <c r="BJ14" s="38" t="s">
        <v>100</v>
      </c>
    </row>
    <row r="15" spans="1:62" s="55" customFormat="1" ht="234">
      <c r="A15" s="56">
        <v>124</v>
      </c>
      <c r="B15" s="56" t="s">
        <v>74</v>
      </c>
      <c r="C15" s="56" t="s">
        <v>75</v>
      </c>
      <c r="D15" s="56" t="s">
        <v>91</v>
      </c>
      <c r="E15" s="56" t="s">
        <v>92</v>
      </c>
      <c r="F15" s="56" t="s">
        <v>96</v>
      </c>
      <c r="G15" s="56" t="s">
        <v>97</v>
      </c>
      <c r="H15" s="56">
        <v>400103200</v>
      </c>
      <c r="I15" s="56" t="s">
        <v>98</v>
      </c>
      <c r="J15" s="57">
        <v>543</v>
      </c>
      <c r="K15" s="56" t="s">
        <v>81</v>
      </c>
      <c r="L15" s="56" t="s">
        <v>99</v>
      </c>
      <c r="M15" s="57">
        <v>1000</v>
      </c>
      <c r="N15" s="56">
        <v>620</v>
      </c>
      <c r="O15" s="58"/>
      <c r="P15" s="59">
        <f>+Tabla1[[#This Row],[Meta Ejecutada Vigencia4]]/Tabla1[[#This Row],[Meta Programada Vigencia]]</f>
        <v>0</v>
      </c>
      <c r="Q15" s="59">
        <f>+Tabla1[[#This Row],[Meta Ejecutada Vigencia4]]/Tabla1[[#This Row],[Meta Programada Cuatrienio3]]</f>
        <v>0</v>
      </c>
      <c r="R15" s="58"/>
      <c r="S15" s="58"/>
      <c r="T15" s="58"/>
      <c r="U15" s="58"/>
      <c r="V15" s="58"/>
      <c r="W15" s="58"/>
      <c r="X15" s="58"/>
      <c r="Y15" s="40"/>
      <c r="Z15" s="43">
        <v>2488980000</v>
      </c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1">
        <f>SUM(Tabla1[[#This Row],[Recursos propios 2025]:[Otros 2025]])</f>
        <v>2488980000</v>
      </c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1">
        <f>SUM(Tabla1[[#This Row],[Recursos propios 20252]:[Otros 202515]])</f>
        <v>0</v>
      </c>
      <c r="BD15" s="41">
        <f>+Tabla1[[#This Row],[Total Comprometido 2025]]/Tabla1[[#This Row],[Total 2025]]</f>
        <v>0</v>
      </c>
      <c r="BE15" s="46"/>
      <c r="BF15" s="46"/>
      <c r="BG15" s="60"/>
      <c r="BH15" s="56" t="s">
        <v>101</v>
      </c>
      <c r="BI15" s="47" t="s">
        <v>102</v>
      </c>
      <c r="BJ15" s="56" t="s">
        <v>100</v>
      </c>
    </row>
  </sheetData>
  <sheetProtection algorithmName="SHA-512" hashValue="Xf/rlAei0EbC8chx6jSlVKmcm75U10mM7o/Jybp8tmn9J4PFCvBl/SWt2HJNq8ypnLhcrgFOewx0RNCDD90c9w==" saltValue="x+jCvzoWiP2g8JDUhFg+Hw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2025-01-31T16:41:28Z</dcterms:modified>
</cp:coreProperties>
</file>