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Planes de Acción 2025 Finales\"/>
    </mc:Choice>
  </mc:AlternateContent>
  <xr:revisionPtr revIDLastSave="0" documentId="13_ncr:1_{347CF593-387C-4699-AF8C-615AC32C8A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11" i="1"/>
  <c r="BC11" i="1"/>
  <c r="BC12" i="1"/>
  <c r="BC13" i="1"/>
  <c r="BC14" i="1"/>
  <c r="BC15" i="1"/>
  <c r="BD15" i="1" s="1"/>
  <c r="BC16" i="1"/>
  <c r="BC17" i="1"/>
  <c r="BC18" i="1"/>
  <c r="BC19" i="1"/>
  <c r="BD19" i="1" s="1"/>
  <c r="BC20" i="1"/>
  <c r="BC21" i="1"/>
  <c r="AN11" i="1"/>
  <c r="AN12" i="1"/>
  <c r="AN13" i="1"/>
  <c r="AN14" i="1"/>
  <c r="AN15" i="1"/>
  <c r="AN16" i="1"/>
  <c r="AN17" i="1"/>
  <c r="AN18" i="1"/>
  <c r="AN19" i="1"/>
  <c r="AN20" i="1"/>
  <c r="AN21" i="1"/>
  <c r="Q11" i="1"/>
  <c r="Q12" i="1"/>
  <c r="Q13" i="1"/>
  <c r="Q14" i="1"/>
  <c r="Q15" i="1"/>
  <c r="Q16" i="1"/>
  <c r="Q17" i="1"/>
  <c r="Q18" i="1"/>
  <c r="Q19" i="1"/>
  <c r="Q20" i="1"/>
  <c r="Q21" i="1"/>
  <c r="BD18" i="1" l="1"/>
  <c r="BD14" i="1"/>
  <c r="BD21" i="1"/>
  <c r="BD17" i="1"/>
  <c r="BD13" i="1"/>
  <c r="BD20" i="1"/>
  <c r="BD16" i="1"/>
  <c r="BD12" i="1"/>
  <c r="BD11" i="1"/>
</calcChain>
</file>

<file path=xl/sharedStrings.xml><?xml version="1.0" encoding="utf-8"?>
<sst xmlns="http://schemas.openxmlformats.org/spreadsheetml/2006/main" count="200" uniqueCount="127">
  <si>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</si>
  <si>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</si>
  <si>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</si>
  <si>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</si>
  <si>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</si>
  <si>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</si>
  <si>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</si>
  <si>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</si>
  <si>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</si>
  <si>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</si>
  <si>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</si>
  <si>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</si>
  <si>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</si>
  <si>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</si>
  <si>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</si>
  <si>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</si>
  <si>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</si>
  <si>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</si>
  <si>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</si>
  <si>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</si>
  <si>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</si>
  <si>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</si>
  <si>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</si>
  <si>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</si>
  <si>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</si>
  <si>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</si>
  <si>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</si>
  <si>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</si>
  <si>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</si>
  <si>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</si>
  <si>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</si>
  <si>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</si>
  <si>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</si>
  <si>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</si>
  <si>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</si>
  <si>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</si>
  <si>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</si>
  <si>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</si>
  <si>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</si>
  <si>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</si>
  <si>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</si>
  <si>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</si>
  <si>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</si>
  <si>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</si>
  <si>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</si>
  <si>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</si>
  <si>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</si>
  <si>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</si>
  <si>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</si>
  <si>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</si>
  <si>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</si>
  <si>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</si>
  <si>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</si>
  <si>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</si>
  <si>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</si>
  <si>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</si>
  <si>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</si>
  <si>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</si>
  <si>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</si>
  <si>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</si>
  <si>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</si>
  <si>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</si>
  <si>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</si>
  <si>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</si>
  <si>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</si>
  <si>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</si>
  <si>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</si>
  <si>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</si>
  <si>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</si>
  <si>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</si>
  <si>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</si>
  <si>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</si>
  <si>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</si>
  <si>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</si>
  <si>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progresa</t>
  </si>
  <si>
    <t>Trabajo</t>
  </si>
  <si>
    <t>Comercio, industria y turismo</t>
  </si>
  <si>
    <t>3602</t>
  </si>
  <si>
    <t>Generación y formalización del empleo (3602).</t>
  </si>
  <si>
    <t>3602027</t>
  </si>
  <si>
    <t>Realizar 3 estrategias de vinculación laboral compartida; de incentivos para la invesion nacional y extranjera en el sector productivo; y de beneficios para la formalización laboral</t>
  </si>
  <si>
    <t>Estrategias realizadas (360202700)</t>
  </si>
  <si>
    <t>Número</t>
  </si>
  <si>
    <t>3603</t>
  </si>
  <si>
    <t>Formacion para el trabajo (3603)</t>
  </si>
  <si>
    <t>3603019</t>
  </si>
  <si>
    <t>Realizar 15 Programas de formación para el trabajo</t>
  </si>
  <si>
    <t>Programas realizados (360301900)</t>
  </si>
  <si>
    <t>3502</t>
  </si>
  <si>
    <t>Productividad y competitividad de las empresas colombianas (3502)</t>
  </si>
  <si>
    <t>3502003</t>
  </si>
  <si>
    <t>Ejecutar un (1) Programa de gestión empresarial en unidades productivas y/o personas, mediante un ecosistema para el empleo y fortalecimiento empresarial.</t>
  </si>
  <si>
    <t>Programas de gestión empresarial ejecutados en unidades productivas (350200300)</t>
  </si>
  <si>
    <t>3502004</t>
  </si>
  <si>
    <t>Beneficiar a 8.000 Empresas con líneas especiales de crédito</t>
  </si>
  <si>
    <t>Empresas beneficiadas (350200400)</t>
  </si>
  <si>
    <t>3605</t>
  </si>
  <si>
    <t>Fomento de la investigacion, desarrollo tecnologico e innovacion del sector trabajo (3605)</t>
  </si>
  <si>
    <t>3605017</t>
  </si>
  <si>
    <t>Fortalecer técnicamente un (1) prestador del Servicio Público de Empleo y fomento empresarial</t>
  </si>
  <si>
    <t>Prestadores del Servicio Público de Empleo fortalecidos técnicamente (360501700)</t>
  </si>
  <si>
    <t>3605007</t>
  </si>
  <si>
    <t>Cofinanciar 2 proyectos de innovación y desarrollo tecnológico mediante alianzas</t>
  </si>
  <si>
    <t>Proyectos de innovación y desarrollo tecnológico cofinanciados (360500700)</t>
  </si>
  <si>
    <t>3502010</t>
  </si>
  <si>
    <t>Cofinanciar 8 proyectos para agregar valor a los productos y/o mejorar los canales de comercialización, asi como para el Desarrollo de cadenas productivas</t>
  </si>
  <si>
    <t>Proyectos cofinanciados para agregar valor a los productos y/o mejorar los canales de comercialización (350201000)</t>
  </si>
  <si>
    <t>3502008</t>
  </si>
  <si>
    <t>Asistir 2 proyectos de alto impacto para el fortalecimiento y desarrollo de cadenas productiva</t>
  </si>
  <si>
    <t>Proyectos de alto impacto asistidos para el fortalecimiento de cadenas productivas (350200800)</t>
  </si>
  <si>
    <t>3502116</t>
  </si>
  <si>
    <t>Realizar 20 asistencias técnicas para el fortalecimiento de las unidades productivas de Economia Popular.</t>
  </si>
  <si>
    <t>Asistencias técnicas realizadas (350211600)</t>
  </si>
  <si>
    <t>Productividad y competitividad de las empresas colombianas (3502).</t>
  </si>
  <si>
    <t>3502014</t>
  </si>
  <si>
    <t>Implementar una (1) Ventanilla Única Empresarial "Centro Integrado de Servicios al Empresario</t>
  </si>
  <si>
    <t>Implementación de la Ventanilla Única Empresarial (350201400)</t>
  </si>
  <si>
    <t>Porcentaje</t>
  </si>
  <si>
    <t>3502012</t>
  </si>
  <si>
    <t>Implementar un proyecto para la modernización y fomento de la innovación empresarial, la inclusión financiera y la participación ciudadana en la economía popular a través de una herramienta digital, dirigido a la situación de informalidad económica o laboral y sin historial financiero</t>
  </si>
  <si>
    <t>Proyectos de innovación cofinanciados (350201200).</t>
  </si>
  <si>
    <t>No Acumulativa</t>
  </si>
  <si>
    <t>Acumulativa</t>
  </si>
  <si>
    <t>IMEBU</t>
  </si>
  <si>
    <t>JUAN CAMILO BELTRAN DOMINGUEZ</t>
  </si>
  <si>
    <t>8, 9</t>
  </si>
  <si>
    <t>8, 11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</si>
</sst>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\ * #,##0.00_-;\-&quot;$&quot;\ * #,##0.00_-;_-&quot;$&quot;\ * &quot;-&quot;??_-;_-@_-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21" totalsRowShown="0" headerRowDxfId="65" dataDxfId="0" headerRowBorderDxfId="64" tableBorderDxfId="63">
  <autoFilter ref="A10:BJ21" xr:uid="{1AC076FA-804F-46D0-9604-6C2F6A4CE31D}"/>
  <tableColumns count="62">
    <tableColumn id="1" xr3:uid="{00000000-0010-0000-0000-000001000000}" name=" Consecutivo PDM" dataDxfId="62"/>
    <tableColumn id="2" xr3:uid="{00000000-0010-0000-0000-000002000000}" name="Linea Estratégica" dataDxfId="61"/>
    <tableColumn id="5" xr3:uid="{00000000-0010-0000-0000-000005000000}" name="Sector" dataDxfId="60"/>
    <tableColumn id="14" xr3:uid="{00000000-0010-0000-0000-00000E000000}" name="Cod. Programa" dataDxfId="59"/>
    <tableColumn id="15" xr3:uid="{00000000-0010-0000-0000-00000F000000}" name="Programa" dataDxfId="58"/>
    <tableColumn id="16" xr3:uid="{00000000-0010-0000-0000-000010000000}" name="Cod. de Producto" dataDxfId="57"/>
    <tableColumn id="17" xr3:uid="{00000000-0010-0000-0000-000011000000}" name="Meta de Producto" dataDxfId="56"/>
    <tableColumn id="18" xr3:uid="{00000000-0010-0000-0000-000012000000}" name="Cod. Indicador de Producto" dataDxfId="55"/>
    <tableColumn id="19" xr3:uid="{00000000-0010-0000-0000-000013000000}" name="Indicador de Producto" dataDxfId="54"/>
    <tableColumn id="20" xr3:uid="{00000000-0010-0000-0000-000014000000}" name="LÍnea Base" dataDxfId="53"/>
    <tableColumn id="21" xr3:uid="{00000000-0010-0000-0000-000015000000}" name="Unidad de Medida2" dataDxfId="52"/>
    <tableColumn id="22" xr3:uid="{00000000-0010-0000-0000-000016000000}" name="Tipo de Meta" dataDxfId="51"/>
    <tableColumn id="23" xr3:uid="{00000000-0010-0000-0000-000017000000}" name="Meta Programada Cuatrienio3" dataDxfId="50"/>
    <tableColumn id="24" xr3:uid="{00000000-0010-0000-0000-000018000000}" name="Meta Programada Vigencia" dataDxfId="49"/>
    <tableColumn id="25" xr3:uid="{00000000-0010-0000-0000-000019000000}" name="Meta Ejecutada Vigencia4" dataDxfId="48"/>
    <tableColumn id="26" xr3:uid="{00000000-0010-0000-0000-00001A000000}" name="Porcentaje Avance Vigencia" dataDxfId="47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6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5"/>
    <tableColumn id="29" xr3:uid="{00000000-0010-0000-0000-00001D000000}" name="Nombre del Proyecto" dataDxfId="44"/>
    <tableColumn id="30" xr3:uid="{00000000-0010-0000-0000-00001E000000}" name="Valor del Proyecto" dataDxfId="43"/>
    <tableColumn id="31" xr3:uid="{00000000-0010-0000-0000-00001F000000}" name="Valor Vigencia Proyecto" dataDxfId="42"/>
    <tableColumn id="32" xr3:uid="{00000000-0010-0000-0000-000020000000}" name="Comuna o Barrio Beneficiado" dataDxfId="41"/>
    <tableColumn id="33" xr3:uid="{00000000-0010-0000-0000-000021000000}" name="Población Beneficiada" dataDxfId="40"/>
    <tableColumn id="34" xr3:uid="{00000000-0010-0000-0000-000022000000}" name="Número de Beneficiarios" dataDxfId="39"/>
    <tableColumn id="44" xr3:uid="{00000000-0010-0000-0000-00002C000000}" name="Actividades Realizadas" dataDxfId="38"/>
    <tableColumn id="46" xr3:uid="{00000000-0010-0000-0000-00002E000000}" name="Recursos propios 2025" dataDxfId="37"/>
    <tableColumn id="47" xr3:uid="{00000000-0010-0000-0000-00002F000000}" name="SGP Educación 2025" dataDxfId="36"/>
    <tableColumn id="48" xr3:uid="{00000000-0010-0000-0000-000030000000}" name="SGP Salud 2025" dataDxfId="35"/>
    <tableColumn id="36" xr3:uid="{9F9AF3B5-9302-4098-86C2-F3751C61856C}" name="SGP Deporte 2025" dataDxfId="34"/>
    <tableColumn id="35" xr3:uid="{C5C853CA-0E38-42F1-B617-F223698DFB1E}" name="SGP Cultura 2025" dataDxfId="33"/>
    <tableColumn id="13" xr3:uid="{D6B586E6-694C-47D3-A512-D9CFE88B0A7F}" name="SGP Libre inversión 2025" dataDxfId="32"/>
    <tableColumn id="12" xr3:uid="{C6702C45-B7D4-4947-B509-EA37B6998105}" name="SGP Libre destinación 2025" dataDxfId="31"/>
    <tableColumn id="11" xr3:uid="{6017F25B-848D-457C-9FE3-AA60351408C4}" name="SGP Alimentación escolar 2025" dataDxfId="30"/>
    <tableColumn id="10" xr3:uid="{2CC2E560-F685-4D13-A61E-33C712BF2BB1}" name="SGP Municipios río Magdalena 2025" dataDxfId="29"/>
    <tableColumn id="9" xr3:uid="{09919044-DCEC-4B52-92EE-B073D02DC126}" name="SGP APSB 2025" dataDxfId="28"/>
    <tableColumn id="8" xr3:uid="{DB23BA9E-ECC6-40CB-BD89-0D2B86F37CB6}" name="Crédito 2025" dataDxfId="27"/>
    <tableColumn id="7" xr3:uid="{D5A630DF-3B56-46D1-9753-5E0368C63EC6}" name="Transferencias de capital - cofinanciación departamento 2025" dataDxfId="26"/>
    <tableColumn id="6" xr3:uid="{412FCA12-6813-443B-B6C2-123BED9F85F9}" name="Transferencias de capital - cofinanciación nación 2025" dataDxfId="25"/>
    <tableColumn id="49" xr3:uid="{00000000-0010-0000-0000-000031000000}" name="Otros 2025" dataDxfId="24"/>
    <tableColumn id="50" xr3:uid="{00000000-0010-0000-0000-000032000000}" name="Total 2025" dataDxfId="23">
      <calculatedColumnFormula>SUM(Tabla1[[#This Row],[Recursos propios 2025]:[Otros 2025]])</calculatedColumnFormula>
    </tableColumn>
    <tableColumn id="51" xr3:uid="{00000000-0010-0000-0000-000033000000}" name="Recursos propios 20252" dataDxfId="22"/>
    <tableColumn id="52" xr3:uid="{00000000-0010-0000-0000-000034000000}" name="SGP Educación 20253" dataDxfId="21"/>
    <tableColumn id="53" xr3:uid="{00000000-0010-0000-0000-000035000000}" name="SGP Salud 20254" dataDxfId="20"/>
    <tableColumn id="62" xr3:uid="{7C7CEB6E-F374-4CFE-9734-C5F0F9CACDEF}" name="SGP Deporte 20255" dataDxfId="19"/>
    <tableColumn id="61" xr3:uid="{3FADCE38-626D-4D04-8E80-59C4EF4A26E2}" name="SGP Cultura 20256" dataDxfId="18"/>
    <tableColumn id="45" xr3:uid="{6E60DE39-5E5F-42D9-8EA9-092D48DC1C96}" name="SGP Libre inversión 20257" dataDxfId="17"/>
    <tableColumn id="43" xr3:uid="{2BAC0D89-AF4D-42C7-B398-E355E1723AC0}" name="SGP Libre destinación 20258" dataDxfId="16"/>
    <tableColumn id="42" xr3:uid="{26B92485-4124-4A13-AFC5-F2B525B9055F}" name="SGP Alimentación escolar 20259" dataDxfId="15"/>
    <tableColumn id="41" xr3:uid="{DE932401-FD8A-4377-94A4-629C2334F09E}" name="SGP Municipios río Magdalena 202510" dataDxfId="14"/>
    <tableColumn id="40" xr3:uid="{1BEDA122-5557-4D48-AF95-BCC1CDE51394}" name="SGP APSB 202511" dataDxfId="13"/>
    <tableColumn id="39" xr3:uid="{08579477-3F83-4D37-83BA-A19DF09AE01D}" name="Crédito 202512" dataDxfId="12"/>
    <tableColumn id="38" xr3:uid="{A6A070B1-2233-4449-B2F2-3342ACF65D94}" name="Transferencias de capital - cofinanciación departamento 202513" dataDxfId="11"/>
    <tableColumn id="37" xr3:uid="{81D561A4-3CB9-4C97-9B09-8163BD53EE55}" name="Transferencias de capital - cofinanciación nación 202514" dataDxfId="10"/>
    <tableColumn id="54" xr3:uid="{00000000-0010-0000-0000-000036000000}" name="Otros 202515" dataDxfId="9"/>
    <tableColumn id="55" xr3:uid="{00000000-0010-0000-0000-000037000000}" name="Total Comprometido 2025" dataDxfId="8">
      <calculatedColumnFormula>SUM(Tabla1[[#This Row],[Recursos propios 20252]:[Otros 202515]])</calculatedColumnFormula>
    </tableColumn>
    <tableColumn id="56" xr3:uid="{00000000-0010-0000-0000-000038000000}" name="Ejecución Presupuestal" dataDxfId="7">
      <calculatedColumnFormula>+Tabla1[[#This Row],[Total Comprometido 2025]]/Tabla1[[#This Row],[Total 2025]]</calculatedColumnFormula>
    </tableColumn>
    <tableColumn id="3" xr3:uid="{97D6E022-C782-4FF3-9460-66988DC9E046}" name="Total Recursos Obligados" dataDxfId="6"/>
    <tableColumn id="4" xr3:uid="{FACF9905-9C80-4C0B-AA93-96434C5C0E89}" name="Total Recursos Pagados" dataDxfId="5"/>
    <tableColumn id="57" xr3:uid="{00000000-0010-0000-0000-000039000000}" name="Recursos Gestionados" dataDxfId="4"/>
    <tableColumn id="58" xr3:uid="{00000000-0010-0000-0000-00003A000000}" name="Dependencia" dataDxfId="3"/>
    <tableColumn id="59" xr3:uid="{00000000-0010-0000-0000-00003B000000}" name="Responsable" dataDxfId="2"/>
    <tableColumn id="60" xr3:uid="{00000000-0010-0000-0000-00003C000000}" name="ODS" dataDxfId="1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21"/>
  <sheetViews>
    <sheetView showGridLines="0" tabSelected="1" zoomScale="60" zoomScaleNormal="60" workbookViewId="0">
      <selection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customWidth="1"/>
    <col min="23" max="23" width="26.875" style="6" customWidth="1"/>
    <col min="24" max="24" width="28.875" style="6" customWidth="1"/>
    <col min="25" max="25" width="27.25" style="6" customWidth="1"/>
    <col min="26" max="26" width="22.125" style="6" customWidth="1"/>
    <col min="27" max="27" width="17.625" style="6" customWidth="1"/>
    <col min="28" max="39" width="18.375" style="6" customWidth="1"/>
    <col min="40" max="41" width="24.375" style="6" customWidth="1"/>
    <col min="42" max="51" width="19" style="6" customWidth="1"/>
    <col min="52" max="52" width="26.625" style="6" customWidth="1"/>
    <col min="53" max="53" width="25.375" style="6" customWidth="1"/>
    <col min="54" max="54" width="19" style="6" customWidth="1"/>
    <col min="55" max="55" width="22.6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22"/>
      <c r="B1" s="22"/>
      <c r="C1" s="23" t="s">
        <v>34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5"/>
      <c r="BH1" s="16" t="s">
        <v>35</v>
      </c>
      <c r="BI1" s="17"/>
      <c r="BJ1" s="18"/>
    </row>
    <row r="2" spans="1:62" ht="30" customHeight="1">
      <c r="A2" s="22"/>
      <c r="B2" s="22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5"/>
      <c r="BH2" s="16" t="s">
        <v>41</v>
      </c>
      <c r="BI2" s="17"/>
      <c r="BJ2" s="18"/>
    </row>
    <row r="3" spans="1:62" ht="30" customHeight="1">
      <c r="A3" s="22"/>
      <c r="B3" s="22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5"/>
      <c r="BH3" s="16" t="s">
        <v>42</v>
      </c>
      <c r="BI3" s="17"/>
      <c r="BJ3" s="18"/>
    </row>
    <row r="4" spans="1:62" ht="30" customHeight="1">
      <c r="A4" s="22"/>
      <c r="B4" s="22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8"/>
      <c r="BH4" s="19" t="s">
        <v>43</v>
      </c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1" t="s">
        <v>28</v>
      </c>
      <c r="P9" s="32"/>
      <c r="Q9" s="33"/>
      <c r="R9" s="31" t="s">
        <v>27</v>
      </c>
      <c r="S9" s="32"/>
      <c r="T9" s="32"/>
      <c r="U9" s="32"/>
      <c r="V9" s="32"/>
      <c r="W9" s="32"/>
      <c r="X9" s="32"/>
      <c r="Y9" s="32"/>
      <c r="Z9" s="35" t="s">
        <v>26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7"/>
      <c r="AO9" s="31" t="s">
        <v>25</v>
      </c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3"/>
      <c r="BH9" s="29" t="s">
        <v>22</v>
      </c>
      <c r="BI9" s="30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48" customFormat="1" ht="198">
      <c r="A11" s="38">
        <v>64</v>
      </c>
      <c r="B11" s="38" t="s">
        <v>74</v>
      </c>
      <c r="C11" s="38" t="s">
        <v>75</v>
      </c>
      <c r="D11" s="38" t="s">
        <v>77</v>
      </c>
      <c r="E11" s="38" t="s">
        <v>78</v>
      </c>
      <c r="F11" s="38" t="s">
        <v>79</v>
      </c>
      <c r="G11" s="38" t="s">
        <v>80</v>
      </c>
      <c r="H11" s="38">
        <v>360202700</v>
      </c>
      <c r="I11" s="38" t="s">
        <v>81</v>
      </c>
      <c r="J11" s="39">
        <v>0</v>
      </c>
      <c r="K11" s="38" t="s">
        <v>82</v>
      </c>
      <c r="L11" s="38" t="s">
        <v>121</v>
      </c>
      <c r="M11" s="39">
        <v>3</v>
      </c>
      <c r="N11" s="38">
        <v>3</v>
      </c>
      <c r="O11" s="40"/>
      <c r="P11" s="41">
        <f>+Tabla1[[#This Row],[Meta Ejecutada Vigencia4]]/Tabla1[[#This Row],[Meta Programada Vigencia]]</f>
        <v>0</v>
      </c>
      <c r="Q11" s="41">
        <f>+Tabla1[[#This Row],[Meta Ejecutada Vigencia4]]/Tabla1[[#This Row],[Meta Programada Cuatrienio3]]</f>
        <v>0</v>
      </c>
      <c r="R11" s="40"/>
      <c r="S11" s="40"/>
      <c r="T11" s="42"/>
      <c r="U11" s="42"/>
      <c r="V11" s="40"/>
      <c r="W11" s="40"/>
      <c r="X11" s="40"/>
      <c r="Y11" s="40"/>
      <c r="Z11" s="43">
        <v>200000000</v>
      </c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4">
        <f>SUM(Tabla1[[#This Row],[Recursos propios 2025]:[Otros 2025]])</f>
        <v>200000000</v>
      </c>
      <c r="AO11" s="45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4">
        <f>SUM(Tabla1[[#This Row],[Recursos propios 20252]:[Otros 202515]])</f>
        <v>0</v>
      </c>
      <c r="BD11" s="41">
        <f>+Tabla1[[#This Row],[Total Comprometido 2025]]/Tabla1[[#This Row],[Total 2025]]</f>
        <v>0</v>
      </c>
      <c r="BE11" s="46"/>
      <c r="BF11" s="46"/>
      <c r="BG11" s="42"/>
      <c r="BH11" s="38" t="s">
        <v>123</v>
      </c>
      <c r="BI11" s="47" t="s">
        <v>124</v>
      </c>
      <c r="BJ11" s="38">
        <v>8</v>
      </c>
    </row>
    <row r="12" spans="1:62" s="53" customFormat="1" ht="72">
      <c r="A12" s="49">
        <v>65</v>
      </c>
      <c r="B12" s="49" t="s">
        <v>74</v>
      </c>
      <c r="C12" s="49" t="s">
        <v>75</v>
      </c>
      <c r="D12" s="49" t="s">
        <v>83</v>
      </c>
      <c r="E12" s="49" t="s">
        <v>84</v>
      </c>
      <c r="F12" s="49" t="s">
        <v>85</v>
      </c>
      <c r="G12" s="49" t="s">
        <v>86</v>
      </c>
      <c r="H12" s="49">
        <v>360301900</v>
      </c>
      <c r="I12" s="49" t="s">
        <v>87</v>
      </c>
      <c r="J12" s="49">
        <v>0</v>
      </c>
      <c r="K12" s="49" t="s">
        <v>82</v>
      </c>
      <c r="L12" s="49" t="s">
        <v>122</v>
      </c>
      <c r="M12" s="49">
        <v>15</v>
      </c>
      <c r="N12" s="49">
        <v>2</v>
      </c>
      <c r="O12" s="50"/>
      <c r="P12" s="51">
        <f>+Tabla1[[#This Row],[Meta Ejecutada Vigencia4]]/Tabla1[[#This Row],[Meta Programada Vigencia]]</f>
        <v>0</v>
      </c>
      <c r="Q12" s="51">
        <f>+Tabla1[[#This Row],[Meta Ejecutada Vigencia4]]/Tabla1[[#This Row],[Meta Programada Cuatrienio3]]</f>
        <v>0</v>
      </c>
      <c r="R12" s="50"/>
      <c r="S12" s="50"/>
      <c r="T12" s="50"/>
      <c r="U12" s="50"/>
      <c r="V12" s="50"/>
      <c r="W12" s="50"/>
      <c r="X12" s="50"/>
      <c r="Y12" s="40"/>
      <c r="Z12" s="43">
        <v>627320000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52">
        <f>SUM(Tabla1[[#This Row],[Recursos propios 2025]:[Otros 2025]])</f>
        <v>627320000</v>
      </c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52">
        <f>SUM(Tabla1[[#This Row],[Recursos propios 20252]:[Otros 202515]])</f>
        <v>0</v>
      </c>
      <c r="BD12" s="41">
        <f>+Tabla1[[#This Row],[Total Comprometido 2025]]/Tabla1[[#This Row],[Total 2025]]</f>
        <v>0</v>
      </c>
      <c r="BE12" s="45"/>
      <c r="BF12" s="45"/>
      <c r="BG12" s="45"/>
      <c r="BH12" s="49" t="s">
        <v>123</v>
      </c>
      <c r="BI12" s="47" t="s">
        <v>124</v>
      </c>
      <c r="BJ12" s="49">
        <v>8</v>
      </c>
    </row>
    <row r="13" spans="1:62" s="53" customFormat="1" ht="198">
      <c r="A13" s="38">
        <v>66</v>
      </c>
      <c r="B13" s="38" t="s">
        <v>74</v>
      </c>
      <c r="C13" s="38" t="s">
        <v>76</v>
      </c>
      <c r="D13" s="38" t="s">
        <v>88</v>
      </c>
      <c r="E13" s="38" t="s">
        <v>89</v>
      </c>
      <c r="F13" s="38" t="s">
        <v>90</v>
      </c>
      <c r="G13" s="38" t="s">
        <v>91</v>
      </c>
      <c r="H13" s="38">
        <v>350200300</v>
      </c>
      <c r="I13" s="38" t="s">
        <v>92</v>
      </c>
      <c r="J13" s="39">
        <v>1</v>
      </c>
      <c r="K13" s="38" t="s">
        <v>82</v>
      </c>
      <c r="L13" s="38" t="s">
        <v>121</v>
      </c>
      <c r="M13" s="39">
        <v>1</v>
      </c>
      <c r="N13" s="38">
        <v>1</v>
      </c>
      <c r="O13" s="40"/>
      <c r="P13" s="51">
        <f>+Tabla1[[#This Row],[Meta Ejecutada Vigencia4]]/Tabla1[[#This Row],[Meta Programada Vigencia]]</f>
        <v>0</v>
      </c>
      <c r="Q13" s="51">
        <f>+Tabla1[[#This Row],[Meta Ejecutada Vigencia4]]/Tabla1[[#This Row],[Meta Programada Cuatrienio3]]</f>
        <v>0</v>
      </c>
      <c r="R13" s="50"/>
      <c r="S13" s="50"/>
      <c r="T13" s="50"/>
      <c r="U13" s="50"/>
      <c r="V13" s="50"/>
      <c r="W13" s="50"/>
      <c r="X13" s="50"/>
      <c r="Y13" s="40"/>
      <c r="Z13" s="43">
        <v>2500000000</v>
      </c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52">
        <f>SUM(Tabla1[[#This Row],[Recursos propios 2025]:[Otros 2025]])</f>
        <v>2500000000</v>
      </c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52">
        <f>SUM(Tabla1[[#This Row],[Recursos propios 20252]:[Otros 202515]])</f>
        <v>0</v>
      </c>
      <c r="BD13" s="41">
        <f>+Tabla1[[#This Row],[Total Comprometido 2025]]/Tabla1[[#This Row],[Total 2025]]</f>
        <v>0</v>
      </c>
      <c r="BE13" s="46"/>
      <c r="BF13" s="46"/>
      <c r="BG13" s="45"/>
      <c r="BH13" s="38" t="s">
        <v>123</v>
      </c>
      <c r="BI13" s="47" t="s">
        <v>124</v>
      </c>
      <c r="BJ13" s="38" t="s">
        <v>125</v>
      </c>
    </row>
    <row r="14" spans="1:62" s="53" customFormat="1" ht="72">
      <c r="A14" s="49">
        <v>67</v>
      </c>
      <c r="B14" s="49" t="s">
        <v>74</v>
      </c>
      <c r="C14" s="38" t="s">
        <v>76</v>
      </c>
      <c r="D14" s="49" t="s">
        <v>88</v>
      </c>
      <c r="E14" s="38" t="s">
        <v>89</v>
      </c>
      <c r="F14" s="49" t="s">
        <v>93</v>
      </c>
      <c r="G14" s="49" t="s">
        <v>94</v>
      </c>
      <c r="H14" s="49">
        <v>350200400</v>
      </c>
      <c r="I14" s="49" t="s">
        <v>95</v>
      </c>
      <c r="J14" s="49">
        <v>10331</v>
      </c>
      <c r="K14" s="49" t="s">
        <v>82</v>
      </c>
      <c r="L14" s="49" t="s">
        <v>122</v>
      </c>
      <c r="M14" s="49">
        <v>8000</v>
      </c>
      <c r="N14" s="49">
        <v>1000</v>
      </c>
      <c r="O14" s="40"/>
      <c r="P14" s="51">
        <f>+Tabla1[[#This Row],[Meta Ejecutada Vigencia4]]/Tabla1[[#This Row],[Meta Programada Vigencia]]</f>
        <v>0</v>
      </c>
      <c r="Q14" s="51">
        <f>+Tabla1[[#This Row],[Meta Ejecutada Vigencia4]]/Tabla1[[#This Row],[Meta Programada Cuatrienio3]]</f>
        <v>0</v>
      </c>
      <c r="R14" s="50"/>
      <c r="S14" s="50"/>
      <c r="T14" s="50"/>
      <c r="U14" s="50"/>
      <c r="V14" s="50"/>
      <c r="W14" s="50"/>
      <c r="X14" s="50"/>
      <c r="Y14" s="40"/>
      <c r="Z14" s="43">
        <v>150000000</v>
      </c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52">
        <f>SUM(Tabla1[[#This Row],[Recursos propios 2025]:[Otros 2025]])</f>
        <v>150000000</v>
      </c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52">
        <f>SUM(Tabla1[[#This Row],[Recursos propios 20252]:[Otros 202515]])</f>
        <v>0</v>
      </c>
      <c r="BD14" s="41">
        <f>+Tabla1[[#This Row],[Total Comprometido 2025]]/Tabla1[[#This Row],[Total 2025]]</f>
        <v>0</v>
      </c>
      <c r="BE14" s="45"/>
      <c r="BF14" s="45"/>
      <c r="BG14" s="45"/>
      <c r="BH14" s="49" t="s">
        <v>123</v>
      </c>
      <c r="BI14" s="47" t="s">
        <v>124</v>
      </c>
      <c r="BJ14" s="49">
        <v>8</v>
      </c>
    </row>
    <row r="15" spans="1:62" s="53" customFormat="1" ht="108">
      <c r="A15" s="38">
        <v>68</v>
      </c>
      <c r="B15" s="38" t="s">
        <v>74</v>
      </c>
      <c r="C15" s="38" t="s">
        <v>75</v>
      </c>
      <c r="D15" s="38" t="s">
        <v>96</v>
      </c>
      <c r="E15" s="38" t="s">
        <v>97</v>
      </c>
      <c r="F15" s="38" t="s">
        <v>98</v>
      </c>
      <c r="G15" s="38" t="s">
        <v>99</v>
      </c>
      <c r="H15" s="38">
        <v>360501700</v>
      </c>
      <c r="I15" s="38" t="s">
        <v>100</v>
      </c>
      <c r="J15" s="39">
        <v>1</v>
      </c>
      <c r="K15" s="38" t="s">
        <v>82</v>
      </c>
      <c r="L15" s="38" t="s">
        <v>121</v>
      </c>
      <c r="M15" s="39">
        <v>1</v>
      </c>
      <c r="N15" s="38">
        <v>1</v>
      </c>
      <c r="O15" s="54"/>
      <c r="P15" s="55">
        <f>+Tabla1[[#This Row],[Meta Ejecutada Vigencia4]]/Tabla1[[#This Row],[Meta Programada Vigencia]]</f>
        <v>0</v>
      </c>
      <c r="Q15" s="55">
        <f>+Tabla1[[#This Row],[Meta Ejecutada Vigencia4]]/Tabla1[[#This Row],[Meta Programada Cuatrienio3]]</f>
        <v>0</v>
      </c>
      <c r="R15" s="54"/>
      <c r="S15" s="54"/>
      <c r="T15" s="54"/>
      <c r="U15" s="54"/>
      <c r="V15" s="54"/>
      <c r="W15" s="54"/>
      <c r="X15" s="54"/>
      <c r="Y15" s="40"/>
      <c r="Z15" s="43">
        <v>283500000</v>
      </c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7">
        <f>SUM(Tabla1[[#This Row],[Recursos propios 2025]:[Otros 2025]])</f>
        <v>283500000</v>
      </c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7">
        <f>SUM(Tabla1[[#This Row],[Recursos propios 20252]:[Otros 202515]])</f>
        <v>0</v>
      </c>
      <c r="BD15" s="41">
        <f>+Tabla1[[#This Row],[Total Comprometido 2025]]/Tabla1[[#This Row],[Total 2025]]</f>
        <v>0</v>
      </c>
      <c r="BE15" s="46"/>
      <c r="BF15" s="46"/>
      <c r="BG15" s="56"/>
      <c r="BH15" s="38" t="s">
        <v>123</v>
      </c>
      <c r="BI15" s="47" t="s">
        <v>124</v>
      </c>
      <c r="BJ15" s="38">
        <v>8</v>
      </c>
    </row>
    <row r="16" spans="1:62" s="53" customFormat="1" ht="108">
      <c r="A16" s="49">
        <v>69</v>
      </c>
      <c r="B16" s="49" t="s">
        <v>74</v>
      </c>
      <c r="C16" s="49" t="s">
        <v>75</v>
      </c>
      <c r="D16" s="49" t="s">
        <v>96</v>
      </c>
      <c r="E16" s="49" t="s">
        <v>97</v>
      </c>
      <c r="F16" s="49" t="s">
        <v>101</v>
      </c>
      <c r="G16" s="49" t="s">
        <v>102</v>
      </c>
      <c r="H16" s="49">
        <v>360500700</v>
      </c>
      <c r="I16" s="49" t="s">
        <v>103</v>
      </c>
      <c r="J16" s="49">
        <v>0</v>
      </c>
      <c r="K16" s="49" t="s">
        <v>82</v>
      </c>
      <c r="L16" s="49" t="s">
        <v>122</v>
      </c>
      <c r="M16" s="49">
        <v>2</v>
      </c>
      <c r="N16" s="49">
        <v>1</v>
      </c>
      <c r="O16" s="50"/>
      <c r="P16" s="51">
        <f>+Tabla1[[#This Row],[Meta Ejecutada Vigencia4]]/Tabla1[[#This Row],[Meta Programada Vigencia]]</f>
        <v>0</v>
      </c>
      <c r="Q16" s="51">
        <f>+Tabla1[[#This Row],[Meta Ejecutada Vigencia4]]/Tabla1[[#This Row],[Meta Programada Cuatrienio3]]</f>
        <v>0</v>
      </c>
      <c r="R16" s="50"/>
      <c r="S16" s="50"/>
      <c r="T16" s="50"/>
      <c r="U16" s="50"/>
      <c r="V16" s="50"/>
      <c r="W16" s="50"/>
      <c r="X16" s="50"/>
      <c r="Y16" s="50"/>
      <c r="Z16" s="43">
        <v>100000000</v>
      </c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52">
        <f>SUM(Tabla1[[#This Row],[Recursos propios 2025]:[Otros 2025]])</f>
        <v>100000000</v>
      </c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52">
        <f>SUM(Tabla1[[#This Row],[Recursos propios 20252]:[Otros 202515]])</f>
        <v>0</v>
      </c>
      <c r="BD16" s="41">
        <f>+Tabla1[[#This Row],[Total Comprometido 2025]]/Tabla1[[#This Row],[Total 2025]]</f>
        <v>0</v>
      </c>
      <c r="BE16" s="45"/>
      <c r="BF16" s="45"/>
      <c r="BG16" s="45"/>
      <c r="BH16" s="49" t="s">
        <v>123</v>
      </c>
      <c r="BI16" s="47" t="s">
        <v>124</v>
      </c>
      <c r="BJ16" s="49">
        <v>8</v>
      </c>
    </row>
    <row r="17" spans="1:62" s="53" customFormat="1" ht="198">
      <c r="A17" s="38">
        <v>70</v>
      </c>
      <c r="B17" s="38" t="s">
        <v>74</v>
      </c>
      <c r="C17" s="38" t="s">
        <v>76</v>
      </c>
      <c r="D17" s="38" t="s">
        <v>88</v>
      </c>
      <c r="E17" s="38" t="s">
        <v>89</v>
      </c>
      <c r="F17" s="38" t="s">
        <v>104</v>
      </c>
      <c r="G17" s="38" t="s">
        <v>105</v>
      </c>
      <c r="H17" s="38">
        <v>350201000</v>
      </c>
      <c r="I17" s="38" t="s">
        <v>106</v>
      </c>
      <c r="J17" s="39">
        <v>0</v>
      </c>
      <c r="K17" s="38" t="s">
        <v>82</v>
      </c>
      <c r="L17" s="38" t="s">
        <v>122</v>
      </c>
      <c r="M17" s="39">
        <v>8</v>
      </c>
      <c r="N17" s="38">
        <v>1</v>
      </c>
      <c r="O17" s="54"/>
      <c r="P17" s="55">
        <f>+Tabla1[[#This Row],[Meta Ejecutada Vigencia4]]/Tabla1[[#This Row],[Meta Programada Vigencia]]</f>
        <v>0</v>
      </c>
      <c r="Q17" s="55">
        <f>+Tabla1[[#This Row],[Meta Ejecutada Vigencia4]]/Tabla1[[#This Row],[Meta Programada Cuatrienio3]]</f>
        <v>0</v>
      </c>
      <c r="R17" s="54"/>
      <c r="S17" s="54"/>
      <c r="T17" s="54"/>
      <c r="U17" s="54"/>
      <c r="V17" s="54"/>
      <c r="W17" s="54"/>
      <c r="X17" s="54"/>
      <c r="Y17" s="54"/>
      <c r="Z17" s="43">
        <v>150000000</v>
      </c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>
        <f>SUM(Tabla1[[#This Row],[Recursos propios 2025]:[Otros 2025]])</f>
        <v>150000000</v>
      </c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7">
        <f>SUM(Tabla1[[#This Row],[Recursos propios 20252]:[Otros 202515]])</f>
        <v>0</v>
      </c>
      <c r="BD17" s="41">
        <f>+Tabla1[[#This Row],[Total Comprometido 2025]]/Tabla1[[#This Row],[Total 2025]]</f>
        <v>0</v>
      </c>
      <c r="BE17" s="56"/>
      <c r="BF17" s="56"/>
      <c r="BG17" s="56"/>
      <c r="BH17" s="38" t="s">
        <v>123</v>
      </c>
      <c r="BI17" s="47" t="s">
        <v>124</v>
      </c>
      <c r="BJ17" s="38" t="s">
        <v>125</v>
      </c>
    </row>
    <row r="18" spans="1:62" s="53" customFormat="1" ht="108">
      <c r="A18" s="49">
        <v>71</v>
      </c>
      <c r="B18" s="49" t="s">
        <v>74</v>
      </c>
      <c r="C18" s="49" t="s">
        <v>76</v>
      </c>
      <c r="D18" s="49" t="s">
        <v>88</v>
      </c>
      <c r="E18" s="49" t="s">
        <v>89</v>
      </c>
      <c r="F18" s="49" t="s">
        <v>107</v>
      </c>
      <c r="G18" s="49" t="s">
        <v>108</v>
      </c>
      <c r="H18" s="49">
        <v>350200800</v>
      </c>
      <c r="I18" s="49" t="s">
        <v>109</v>
      </c>
      <c r="J18" s="49">
        <v>0</v>
      </c>
      <c r="K18" s="49" t="s">
        <v>82</v>
      </c>
      <c r="L18" s="38" t="s">
        <v>121</v>
      </c>
      <c r="M18" s="49">
        <v>2</v>
      </c>
      <c r="N18" s="38">
        <v>2</v>
      </c>
      <c r="O18" s="50"/>
      <c r="P18" s="51">
        <f>+Tabla1[[#This Row],[Meta Ejecutada Vigencia4]]/Tabla1[[#This Row],[Meta Programada Vigencia]]</f>
        <v>0</v>
      </c>
      <c r="Q18" s="51">
        <f>+Tabla1[[#This Row],[Meta Ejecutada Vigencia4]]/Tabla1[[#This Row],[Meta Programada Cuatrienio3]]</f>
        <v>0</v>
      </c>
      <c r="R18" s="50"/>
      <c r="S18" s="50"/>
      <c r="T18" s="50"/>
      <c r="U18" s="50"/>
      <c r="V18" s="50"/>
      <c r="W18" s="50"/>
      <c r="X18" s="50"/>
      <c r="Y18" s="50"/>
      <c r="Z18" s="43">
        <v>1100000000</v>
      </c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52">
        <f>SUM(Tabla1[[#This Row],[Recursos propios 2025]:[Otros 2025]])</f>
        <v>1100000000</v>
      </c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52">
        <f>SUM(Tabla1[[#This Row],[Recursos propios 20252]:[Otros 202515]])</f>
        <v>0</v>
      </c>
      <c r="BD18" s="41">
        <f>+Tabla1[[#This Row],[Total Comprometido 2025]]/Tabla1[[#This Row],[Total 2025]]</f>
        <v>0</v>
      </c>
      <c r="BE18" s="45"/>
      <c r="BF18" s="45"/>
      <c r="BG18" s="45"/>
      <c r="BH18" s="49" t="s">
        <v>123</v>
      </c>
      <c r="BI18" s="47" t="s">
        <v>124</v>
      </c>
      <c r="BJ18" s="49">
        <v>8.9</v>
      </c>
    </row>
    <row r="19" spans="1:62" s="53" customFormat="1" ht="126">
      <c r="A19" s="38">
        <v>72</v>
      </c>
      <c r="B19" s="38" t="s">
        <v>74</v>
      </c>
      <c r="C19" s="38" t="s">
        <v>76</v>
      </c>
      <c r="D19" s="38" t="s">
        <v>88</v>
      </c>
      <c r="E19" s="38" t="s">
        <v>89</v>
      </c>
      <c r="F19" s="38" t="s">
        <v>110</v>
      </c>
      <c r="G19" s="38" t="s">
        <v>111</v>
      </c>
      <c r="H19" s="38">
        <v>350211600</v>
      </c>
      <c r="I19" s="38" t="s">
        <v>112</v>
      </c>
      <c r="J19" s="39">
        <v>0</v>
      </c>
      <c r="K19" s="38" t="s">
        <v>82</v>
      </c>
      <c r="L19" s="38" t="s">
        <v>122</v>
      </c>
      <c r="M19" s="39">
        <v>20</v>
      </c>
      <c r="N19" s="38">
        <v>3</v>
      </c>
      <c r="O19" s="54"/>
      <c r="P19" s="55">
        <f>+Tabla1[[#This Row],[Meta Ejecutada Vigencia4]]/Tabla1[[#This Row],[Meta Programada Vigencia]]</f>
        <v>0</v>
      </c>
      <c r="Q19" s="55">
        <f>+Tabla1[[#This Row],[Meta Ejecutada Vigencia4]]/Tabla1[[#This Row],[Meta Programada Cuatrienio3]]</f>
        <v>0</v>
      </c>
      <c r="R19" s="54"/>
      <c r="S19" s="54"/>
      <c r="T19" s="54"/>
      <c r="U19" s="54"/>
      <c r="V19" s="54"/>
      <c r="W19" s="54"/>
      <c r="X19" s="54"/>
      <c r="Y19" s="54"/>
      <c r="Z19" s="43">
        <v>299500000</v>
      </c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7">
        <f>SUM(Tabla1[[#This Row],[Recursos propios 2025]:[Otros 2025]])</f>
        <v>299500000</v>
      </c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7">
        <f>SUM(Tabla1[[#This Row],[Recursos propios 20252]:[Otros 202515]])</f>
        <v>0</v>
      </c>
      <c r="BD19" s="41">
        <f>+Tabla1[[#This Row],[Total Comprometido 2025]]/Tabla1[[#This Row],[Total 2025]]</f>
        <v>0</v>
      </c>
      <c r="BE19" s="56"/>
      <c r="BF19" s="56"/>
      <c r="BG19" s="56"/>
      <c r="BH19" s="38" t="s">
        <v>123</v>
      </c>
      <c r="BI19" s="47" t="s">
        <v>124</v>
      </c>
      <c r="BJ19" s="38" t="s">
        <v>125</v>
      </c>
    </row>
    <row r="20" spans="1:62" s="53" customFormat="1" ht="108">
      <c r="A20" s="49">
        <v>73</v>
      </c>
      <c r="B20" s="49" t="s">
        <v>74</v>
      </c>
      <c r="C20" s="49" t="s">
        <v>76</v>
      </c>
      <c r="D20" s="49" t="s">
        <v>88</v>
      </c>
      <c r="E20" s="49" t="s">
        <v>113</v>
      </c>
      <c r="F20" s="49" t="s">
        <v>114</v>
      </c>
      <c r="G20" s="49" t="s">
        <v>115</v>
      </c>
      <c r="H20" s="49">
        <v>350201400</v>
      </c>
      <c r="I20" s="49" t="s">
        <v>116</v>
      </c>
      <c r="J20" s="49">
        <v>0</v>
      </c>
      <c r="K20" s="49" t="s">
        <v>117</v>
      </c>
      <c r="L20" s="38" t="s">
        <v>121</v>
      </c>
      <c r="M20" s="49">
        <v>100</v>
      </c>
      <c r="N20" s="38">
        <v>100</v>
      </c>
      <c r="O20" s="50"/>
      <c r="P20" s="51">
        <f>+Tabla1[[#This Row],[Meta Ejecutada Vigencia4]]/Tabla1[[#This Row],[Meta Programada Vigencia]]</f>
        <v>0</v>
      </c>
      <c r="Q20" s="51">
        <f>+Tabla1[[#This Row],[Meta Ejecutada Vigencia4]]/Tabla1[[#This Row],[Meta Programada Cuatrienio3]]</f>
        <v>0</v>
      </c>
      <c r="R20" s="50"/>
      <c r="S20" s="50"/>
      <c r="T20" s="50"/>
      <c r="U20" s="50"/>
      <c r="V20" s="50"/>
      <c r="W20" s="50"/>
      <c r="X20" s="50"/>
      <c r="Y20" s="50"/>
      <c r="Z20" s="43">
        <v>10000000</v>
      </c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52">
        <f>SUM(Tabla1[[#This Row],[Recursos propios 2025]:[Otros 2025]])</f>
        <v>10000000</v>
      </c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52">
        <f>SUM(Tabla1[[#This Row],[Recursos propios 20252]:[Otros 202515]])</f>
        <v>0</v>
      </c>
      <c r="BD20" s="41">
        <f>+Tabla1[[#This Row],[Total Comprometido 2025]]/Tabla1[[#This Row],[Total 2025]]</f>
        <v>0</v>
      </c>
      <c r="BE20" s="45"/>
      <c r="BF20" s="45"/>
      <c r="BG20" s="45"/>
      <c r="BH20" s="49" t="s">
        <v>123</v>
      </c>
      <c r="BI20" s="47" t="s">
        <v>124</v>
      </c>
      <c r="BJ20" s="49" t="s">
        <v>126</v>
      </c>
    </row>
    <row r="21" spans="1:62" s="53" customFormat="1" ht="324">
      <c r="A21" s="49">
        <v>279</v>
      </c>
      <c r="B21" s="49" t="s">
        <v>74</v>
      </c>
      <c r="C21" s="49" t="s">
        <v>76</v>
      </c>
      <c r="D21" s="49" t="s">
        <v>88</v>
      </c>
      <c r="E21" s="49" t="s">
        <v>113</v>
      </c>
      <c r="F21" s="49" t="s">
        <v>118</v>
      </c>
      <c r="G21" s="49" t="s">
        <v>119</v>
      </c>
      <c r="H21" s="49">
        <v>350201200</v>
      </c>
      <c r="I21" s="49" t="s">
        <v>120</v>
      </c>
      <c r="J21" s="49">
        <v>0</v>
      </c>
      <c r="K21" s="49" t="s">
        <v>82</v>
      </c>
      <c r="L21" s="38" t="s">
        <v>121</v>
      </c>
      <c r="M21" s="49">
        <v>1</v>
      </c>
      <c r="N21" s="38">
        <v>1</v>
      </c>
      <c r="O21" s="54"/>
      <c r="P21" s="55">
        <f>+Tabla1[[#This Row],[Meta Ejecutada Vigencia4]]/Tabla1[[#This Row],[Meta Programada Vigencia]]</f>
        <v>0</v>
      </c>
      <c r="Q21" s="55">
        <f>+Tabla1[[#This Row],[Meta Ejecutada Vigencia4]]/Tabla1[[#This Row],[Meta Programada Cuatrienio3]]</f>
        <v>0</v>
      </c>
      <c r="R21" s="54"/>
      <c r="S21" s="54"/>
      <c r="T21" s="54"/>
      <c r="U21" s="54"/>
      <c r="V21" s="54"/>
      <c r="W21" s="54"/>
      <c r="X21" s="54"/>
      <c r="Y21" s="54"/>
      <c r="Z21" s="43">
        <v>100000000</v>
      </c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7">
        <f>SUM(Tabla1[[#This Row],[Recursos propios 2025]:[Otros 2025]])</f>
        <v>100000000</v>
      </c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7">
        <f>SUM(Tabla1[[#This Row],[Recursos propios 20252]:[Otros 202515]])</f>
        <v>0</v>
      </c>
      <c r="BD21" s="41">
        <f>+Tabla1[[#This Row],[Total Comprometido 2025]]/Tabla1[[#This Row],[Total 2025]]</f>
        <v>0</v>
      </c>
      <c r="BE21" s="56"/>
      <c r="BF21" s="56"/>
      <c r="BG21" s="56"/>
      <c r="BH21" s="49" t="s">
        <v>123</v>
      </c>
      <c r="BI21" s="47" t="s">
        <v>124</v>
      </c>
      <c r="BJ21" s="49" t="s">
        <v>126</v>
      </c>
    </row>
  </sheetData>
  <sheetProtection algorithmName="SHA-512" hashValue="5dG64zuzPavzZchTfdc7tIsGFwO0vbgKfRP9ELHEP6bwpQN/7lRRUYQriJpHbDq3dPML2SqJaHWKdA6xEZFn+Q==" saltValue="j2KSpVYpbU7B+NH8sST0NA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2025-01-31T16:31:18Z</dcterms:modified>
</cp:coreProperties>
</file>