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8_{5AB3B36A-05A9-4236-992E-791B82CD46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2" i="1" l="1"/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11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BD19" i="1" l="1"/>
  <c r="BD23" i="1"/>
  <c r="BD15" i="1"/>
  <c r="BD22" i="1"/>
  <c r="BD18" i="1"/>
  <c r="BD14" i="1"/>
  <c r="BD25" i="1"/>
  <c r="BD21" i="1"/>
  <c r="BD17" i="1"/>
  <c r="BD13" i="1"/>
  <c r="BD24" i="1"/>
  <c r="BD20" i="1"/>
  <c r="BD16" i="1"/>
  <c r="BD12" i="1"/>
  <c r="BD11" i="1"/>
</calcChain>
</file>

<file path=xl/sharedStrings.xml><?xml version="1.0" encoding="utf-8"?>
<sst xmlns="http://schemas.openxmlformats.org/spreadsheetml/2006/main" count="248" uniqueCount="142">
  <si>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</si>
  <si>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</si>
  <si>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</si>
  <si>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</si>
  <si>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</si>
  <si>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</si>
  <si>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</si>
  <si>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</si>
  <si>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</si>
  <si>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</si>
  <si>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</si>
  <si>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</si>
  <si>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</si>
  <si>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</si>
  <si>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</si>
  <si>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</si>
  <si>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</si>
  <si>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</si>
  <si>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</si>
  <si>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</si>
  <si>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</si>
  <si>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</si>
  <si>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</si>
  <si>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</si>
  <si>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</si>
  <si>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</si>
  <si>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</si>
  <si>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</si>
  <si>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</si>
  <si>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</si>
  <si>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</si>
  <si>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</si>
  <si>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</si>
  <si>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</si>
  <si>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</si>
  <si>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</si>
  <si>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</si>
  <si>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</si>
  <si>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</si>
  <si>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</si>
  <si>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</si>
  <si>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</si>
  <si>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</si>
  <si>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</si>
  <si>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</si>
  <si>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</si>
  <si>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</si>
  <si>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</si>
  <si>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</si>
  <si>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</si>
  <si>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</si>
  <si>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</si>
  <si>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</si>
  <si>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</si>
  <si>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</si>
  <si>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</si>
  <si>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</si>
  <si>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</si>
  <si>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</si>
  <si>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</si>
  <si>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</si>
  <si>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</si>
  <si>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</si>
  <si>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</si>
  <si>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</si>
  <si>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</si>
  <si>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</si>
  <si>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</si>
  <si>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</si>
  <si>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</si>
  <si>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</si>
  <si>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</si>
  <si>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</si>
  <si>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</si>
  <si>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protege</t>
  </si>
  <si>
    <t>Cultura.</t>
  </si>
  <si>
    <t>3301</t>
  </si>
  <si>
    <t>Promoción y acceso efectivo a procesos culturales y artísticos. (3301)</t>
  </si>
  <si>
    <t>3301053</t>
  </si>
  <si>
    <t>Promocionar 100 actividades culturales como eventos basados en las manifestaciones culturales, turísticas y/o tradicionales de Bucaramanga como ciudad región   (revitalizando a su vez diversos escenarios como la concha Acústica José A. Morales).</t>
  </si>
  <si>
    <t>Servicio de promoción de actividades culturales (330105300)</t>
  </si>
  <si>
    <t>Número</t>
  </si>
  <si>
    <t>Territorio seguro que progresa</t>
  </si>
  <si>
    <t>Comercio, industria y turismo</t>
  </si>
  <si>
    <t>3502</t>
  </si>
  <si>
    <t>Productividad y competitividad de las empresas colombianas (3502).</t>
  </si>
  <si>
    <t>3502046</t>
  </si>
  <si>
    <t>Realizar siete (7) campañas que consoliden la promoción de Bucaramanga como epicentro Turístico</t>
  </si>
  <si>
    <t xml:space="preserve">Número de campañas realizadas (350204600). </t>
  </si>
  <si>
    <t>3502049</t>
  </si>
  <si>
    <t>Realizar 5 recorridos turísticos para la ciudad de Bucaramanga</t>
  </si>
  <si>
    <t>Recorridos realizados (350204900)</t>
  </si>
  <si>
    <t>3502114</t>
  </si>
  <si>
    <t>Dotar ocho 8 equipamientos turisticos en Bucaramanga</t>
  </si>
  <si>
    <t>Equipamientos turisticos dotados (350211400)</t>
  </si>
  <si>
    <t>Territorio seguro que integra</t>
  </si>
  <si>
    <t>3301054</t>
  </si>
  <si>
    <t>Brindar apoyo financiero al sector artístico y cultural a través de mil (1000) estímulos en convocatorias, nacionales, departamentales y/o municipales para fomentar la creación, investigación, itinerancia, distribución y/o comercialización artística, cultural, creativa y de gestión cultural.</t>
  </si>
  <si>
    <t>Servicio de apoyo financiero al sector artístico y cultural -estimulos.
  (330105400)</t>
  </si>
  <si>
    <t>3301073</t>
  </si>
  <si>
    <t>Fortalecer tres (3) servicios de circulación artística y cultural a través del territorio Cultural, creativo, turístico y de los saberes</t>
  </si>
  <si>
    <t>Servicio de circulación artística y cultural 
  (330107300)</t>
  </si>
  <si>
    <t>3301129</t>
  </si>
  <si>
    <t>Realizar cinco (5) Documentos de Planeación  elaborados, actualizados e implementados para el desarrollo de un territorio cultural y turistico de Bucaramanga.</t>
  </si>
  <si>
    <t>Documentos de planeación 
  (330112900)</t>
  </si>
  <si>
    <t>3301087</t>
  </si>
  <si>
    <t>Implementar 2 servicios de educación informal en áreas artísticas y culturales en la Biblioteca Gabriel Turbay y sus bibliotecas satélites y estrategias digitales y didácticas a través del fomento de las habilidades de lectura, escritura y oralidad en la ciudad de Bucaramanga.</t>
  </si>
  <si>
    <t>Servicio de educación informal en áreas artísticas y culturales 
  (330108700)</t>
  </si>
  <si>
    <t>3301126</t>
  </si>
  <si>
    <t>Ofrecer servicios de apoyo al proceso de formación artística y cultural implementado a través de dos (2) programas de formación en artes, oficios y saberes en el Municipio de Bucaramanga y sus zonas rurales.</t>
  </si>
  <si>
    <t>Servicio de apoyo al proceso de formación artística y cultural 
  (330112600)</t>
  </si>
  <si>
    <t>3302</t>
  </si>
  <si>
    <t>Gestión, protección y salvaguardia del patrimonio cultural colombiano. (3302)</t>
  </si>
  <si>
    <t>3302002</t>
  </si>
  <si>
    <t xml:space="preserve">Elaborar dos (2) documentos de lineamientos técnicos sobre el inventario de los BIC de Interés Cultural y atractivos turísticos del ámbito municipal con las que cuenta la entidad territorial elaborado
</t>
  </si>
  <si>
    <t>Documentos de lineamientos técnicos (330200200)</t>
  </si>
  <si>
    <t>3302049</t>
  </si>
  <si>
    <t xml:space="preserve">Brindar  1 servicio de salvaguardia al patrimonio inmaterial a través del proceso de identificación, documentación, investigación, recuperación, preservación, protección, promoción, valoración, transmisión y revitalización  del patrimonio inmaterial del municipio de Bucaramanga.
</t>
  </si>
  <si>
    <t>Servicio de salvaguardia al patrimonio inmaterial (330204900)</t>
  </si>
  <si>
    <t>3302051</t>
  </si>
  <si>
    <t xml:space="preserve">Brindar 50 servicios de intervencion de patrimonio material mueble a través de la recuperación  de obras del patrimonio artístico visual, bibliográfico y documental del Municipio de Bucaramanga.
</t>
  </si>
  <si>
    <t>Servicios de intervención al patrimonio material mueble (330205100)</t>
  </si>
  <si>
    <t>3301061</t>
  </si>
  <si>
    <t>Asistir a 300 personas técnicamente a través del fortalecimiento a los consejeros de Cultura</t>
  </si>
  <si>
    <t>Personas asistidas técnicamente
 (330106100)</t>
  </si>
  <si>
    <t>Territorio seguro que genera valor</t>
  </si>
  <si>
    <t>Gobierno territorial</t>
  </si>
  <si>
    <t>4599</t>
  </si>
  <si>
    <t>Fortalecimiento a la gestión y dirección de la administración pública territorial (4599)</t>
  </si>
  <si>
    <t>4599034</t>
  </si>
  <si>
    <t>Dotar una Sede con mobiliario y demás elementos requeridos para apoyar la prestación de los servicios del IMCT</t>
  </si>
  <si>
    <t>Sedes dotadas
  (459903400)</t>
  </si>
  <si>
    <t>3301099</t>
  </si>
  <si>
    <t xml:space="preserve">Brindar 3 servicios de acceso y aprovechamiento de información a los procesos culturales y artísticos a través de herramientas tecnológicas y de comunicación </t>
  </si>
  <si>
    <t>Servicio de información para el sector artístico y cultural (330109900)</t>
  </si>
  <si>
    <t>Acumulativa</t>
  </si>
  <si>
    <t>No Acumulativa</t>
  </si>
  <si>
    <t>IMCT</t>
  </si>
  <si>
    <t>MAYLIN TATIANA JARAMILLO B.</t>
  </si>
  <si>
    <t>10, 11</t>
  </si>
  <si>
    <t>8, 11</t>
  </si>
  <si>
    <t>4, 10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</si>
</sst>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\ * #,##0.00_-;\-&quot;$&quot;\ * #,##0.00_-;_-&quot;$&quot;\ * &quot;-&quot;??_-;_-@_-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25" totalsRowShown="0" headerRowDxfId="65" dataDxfId="0" headerRowBorderDxfId="64" tableBorderDxfId="63">
  <autoFilter ref="A10:BJ25" xr:uid="{1AC076FA-804F-46D0-9604-6C2F6A4CE31D}"/>
  <tableColumns count="62">
    <tableColumn id="1" xr3:uid="{00000000-0010-0000-0000-000001000000}" name=" Consecutivo PDM" dataDxfId="62"/>
    <tableColumn id="2" xr3:uid="{00000000-0010-0000-0000-000002000000}" name="Linea Estratégica" dataDxfId="61"/>
    <tableColumn id="5" xr3:uid="{00000000-0010-0000-0000-000005000000}" name="Sector" dataDxfId="60"/>
    <tableColumn id="14" xr3:uid="{00000000-0010-0000-0000-00000E000000}" name="Cod. Programa" dataDxfId="59"/>
    <tableColumn id="15" xr3:uid="{00000000-0010-0000-0000-00000F000000}" name="Programa" dataDxfId="58"/>
    <tableColumn id="16" xr3:uid="{00000000-0010-0000-0000-000010000000}" name="Cod. de Producto" dataDxfId="57"/>
    <tableColumn id="17" xr3:uid="{00000000-0010-0000-0000-000011000000}" name="Meta de Producto" dataDxfId="56"/>
    <tableColumn id="18" xr3:uid="{00000000-0010-0000-0000-000012000000}" name="Cod. Indicador de Producto" dataDxfId="55"/>
    <tableColumn id="19" xr3:uid="{00000000-0010-0000-0000-000013000000}" name="Indicador de Producto" dataDxfId="54"/>
    <tableColumn id="20" xr3:uid="{00000000-0010-0000-0000-000014000000}" name="LÍnea Base" dataDxfId="53"/>
    <tableColumn id="21" xr3:uid="{00000000-0010-0000-0000-000015000000}" name="Unidad de Medida2" dataDxfId="52"/>
    <tableColumn id="22" xr3:uid="{00000000-0010-0000-0000-000016000000}" name="Tipo de Meta" dataDxfId="51"/>
    <tableColumn id="23" xr3:uid="{00000000-0010-0000-0000-000017000000}" name="Meta Programada Cuatrienio3" dataDxfId="50"/>
    <tableColumn id="24" xr3:uid="{00000000-0010-0000-0000-000018000000}" name="Meta Programada Vigencia" dataDxfId="49"/>
    <tableColumn id="25" xr3:uid="{00000000-0010-0000-0000-000019000000}" name="Meta Ejecutada Vigencia4" dataDxfId="48"/>
    <tableColumn id="26" xr3:uid="{00000000-0010-0000-0000-00001A000000}" name="Porcentaje Avance Vigencia" dataDxfId="47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6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5"/>
    <tableColumn id="29" xr3:uid="{00000000-0010-0000-0000-00001D000000}" name="Nombre del Proyecto" dataDxfId="44"/>
    <tableColumn id="30" xr3:uid="{00000000-0010-0000-0000-00001E000000}" name="Valor del Proyecto" dataDxfId="43"/>
    <tableColumn id="31" xr3:uid="{00000000-0010-0000-0000-00001F000000}" name="Valor Vigencia Proyecto" dataDxfId="42"/>
    <tableColumn id="32" xr3:uid="{00000000-0010-0000-0000-000020000000}" name="Comuna o Barrio Beneficiado" dataDxfId="41"/>
    <tableColumn id="33" xr3:uid="{00000000-0010-0000-0000-000021000000}" name="Población Beneficiada" dataDxfId="40"/>
    <tableColumn id="34" xr3:uid="{00000000-0010-0000-0000-000022000000}" name="Número de Beneficiarios" dataDxfId="39"/>
    <tableColumn id="44" xr3:uid="{00000000-0010-0000-0000-00002C000000}" name="Actividades Realizadas" dataDxfId="38"/>
    <tableColumn id="46" xr3:uid="{00000000-0010-0000-0000-00002E000000}" name="Recursos propios 2025" dataDxfId="37"/>
    <tableColumn id="47" xr3:uid="{00000000-0010-0000-0000-00002F000000}" name="SGP Educación 2025" dataDxfId="36"/>
    <tableColumn id="48" xr3:uid="{00000000-0010-0000-0000-000030000000}" name="SGP Salud 2025" dataDxfId="35"/>
    <tableColumn id="36" xr3:uid="{9F9AF3B5-9302-4098-86C2-F3751C61856C}" name="SGP Deporte 2025" dataDxfId="34"/>
    <tableColumn id="35" xr3:uid="{C5C853CA-0E38-42F1-B617-F223698DFB1E}" name="SGP Cultura 2025" dataDxfId="33"/>
    <tableColumn id="13" xr3:uid="{D6B586E6-694C-47D3-A512-D9CFE88B0A7F}" name="SGP Libre inversión 2025" dataDxfId="32"/>
    <tableColumn id="12" xr3:uid="{C6702C45-B7D4-4947-B509-EA37B6998105}" name="SGP Libre destinación 2025" dataDxfId="31"/>
    <tableColumn id="11" xr3:uid="{6017F25B-848D-457C-9FE3-AA60351408C4}" name="SGP Alimentación escolar 2025" dataDxfId="30"/>
    <tableColumn id="10" xr3:uid="{2CC2E560-F685-4D13-A61E-33C712BF2BB1}" name="SGP Municipios río Magdalena 2025" dataDxfId="29"/>
    <tableColumn id="9" xr3:uid="{09919044-DCEC-4B52-92EE-B073D02DC126}" name="SGP APSB 2025" dataDxfId="28"/>
    <tableColumn id="8" xr3:uid="{DB23BA9E-ECC6-40CB-BD89-0D2B86F37CB6}" name="Crédito 2025" dataDxfId="27"/>
    <tableColumn id="7" xr3:uid="{D5A630DF-3B56-46D1-9753-5E0368C63EC6}" name="Transferencias de capital - cofinanciación departamento 2025" dataDxfId="26"/>
    <tableColumn id="6" xr3:uid="{412FCA12-6813-443B-B6C2-123BED9F85F9}" name="Transferencias de capital - cofinanciación nación 2025" dataDxfId="25"/>
    <tableColumn id="49" xr3:uid="{00000000-0010-0000-0000-000031000000}" name="Otros 2025" dataDxfId="24"/>
    <tableColumn id="50" xr3:uid="{00000000-0010-0000-0000-000032000000}" name="Total 2025" dataDxfId="23">
      <calculatedColumnFormula>SUM(Tabla1[[#This Row],[Recursos propios 2025]:[Otros 2025]])</calculatedColumnFormula>
    </tableColumn>
    <tableColumn id="51" xr3:uid="{00000000-0010-0000-0000-000033000000}" name="Recursos propios 20252" dataDxfId="22"/>
    <tableColumn id="52" xr3:uid="{00000000-0010-0000-0000-000034000000}" name="SGP Educación 20253" dataDxfId="21"/>
    <tableColumn id="53" xr3:uid="{00000000-0010-0000-0000-000035000000}" name="SGP Salud 20254" dataDxfId="20"/>
    <tableColumn id="62" xr3:uid="{7C7CEB6E-F374-4CFE-9734-C5F0F9CACDEF}" name="SGP Deporte 20255" dataDxfId="19"/>
    <tableColumn id="61" xr3:uid="{3FADCE38-626D-4D04-8E80-59C4EF4A26E2}" name="SGP Cultura 20256" dataDxfId="18"/>
    <tableColumn id="45" xr3:uid="{6E60DE39-5E5F-42D9-8EA9-092D48DC1C96}" name="SGP Libre inversión 20257" dataDxfId="17"/>
    <tableColumn id="43" xr3:uid="{2BAC0D89-AF4D-42C7-B398-E355E1723AC0}" name="SGP Libre destinación 20258" dataDxfId="16"/>
    <tableColumn id="42" xr3:uid="{26B92485-4124-4A13-AFC5-F2B525B9055F}" name="SGP Alimentación escolar 20259" dataDxfId="15"/>
    <tableColumn id="41" xr3:uid="{DE932401-FD8A-4377-94A4-629C2334F09E}" name="SGP Municipios río Magdalena 202510" dataDxfId="14"/>
    <tableColumn id="40" xr3:uid="{1BEDA122-5557-4D48-AF95-BCC1CDE51394}" name="SGP APSB 202511" dataDxfId="13"/>
    <tableColumn id="39" xr3:uid="{08579477-3F83-4D37-83BA-A19DF09AE01D}" name="Crédito 202512" dataDxfId="12"/>
    <tableColumn id="38" xr3:uid="{A6A070B1-2233-4449-B2F2-3342ACF65D94}" name="Transferencias de capital - cofinanciación departamento 202513" dataDxfId="11"/>
    <tableColumn id="37" xr3:uid="{81D561A4-3CB9-4C97-9B09-8163BD53EE55}" name="Transferencias de capital - cofinanciación nación 202514" dataDxfId="10"/>
    <tableColumn id="54" xr3:uid="{00000000-0010-0000-0000-000036000000}" name="Otros 202515" dataDxfId="9"/>
    <tableColumn id="55" xr3:uid="{00000000-0010-0000-0000-000037000000}" name="Total Comprometido 2025" dataDxfId="8">
      <calculatedColumnFormula>SUM(Tabla1[[#This Row],[Recursos propios 20252]:[Otros 202515]])</calculatedColumnFormula>
    </tableColumn>
    <tableColumn id="56" xr3:uid="{00000000-0010-0000-0000-000038000000}" name="Ejecución Presupuestal" dataDxfId="7">
      <calculatedColumnFormula>+Tabla1[[#This Row],[Total Comprometido 2025]]/Tabla1[[#This Row],[Total 2025]]</calculatedColumnFormula>
    </tableColumn>
    <tableColumn id="3" xr3:uid="{97D6E022-C782-4FF3-9460-66988DC9E046}" name="Total Recursos Obligados" dataDxfId="6"/>
    <tableColumn id="4" xr3:uid="{FACF9905-9C80-4C0B-AA93-96434C5C0E89}" name="Total Recursos Pagados" dataDxfId="5"/>
    <tableColumn id="57" xr3:uid="{00000000-0010-0000-0000-000039000000}" name="Recursos Gestionados" dataDxfId="4"/>
    <tableColumn id="58" xr3:uid="{00000000-0010-0000-0000-00003A000000}" name="Dependencia" dataDxfId="3"/>
    <tableColumn id="59" xr3:uid="{00000000-0010-0000-0000-00003B000000}" name="Responsable" dataDxfId="2"/>
    <tableColumn id="60" xr3:uid="{00000000-0010-0000-0000-00003C000000}" name="ODS" dataDxfId="1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25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9" width="18.375" style="6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22"/>
      <c r="B1" s="22"/>
      <c r="C1" s="23" t="s">
        <v>34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5"/>
      <c r="BH1" s="16" t="s">
        <v>35</v>
      </c>
      <c r="BI1" s="17"/>
      <c r="BJ1" s="18"/>
    </row>
    <row r="2" spans="1:62" ht="30" customHeight="1">
      <c r="A2" s="22"/>
      <c r="B2" s="22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5"/>
      <c r="BH2" s="16" t="s">
        <v>41</v>
      </c>
      <c r="BI2" s="17"/>
      <c r="BJ2" s="18"/>
    </row>
    <row r="3" spans="1:62" ht="30" customHeight="1">
      <c r="A3" s="22"/>
      <c r="B3" s="22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5"/>
      <c r="BH3" s="16" t="s">
        <v>42</v>
      </c>
      <c r="BI3" s="17"/>
      <c r="BJ3" s="18"/>
    </row>
    <row r="4" spans="1:62" ht="30" customHeight="1">
      <c r="A4" s="22"/>
      <c r="B4" s="22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8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1" t="s">
        <v>28</v>
      </c>
      <c r="P9" s="32"/>
      <c r="Q9" s="33"/>
      <c r="R9" s="31" t="s">
        <v>27</v>
      </c>
      <c r="S9" s="32"/>
      <c r="T9" s="32"/>
      <c r="U9" s="32"/>
      <c r="V9" s="32"/>
      <c r="W9" s="32"/>
      <c r="X9" s="32"/>
      <c r="Y9" s="32"/>
      <c r="Z9" s="35" t="s">
        <v>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7"/>
      <c r="AO9" s="31" t="s">
        <v>25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3"/>
      <c r="BH9" s="29" t="s">
        <v>22</v>
      </c>
      <c r="BI9" s="30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50" customFormat="1" ht="288">
      <c r="A11" s="40">
        <v>25</v>
      </c>
      <c r="B11" s="40" t="s">
        <v>74</v>
      </c>
      <c r="C11" s="40" t="s">
        <v>75</v>
      </c>
      <c r="D11" s="40" t="s">
        <v>76</v>
      </c>
      <c r="E11" s="40" t="s">
        <v>77</v>
      </c>
      <c r="F11" s="40" t="s">
        <v>78</v>
      </c>
      <c r="G11" s="40" t="s">
        <v>79</v>
      </c>
      <c r="H11" s="40">
        <v>330105300</v>
      </c>
      <c r="I11" s="40" t="s">
        <v>80</v>
      </c>
      <c r="J11" s="41">
        <v>82</v>
      </c>
      <c r="K11" s="40" t="s">
        <v>81</v>
      </c>
      <c r="L11" s="40" t="s">
        <v>135</v>
      </c>
      <c r="M11" s="41">
        <v>100</v>
      </c>
      <c r="N11" s="40">
        <v>30</v>
      </c>
      <c r="O11" s="42"/>
      <c r="P11" s="43">
        <f>+Tabla1[[#This Row],[Meta Ejecutada Vigencia4]]/Tabla1[[#This Row],[Meta Programada Vigencia]]</f>
        <v>0</v>
      </c>
      <c r="Q11" s="43">
        <f>+Tabla1[[#This Row],[Meta Ejecutada Vigencia4]]/Tabla1[[#This Row],[Meta Programada Cuatrienio3]]</f>
        <v>0</v>
      </c>
      <c r="R11" s="42"/>
      <c r="S11" s="42"/>
      <c r="T11" s="44"/>
      <c r="U11" s="44"/>
      <c r="V11" s="42"/>
      <c r="W11" s="42"/>
      <c r="X11" s="42"/>
      <c r="Y11" s="42"/>
      <c r="Z11" s="45">
        <v>250000000</v>
      </c>
      <c r="AA11" s="44"/>
      <c r="AB11" s="44"/>
      <c r="AC11" s="44"/>
      <c r="AD11" s="45">
        <v>0</v>
      </c>
      <c r="AE11" s="44"/>
      <c r="AF11" s="44"/>
      <c r="AG11" s="44"/>
      <c r="AH11" s="44"/>
      <c r="AI11" s="44"/>
      <c r="AJ11" s="44"/>
      <c r="AK11" s="44"/>
      <c r="AL11" s="44"/>
      <c r="AM11" s="45">
        <v>0</v>
      </c>
      <c r="AN11" s="46">
        <f>SUM(Tabla1[[#This Row],[Recursos propios 2025]:[Otros 2025]])</f>
        <v>250000000</v>
      </c>
      <c r="AO11" s="47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6">
        <f>SUM(Tabla1[[#This Row],[Recursos propios 20252]:[Otros 202515]])</f>
        <v>0</v>
      </c>
      <c r="BD11" s="43">
        <f>+Tabla1[[#This Row],[Total Comprometido 2025]]/Tabla1[[#This Row],[Total 2025]]</f>
        <v>0</v>
      </c>
      <c r="BE11" s="48"/>
      <c r="BF11" s="48"/>
      <c r="BG11" s="44"/>
      <c r="BH11" s="40" t="s">
        <v>137</v>
      </c>
      <c r="BI11" s="49" t="s">
        <v>138</v>
      </c>
      <c r="BJ11" s="40" t="s">
        <v>139</v>
      </c>
    </row>
    <row r="12" spans="1:62" s="52" customFormat="1" ht="126">
      <c r="A12" s="40">
        <v>74</v>
      </c>
      <c r="B12" s="40" t="s">
        <v>82</v>
      </c>
      <c r="C12" s="40" t="s">
        <v>83</v>
      </c>
      <c r="D12" s="40" t="s">
        <v>84</v>
      </c>
      <c r="E12" s="40" t="s">
        <v>85</v>
      </c>
      <c r="F12" s="40" t="s">
        <v>86</v>
      </c>
      <c r="G12" s="40" t="s">
        <v>87</v>
      </c>
      <c r="H12" s="40">
        <v>350204600</v>
      </c>
      <c r="I12" s="40" t="s">
        <v>88</v>
      </c>
      <c r="J12" s="41">
        <v>3</v>
      </c>
      <c r="K12" s="40" t="s">
        <v>81</v>
      </c>
      <c r="L12" s="40" t="s">
        <v>135</v>
      </c>
      <c r="M12" s="41">
        <v>7</v>
      </c>
      <c r="N12" s="40">
        <v>1</v>
      </c>
      <c r="O12" s="38"/>
      <c r="P12" s="39">
        <f>+Tabla1[[#This Row],[Meta Ejecutada Vigencia4]]/Tabla1[[#This Row],[Meta Programada Vigencia]]</f>
        <v>0</v>
      </c>
      <c r="Q12" s="39">
        <f>+Tabla1[[#This Row],[Meta Ejecutada Vigencia4]]/Tabla1[[#This Row],[Meta Programada Cuatrienio3]]</f>
        <v>0</v>
      </c>
      <c r="R12" s="38"/>
      <c r="S12" s="38"/>
      <c r="T12" s="38"/>
      <c r="U12" s="38"/>
      <c r="V12" s="38"/>
      <c r="W12" s="38"/>
      <c r="X12" s="38"/>
      <c r="Y12" s="42"/>
      <c r="Z12" s="45">
        <v>700000000</v>
      </c>
      <c r="AA12" s="47"/>
      <c r="AB12" s="47"/>
      <c r="AC12" s="47"/>
      <c r="AD12" s="45">
        <v>0</v>
      </c>
      <c r="AE12" s="47"/>
      <c r="AF12" s="47"/>
      <c r="AG12" s="47"/>
      <c r="AH12" s="47"/>
      <c r="AI12" s="47"/>
      <c r="AJ12" s="47"/>
      <c r="AK12" s="47"/>
      <c r="AL12" s="47"/>
      <c r="AM12" s="45">
        <v>0</v>
      </c>
      <c r="AN12" s="51">
        <f>SUM(Tabla1[[#This Row],[Recursos propios 2025]:[Otros 2025]])</f>
        <v>700000000</v>
      </c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51">
        <f>SUM(Tabla1[[#This Row],[Recursos propios 20252]:[Otros 202515]])</f>
        <v>0</v>
      </c>
      <c r="BD12" s="43">
        <f>+Tabla1[[#This Row],[Total Comprometido 2025]]/Tabla1[[#This Row],[Total 2025]]</f>
        <v>0</v>
      </c>
      <c r="BE12" s="47"/>
      <c r="BF12" s="47"/>
      <c r="BG12" s="47"/>
      <c r="BH12" s="40" t="s">
        <v>137</v>
      </c>
      <c r="BI12" s="49" t="s">
        <v>138</v>
      </c>
      <c r="BJ12" s="40" t="s">
        <v>140</v>
      </c>
    </row>
    <row r="13" spans="1:62" s="52" customFormat="1" ht="90">
      <c r="A13" s="53">
        <v>75</v>
      </c>
      <c r="B13" s="53" t="s">
        <v>82</v>
      </c>
      <c r="C13" s="53" t="s">
        <v>83</v>
      </c>
      <c r="D13" s="53" t="s">
        <v>84</v>
      </c>
      <c r="E13" s="53" t="s">
        <v>85</v>
      </c>
      <c r="F13" s="53" t="s">
        <v>89</v>
      </c>
      <c r="G13" s="53" t="s">
        <v>90</v>
      </c>
      <c r="H13" s="53">
        <v>350204900</v>
      </c>
      <c r="I13" s="53" t="s">
        <v>91</v>
      </c>
      <c r="J13" s="53">
        <v>2</v>
      </c>
      <c r="K13" s="53" t="s">
        <v>81</v>
      </c>
      <c r="L13" s="53" t="s">
        <v>135</v>
      </c>
      <c r="M13" s="53">
        <v>5</v>
      </c>
      <c r="N13" s="53">
        <v>2</v>
      </c>
      <c r="O13" s="42"/>
      <c r="P13" s="39">
        <f>+Tabla1[[#This Row],[Meta Ejecutada Vigencia4]]/Tabla1[[#This Row],[Meta Programada Vigencia]]</f>
        <v>0</v>
      </c>
      <c r="Q13" s="39">
        <f>+Tabla1[[#This Row],[Meta Ejecutada Vigencia4]]/Tabla1[[#This Row],[Meta Programada Cuatrienio3]]</f>
        <v>0</v>
      </c>
      <c r="R13" s="38"/>
      <c r="S13" s="38"/>
      <c r="T13" s="38"/>
      <c r="U13" s="38"/>
      <c r="V13" s="38"/>
      <c r="W13" s="38"/>
      <c r="X13" s="38"/>
      <c r="Y13" s="42"/>
      <c r="Z13" s="45">
        <v>279622589.36999989</v>
      </c>
      <c r="AA13" s="47"/>
      <c r="AB13" s="47"/>
      <c r="AC13" s="47"/>
      <c r="AD13" s="45">
        <v>0</v>
      </c>
      <c r="AE13" s="47"/>
      <c r="AF13" s="47"/>
      <c r="AG13" s="47"/>
      <c r="AH13" s="47"/>
      <c r="AI13" s="47"/>
      <c r="AJ13" s="47"/>
      <c r="AK13" s="47"/>
      <c r="AL13" s="47"/>
      <c r="AM13" s="45">
        <v>0</v>
      </c>
      <c r="AN13" s="51">
        <f>SUM(Tabla1[[#This Row],[Recursos propios 2025]:[Otros 2025]])</f>
        <v>279622589.36999989</v>
      </c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51">
        <f>SUM(Tabla1[[#This Row],[Recursos propios 20252]:[Otros 202515]])</f>
        <v>0</v>
      </c>
      <c r="BD13" s="43">
        <f>+Tabla1[[#This Row],[Total Comprometido 2025]]/Tabla1[[#This Row],[Total 2025]]</f>
        <v>0</v>
      </c>
      <c r="BE13" s="48"/>
      <c r="BF13" s="48"/>
      <c r="BG13" s="47"/>
      <c r="BH13" s="53" t="s">
        <v>137</v>
      </c>
      <c r="BI13" s="49" t="s">
        <v>138</v>
      </c>
      <c r="BJ13" s="53" t="s">
        <v>140</v>
      </c>
    </row>
    <row r="14" spans="1:62" s="52" customFormat="1" ht="72">
      <c r="A14" s="40">
        <v>76</v>
      </c>
      <c r="B14" s="40" t="s">
        <v>82</v>
      </c>
      <c r="C14" s="40" t="s">
        <v>83</v>
      </c>
      <c r="D14" s="40" t="s">
        <v>84</v>
      </c>
      <c r="E14" s="40" t="s">
        <v>85</v>
      </c>
      <c r="F14" s="40" t="s">
        <v>92</v>
      </c>
      <c r="G14" s="40" t="s">
        <v>93</v>
      </c>
      <c r="H14" s="40">
        <v>350211400</v>
      </c>
      <c r="I14" s="40" t="s">
        <v>94</v>
      </c>
      <c r="J14" s="41">
        <v>4</v>
      </c>
      <c r="K14" s="40" t="s">
        <v>81</v>
      </c>
      <c r="L14" s="40" t="s">
        <v>135</v>
      </c>
      <c r="M14" s="41">
        <v>8</v>
      </c>
      <c r="N14" s="40">
        <v>3</v>
      </c>
      <c r="O14" s="42"/>
      <c r="P14" s="39">
        <f>+Tabla1[[#This Row],[Meta Ejecutada Vigencia4]]/Tabla1[[#This Row],[Meta Programada Vigencia]]</f>
        <v>0</v>
      </c>
      <c r="Q14" s="39">
        <f>+Tabla1[[#This Row],[Meta Ejecutada Vigencia4]]/Tabla1[[#This Row],[Meta Programada Cuatrienio3]]</f>
        <v>0</v>
      </c>
      <c r="R14" s="38"/>
      <c r="S14" s="38"/>
      <c r="T14" s="38"/>
      <c r="U14" s="38"/>
      <c r="V14" s="38"/>
      <c r="W14" s="38"/>
      <c r="X14" s="38"/>
      <c r="Y14" s="42"/>
      <c r="Z14" s="45">
        <v>250000000</v>
      </c>
      <c r="AA14" s="47"/>
      <c r="AB14" s="47"/>
      <c r="AC14" s="47"/>
      <c r="AD14" s="45">
        <v>0</v>
      </c>
      <c r="AE14" s="47"/>
      <c r="AF14" s="47"/>
      <c r="AG14" s="47"/>
      <c r="AH14" s="47"/>
      <c r="AI14" s="47"/>
      <c r="AJ14" s="47"/>
      <c r="AK14" s="47"/>
      <c r="AL14" s="47"/>
      <c r="AM14" s="45">
        <v>0</v>
      </c>
      <c r="AN14" s="51">
        <f>SUM(Tabla1[[#This Row],[Recursos propios 2025]:[Otros 2025]])</f>
        <v>250000000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51">
        <f>SUM(Tabla1[[#This Row],[Recursos propios 20252]:[Otros 202515]])</f>
        <v>0</v>
      </c>
      <c r="BD14" s="43">
        <f>+Tabla1[[#This Row],[Total Comprometido 2025]]/Tabla1[[#This Row],[Total 2025]]</f>
        <v>0</v>
      </c>
      <c r="BE14" s="47"/>
      <c r="BF14" s="47"/>
      <c r="BG14" s="47"/>
      <c r="BH14" s="40" t="s">
        <v>137</v>
      </c>
      <c r="BI14" s="49" t="s">
        <v>138</v>
      </c>
      <c r="BJ14" s="40" t="s">
        <v>140</v>
      </c>
    </row>
    <row r="15" spans="1:62" s="52" customFormat="1" ht="324">
      <c r="A15" s="53">
        <v>139</v>
      </c>
      <c r="B15" s="53" t="s">
        <v>95</v>
      </c>
      <c r="C15" s="53" t="s">
        <v>75</v>
      </c>
      <c r="D15" s="53" t="s">
        <v>76</v>
      </c>
      <c r="E15" s="53" t="s">
        <v>77</v>
      </c>
      <c r="F15" s="53" t="s">
        <v>96</v>
      </c>
      <c r="G15" s="53" t="s">
        <v>97</v>
      </c>
      <c r="H15" s="53">
        <v>330105400</v>
      </c>
      <c r="I15" s="53" t="s">
        <v>98</v>
      </c>
      <c r="J15" s="53">
        <v>610</v>
      </c>
      <c r="K15" s="53" t="s">
        <v>81</v>
      </c>
      <c r="L15" s="53" t="s">
        <v>135</v>
      </c>
      <c r="M15" s="53">
        <v>1000</v>
      </c>
      <c r="N15" s="53">
        <v>350</v>
      </c>
      <c r="O15" s="54"/>
      <c r="P15" s="55">
        <f>+Tabla1[[#This Row],[Meta Ejecutada Vigencia4]]/Tabla1[[#This Row],[Meta Programada Vigencia]]</f>
        <v>0</v>
      </c>
      <c r="Q15" s="55">
        <f>+Tabla1[[#This Row],[Meta Ejecutada Vigencia4]]/Tabla1[[#This Row],[Meta Programada Cuatrienio3]]</f>
        <v>0</v>
      </c>
      <c r="R15" s="54"/>
      <c r="S15" s="54"/>
      <c r="T15" s="54"/>
      <c r="U15" s="54"/>
      <c r="V15" s="54"/>
      <c r="W15" s="54"/>
      <c r="X15" s="54"/>
      <c r="Y15" s="42"/>
      <c r="Z15" s="45">
        <v>4239683059.6400003</v>
      </c>
      <c r="AA15" s="56"/>
      <c r="AB15" s="56"/>
      <c r="AC15" s="56"/>
      <c r="AD15" s="45">
        <v>0</v>
      </c>
      <c r="AE15" s="56"/>
      <c r="AF15" s="56"/>
      <c r="AG15" s="56"/>
      <c r="AH15" s="56"/>
      <c r="AI15" s="56"/>
      <c r="AJ15" s="56"/>
      <c r="AK15" s="56"/>
      <c r="AL15" s="56"/>
      <c r="AM15" s="45">
        <v>0</v>
      </c>
      <c r="AN15" s="57">
        <f>SUM(Tabla1[[#This Row],[Recursos propios 2025]:[Otros 2025]])</f>
        <v>4239683059.6400003</v>
      </c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7">
        <f>SUM(Tabla1[[#This Row],[Recursos propios 20252]:[Otros 202515]])</f>
        <v>0</v>
      </c>
      <c r="BD15" s="43">
        <f>+Tabla1[[#This Row],[Total Comprometido 2025]]/Tabla1[[#This Row],[Total 2025]]</f>
        <v>0</v>
      </c>
      <c r="BE15" s="48"/>
      <c r="BF15" s="48"/>
      <c r="BG15" s="56"/>
      <c r="BH15" s="53" t="s">
        <v>137</v>
      </c>
      <c r="BI15" s="49" t="s">
        <v>138</v>
      </c>
      <c r="BJ15" s="53" t="s">
        <v>141</v>
      </c>
    </row>
    <row r="16" spans="1:62" s="52" customFormat="1" ht="144">
      <c r="A16" s="40">
        <v>140</v>
      </c>
      <c r="B16" s="40" t="s">
        <v>95</v>
      </c>
      <c r="C16" s="40" t="s">
        <v>75</v>
      </c>
      <c r="D16" s="40" t="s">
        <v>76</v>
      </c>
      <c r="E16" s="40" t="s">
        <v>77</v>
      </c>
      <c r="F16" s="40" t="s">
        <v>99</v>
      </c>
      <c r="G16" s="40" t="s">
        <v>100</v>
      </c>
      <c r="H16" s="40">
        <v>330107300</v>
      </c>
      <c r="I16" s="40" t="s">
        <v>101</v>
      </c>
      <c r="J16" s="41">
        <v>2</v>
      </c>
      <c r="K16" s="40" t="s">
        <v>81</v>
      </c>
      <c r="L16" s="40" t="s">
        <v>135</v>
      </c>
      <c r="M16" s="41">
        <v>3</v>
      </c>
      <c r="N16" s="40">
        <v>1</v>
      </c>
      <c r="O16" s="38"/>
      <c r="P16" s="39">
        <f>+Tabla1[[#This Row],[Meta Ejecutada Vigencia4]]/Tabla1[[#This Row],[Meta Programada Vigencia]]</f>
        <v>0</v>
      </c>
      <c r="Q16" s="39">
        <f>+Tabla1[[#This Row],[Meta Ejecutada Vigencia4]]/Tabla1[[#This Row],[Meta Programada Cuatrienio3]]</f>
        <v>0</v>
      </c>
      <c r="R16" s="38"/>
      <c r="S16" s="38"/>
      <c r="T16" s="38"/>
      <c r="U16" s="38"/>
      <c r="V16" s="38"/>
      <c r="W16" s="38"/>
      <c r="X16" s="38"/>
      <c r="Y16" s="38"/>
      <c r="Z16" s="45">
        <v>0</v>
      </c>
      <c r="AA16" s="47"/>
      <c r="AB16" s="47"/>
      <c r="AC16" s="47"/>
      <c r="AD16" s="45">
        <v>0</v>
      </c>
      <c r="AE16" s="47"/>
      <c r="AF16" s="47"/>
      <c r="AG16" s="47"/>
      <c r="AH16" s="47"/>
      <c r="AI16" s="47"/>
      <c r="AJ16" s="47"/>
      <c r="AK16" s="47"/>
      <c r="AL16" s="47"/>
      <c r="AM16" s="45">
        <v>10000000</v>
      </c>
      <c r="AN16" s="51">
        <f>SUM(Tabla1[[#This Row],[Recursos propios 2025]:[Otros 2025]])</f>
        <v>10000000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51">
        <f>SUM(Tabla1[[#This Row],[Recursos propios 20252]:[Otros 202515]])</f>
        <v>0</v>
      </c>
      <c r="BD16" s="43">
        <f>+Tabla1[[#This Row],[Total Comprometido 2025]]/Tabla1[[#This Row],[Total 2025]]</f>
        <v>0</v>
      </c>
      <c r="BE16" s="47"/>
      <c r="BF16" s="47"/>
      <c r="BG16" s="47"/>
      <c r="BH16" s="40" t="s">
        <v>137</v>
      </c>
      <c r="BI16" s="49" t="s">
        <v>138</v>
      </c>
      <c r="BJ16" s="40" t="s">
        <v>141</v>
      </c>
    </row>
    <row r="17" spans="1:62" s="52" customFormat="1" ht="180">
      <c r="A17" s="53">
        <v>141</v>
      </c>
      <c r="B17" s="53" t="s">
        <v>95</v>
      </c>
      <c r="C17" s="53" t="s">
        <v>75</v>
      </c>
      <c r="D17" s="53" t="s">
        <v>76</v>
      </c>
      <c r="E17" s="53" t="s">
        <v>77</v>
      </c>
      <c r="F17" s="53" t="s">
        <v>102</v>
      </c>
      <c r="G17" s="53" t="s">
        <v>103</v>
      </c>
      <c r="H17" s="53">
        <v>330112900</v>
      </c>
      <c r="I17" s="53" t="s">
        <v>104</v>
      </c>
      <c r="J17" s="53">
        <v>1</v>
      </c>
      <c r="K17" s="53" t="s">
        <v>81</v>
      </c>
      <c r="L17" s="53" t="s">
        <v>135</v>
      </c>
      <c r="M17" s="53">
        <v>5</v>
      </c>
      <c r="N17" s="53">
        <v>2</v>
      </c>
      <c r="O17" s="54"/>
      <c r="P17" s="55">
        <f>+Tabla1[[#This Row],[Meta Ejecutada Vigencia4]]/Tabla1[[#This Row],[Meta Programada Vigencia]]</f>
        <v>0</v>
      </c>
      <c r="Q17" s="55">
        <f>+Tabla1[[#This Row],[Meta Ejecutada Vigencia4]]/Tabla1[[#This Row],[Meta Programada Cuatrienio3]]</f>
        <v>0</v>
      </c>
      <c r="R17" s="54"/>
      <c r="S17" s="54"/>
      <c r="T17" s="54"/>
      <c r="U17" s="54"/>
      <c r="V17" s="54"/>
      <c r="W17" s="54"/>
      <c r="X17" s="54"/>
      <c r="Y17" s="54"/>
      <c r="Z17" s="45">
        <v>0</v>
      </c>
      <c r="AA17" s="56"/>
      <c r="AB17" s="56"/>
      <c r="AC17" s="56"/>
      <c r="AD17" s="45">
        <v>0</v>
      </c>
      <c r="AE17" s="56"/>
      <c r="AF17" s="56"/>
      <c r="AG17" s="56"/>
      <c r="AH17" s="56"/>
      <c r="AI17" s="56"/>
      <c r="AJ17" s="56"/>
      <c r="AK17" s="56"/>
      <c r="AL17" s="56"/>
      <c r="AM17" s="45">
        <v>15000000</v>
      </c>
      <c r="AN17" s="57">
        <f>SUM(Tabla1[[#This Row],[Recursos propios 2025]:[Otros 2025]])</f>
        <v>15000000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7">
        <f>SUM(Tabla1[[#This Row],[Recursos propios 20252]:[Otros 202515]])</f>
        <v>0</v>
      </c>
      <c r="BD17" s="43">
        <f>+Tabla1[[#This Row],[Total Comprometido 2025]]/Tabla1[[#This Row],[Total 2025]]</f>
        <v>0</v>
      </c>
      <c r="BE17" s="56"/>
      <c r="BF17" s="56"/>
      <c r="BG17" s="56"/>
      <c r="BH17" s="53" t="s">
        <v>137</v>
      </c>
      <c r="BI17" s="49" t="s">
        <v>138</v>
      </c>
      <c r="BJ17" s="53" t="s">
        <v>141</v>
      </c>
    </row>
    <row r="18" spans="1:62" s="52" customFormat="1" ht="306">
      <c r="A18" s="40">
        <v>142</v>
      </c>
      <c r="B18" s="40" t="s">
        <v>95</v>
      </c>
      <c r="C18" s="40" t="s">
        <v>75</v>
      </c>
      <c r="D18" s="40" t="s">
        <v>76</v>
      </c>
      <c r="E18" s="40" t="s">
        <v>77</v>
      </c>
      <c r="F18" s="40" t="s">
        <v>105</v>
      </c>
      <c r="G18" s="40" t="s">
        <v>106</v>
      </c>
      <c r="H18" s="40">
        <v>330108700</v>
      </c>
      <c r="I18" s="40" t="s">
        <v>107</v>
      </c>
      <c r="J18" s="41">
        <v>1</v>
      </c>
      <c r="K18" s="40" t="s">
        <v>81</v>
      </c>
      <c r="L18" s="40" t="s">
        <v>136</v>
      </c>
      <c r="M18" s="41">
        <v>2</v>
      </c>
      <c r="N18" s="40">
        <v>2</v>
      </c>
      <c r="O18" s="38"/>
      <c r="P18" s="39">
        <f>+Tabla1[[#This Row],[Meta Ejecutada Vigencia4]]/Tabla1[[#This Row],[Meta Programada Vigencia]]</f>
        <v>0</v>
      </c>
      <c r="Q18" s="39">
        <f>+Tabla1[[#This Row],[Meta Ejecutada Vigencia4]]/Tabla1[[#This Row],[Meta Programada Cuatrienio3]]</f>
        <v>0</v>
      </c>
      <c r="R18" s="38"/>
      <c r="S18" s="38"/>
      <c r="T18" s="38"/>
      <c r="U18" s="38"/>
      <c r="V18" s="38"/>
      <c r="W18" s="38"/>
      <c r="X18" s="38"/>
      <c r="Y18" s="38"/>
      <c r="Z18" s="45">
        <v>2014361965</v>
      </c>
      <c r="AA18" s="47"/>
      <c r="AB18" s="47"/>
      <c r="AC18" s="47"/>
      <c r="AD18" s="45">
        <v>0</v>
      </c>
      <c r="AE18" s="47"/>
      <c r="AF18" s="47"/>
      <c r="AG18" s="47"/>
      <c r="AH18" s="47"/>
      <c r="AI18" s="47"/>
      <c r="AJ18" s="47"/>
      <c r="AK18" s="47"/>
      <c r="AL18" s="47"/>
      <c r="AM18" s="45">
        <v>760000000</v>
      </c>
      <c r="AN18" s="51">
        <f>SUM(Tabla1[[#This Row],[Recursos propios 2025]:[Otros 2025]])</f>
        <v>2774361965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51">
        <f>SUM(Tabla1[[#This Row],[Recursos propios 20252]:[Otros 202515]])</f>
        <v>0</v>
      </c>
      <c r="BD18" s="43">
        <f>+Tabla1[[#This Row],[Total Comprometido 2025]]/Tabla1[[#This Row],[Total 2025]]</f>
        <v>0</v>
      </c>
      <c r="BE18" s="47"/>
      <c r="BF18" s="47"/>
      <c r="BG18" s="47"/>
      <c r="BH18" s="40" t="s">
        <v>137</v>
      </c>
      <c r="BI18" s="49" t="s">
        <v>138</v>
      </c>
      <c r="BJ18" s="40">
        <v>4.0999999999999996</v>
      </c>
    </row>
    <row r="19" spans="1:62" s="52" customFormat="1" ht="234">
      <c r="A19" s="53">
        <v>143</v>
      </c>
      <c r="B19" s="53" t="s">
        <v>95</v>
      </c>
      <c r="C19" s="53" t="s">
        <v>75</v>
      </c>
      <c r="D19" s="53" t="s">
        <v>76</v>
      </c>
      <c r="E19" s="53" t="s">
        <v>77</v>
      </c>
      <c r="F19" s="53" t="s">
        <v>108</v>
      </c>
      <c r="G19" s="53" t="s">
        <v>109</v>
      </c>
      <c r="H19" s="53">
        <v>330112600</v>
      </c>
      <c r="I19" s="53" t="s">
        <v>110</v>
      </c>
      <c r="J19" s="53">
        <v>1</v>
      </c>
      <c r="K19" s="53" t="s">
        <v>81</v>
      </c>
      <c r="L19" s="40" t="s">
        <v>136</v>
      </c>
      <c r="M19" s="53">
        <v>2</v>
      </c>
      <c r="N19" s="53">
        <v>2</v>
      </c>
      <c r="O19" s="54"/>
      <c r="P19" s="55">
        <f>+Tabla1[[#This Row],[Meta Ejecutada Vigencia4]]/Tabla1[[#This Row],[Meta Programada Vigencia]]</f>
        <v>0</v>
      </c>
      <c r="Q19" s="55">
        <f>+Tabla1[[#This Row],[Meta Ejecutada Vigencia4]]/Tabla1[[#This Row],[Meta Programada Cuatrienio3]]</f>
        <v>0</v>
      </c>
      <c r="R19" s="54"/>
      <c r="S19" s="54"/>
      <c r="T19" s="54"/>
      <c r="U19" s="54"/>
      <c r="V19" s="54"/>
      <c r="W19" s="54"/>
      <c r="X19" s="54"/>
      <c r="Y19" s="54"/>
      <c r="Z19" s="45">
        <v>0</v>
      </c>
      <c r="AA19" s="56"/>
      <c r="AB19" s="56"/>
      <c r="AC19" s="56"/>
      <c r="AD19" s="45">
        <v>1646452859</v>
      </c>
      <c r="AE19" s="56"/>
      <c r="AF19" s="56"/>
      <c r="AG19" s="56"/>
      <c r="AH19" s="56"/>
      <c r="AI19" s="56"/>
      <c r="AJ19" s="56"/>
      <c r="AK19" s="56"/>
      <c r="AL19" s="56"/>
      <c r="AM19" s="45">
        <v>2353547141</v>
      </c>
      <c r="AN19" s="57">
        <f>SUM(Tabla1[[#This Row],[Recursos propios 2025]:[Otros 2025]])</f>
        <v>4000000000</v>
      </c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7">
        <f>SUM(Tabla1[[#This Row],[Recursos propios 20252]:[Otros 202515]])</f>
        <v>0</v>
      </c>
      <c r="BD19" s="43">
        <f>+Tabla1[[#This Row],[Total Comprometido 2025]]/Tabla1[[#This Row],[Total 2025]]</f>
        <v>0</v>
      </c>
      <c r="BE19" s="56"/>
      <c r="BF19" s="56"/>
      <c r="BG19" s="56"/>
      <c r="BH19" s="53" t="s">
        <v>137</v>
      </c>
      <c r="BI19" s="49" t="s">
        <v>138</v>
      </c>
      <c r="BJ19" s="53" t="s">
        <v>141</v>
      </c>
    </row>
    <row r="20" spans="1:62" s="52" customFormat="1" ht="234">
      <c r="A20" s="40">
        <v>144</v>
      </c>
      <c r="B20" s="40" t="s">
        <v>95</v>
      </c>
      <c r="C20" s="40" t="s">
        <v>75</v>
      </c>
      <c r="D20" s="40" t="s">
        <v>111</v>
      </c>
      <c r="E20" s="40" t="s">
        <v>112</v>
      </c>
      <c r="F20" s="40" t="s">
        <v>113</v>
      </c>
      <c r="G20" s="40" t="s">
        <v>114</v>
      </c>
      <c r="H20" s="40">
        <v>330200200</v>
      </c>
      <c r="I20" s="40" t="s">
        <v>115</v>
      </c>
      <c r="J20" s="41">
        <v>1</v>
      </c>
      <c r="K20" s="40" t="s">
        <v>81</v>
      </c>
      <c r="L20" s="40" t="s">
        <v>135</v>
      </c>
      <c r="M20" s="41">
        <v>2</v>
      </c>
      <c r="N20" s="40">
        <v>0.75</v>
      </c>
      <c r="O20" s="38"/>
      <c r="P20" s="39">
        <f>+Tabla1[[#This Row],[Meta Ejecutada Vigencia4]]/Tabla1[[#This Row],[Meta Programada Vigencia]]</f>
        <v>0</v>
      </c>
      <c r="Q20" s="39">
        <f>+Tabla1[[#This Row],[Meta Ejecutada Vigencia4]]/Tabla1[[#This Row],[Meta Programada Cuatrienio3]]</f>
        <v>0</v>
      </c>
      <c r="R20" s="38"/>
      <c r="S20" s="38"/>
      <c r="T20" s="38"/>
      <c r="U20" s="38"/>
      <c r="V20" s="38"/>
      <c r="W20" s="38"/>
      <c r="X20" s="38"/>
      <c r="Y20" s="38"/>
      <c r="Z20" s="45">
        <v>1250000000</v>
      </c>
      <c r="AA20" s="47"/>
      <c r="AB20" s="47"/>
      <c r="AC20" s="47"/>
      <c r="AD20" s="45">
        <v>0</v>
      </c>
      <c r="AE20" s="47"/>
      <c r="AF20" s="47"/>
      <c r="AG20" s="47"/>
      <c r="AH20" s="47"/>
      <c r="AI20" s="47"/>
      <c r="AJ20" s="47"/>
      <c r="AK20" s="47"/>
      <c r="AL20" s="47"/>
      <c r="AM20" s="45">
        <v>0</v>
      </c>
      <c r="AN20" s="51">
        <f>SUM(Tabla1[[#This Row],[Recursos propios 2025]:[Otros 2025]])</f>
        <v>1250000000</v>
      </c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51">
        <f>SUM(Tabla1[[#This Row],[Recursos propios 20252]:[Otros 202515]])</f>
        <v>0</v>
      </c>
      <c r="BD20" s="43">
        <f>+Tabla1[[#This Row],[Total Comprometido 2025]]/Tabla1[[#This Row],[Total 2025]]</f>
        <v>0</v>
      </c>
      <c r="BE20" s="47"/>
      <c r="BF20" s="47"/>
      <c r="BG20" s="47"/>
      <c r="BH20" s="40" t="s">
        <v>137</v>
      </c>
      <c r="BI20" s="49" t="s">
        <v>138</v>
      </c>
      <c r="BJ20" s="40">
        <v>11</v>
      </c>
    </row>
    <row r="21" spans="1:62" s="52" customFormat="1" ht="360">
      <c r="A21" s="40">
        <v>146</v>
      </c>
      <c r="B21" s="40" t="s">
        <v>95</v>
      </c>
      <c r="C21" s="40" t="s">
        <v>75</v>
      </c>
      <c r="D21" s="40" t="s">
        <v>111</v>
      </c>
      <c r="E21" s="40" t="s">
        <v>112</v>
      </c>
      <c r="F21" s="40" t="s">
        <v>116</v>
      </c>
      <c r="G21" s="40" t="s">
        <v>117</v>
      </c>
      <c r="H21" s="40">
        <v>330204900</v>
      </c>
      <c r="I21" s="40" t="s">
        <v>118</v>
      </c>
      <c r="J21" s="41">
        <v>0</v>
      </c>
      <c r="K21" s="40" t="s">
        <v>81</v>
      </c>
      <c r="L21" s="40" t="s">
        <v>136</v>
      </c>
      <c r="M21" s="41">
        <v>1</v>
      </c>
      <c r="N21" s="40">
        <v>0</v>
      </c>
      <c r="O21" s="54"/>
      <c r="P21" s="55" t="e">
        <f>+Tabla1[[#This Row],[Meta Ejecutada Vigencia4]]/Tabla1[[#This Row],[Meta Programada Vigencia]]</f>
        <v>#DIV/0!</v>
      </c>
      <c r="Q21" s="55">
        <f>+Tabla1[[#This Row],[Meta Ejecutada Vigencia4]]/Tabla1[[#This Row],[Meta Programada Cuatrienio3]]</f>
        <v>0</v>
      </c>
      <c r="R21" s="54"/>
      <c r="S21" s="54"/>
      <c r="T21" s="54"/>
      <c r="U21" s="54"/>
      <c r="V21" s="54"/>
      <c r="W21" s="54"/>
      <c r="X21" s="54"/>
      <c r="Y21" s="54"/>
      <c r="Z21" s="45">
        <v>249500000</v>
      </c>
      <c r="AA21" s="56"/>
      <c r="AB21" s="56"/>
      <c r="AC21" s="56"/>
      <c r="AD21" s="45">
        <v>0</v>
      </c>
      <c r="AE21" s="56"/>
      <c r="AF21" s="56"/>
      <c r="AG21" s="56"/>
      <c r="AH21" s="56"/>
      <c r="AI21" s="56"/>
      <c r="AJ21" s="56"/>
      <c r="AK21" s="56"/>
      <c r="AL21" s="56"/>
      <c r="AM21" s="45">
        <v>0</v>
      </c>
      <c r="AN21" s="57">
        <f>SUM(Tabla1[[#This Row],[Recursos propios 2025]:[Otros 2025]])</f>
        <v>249500000</v>
      </c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7">
        <f>SUM(Tabla1[[#This Row],[Recursos propios 20252]:[Otros 202515]])</f>
        <v>0</v>
      </c>
      <c r="BD21" s="43">
        <f>+Tabla1[[#This Row],[Total Comprometido 2025]]/Tabla1[[#This Row],[Total 2025]]</f>
        <v>0</v>
      </c>
      <c r="BE21" s="56"/>
      <c r="BF21" s="56"/>
      <c r="BG21" s="56"/>
      <c r="BH21" s="40" t="s">
        <v>137</v>
      </c>
      <c r="BI21" s="49" t="s">
        <v>138</v>
      </c>
      <c r="BJ21" s="40">
        <v>11</v>
      </c>
    </row>
    <row r="22" spans="1:62" s="52" customFormat="1" ht="234">
      <c r="A22" s="53">
        <v>147</v>
      </c>
      <c r="B22" s="53" t="s">
        <v>95</v>
      </c>
      <c r="C22" s="53" t="s">
        <v>75</v>
      </c>
      <c r="D22" s="53" t="s">
        <v>111</v>
      </c>
      <c r="E22" s="53" t="s">
        <v>112</v>
      </c>
      <c r="F22" s="53" t="s">
        <v>119</v>
      </c>
      <c r="G22" s="53" t="s">
        <v>120</v>
      </c>
      <c r="H22" s="53">
        <v>330205100</v>
      </c>
      <c r="I22" s="53" t="s">
        <v>121</v>
      </c>
      <c r="J22" s="53">
        <v>24</v>
      </c>
      <c r="K22" s="53" t="s">
        <v>81</v>
      </c>
      <c r="L22" s="53" t="s">
        <v>135</v>
      </c>
      <c r="M22" s="53">
        <v>50</v>
      </c>
      <c r="N22" s="53">
        <v>20</v>
      </c>
      <c r="O22" s="38"/>
      <c r="P22" s="39">
        <f>+Tabla1[[#This Row],[Meta Ejecutada Vigencia4]]/Tabla1[[#This Row],[Meta Programada Vigencia]]</f>
        <v>0</v>
      </c>
      <c r="Q22" s="39">
        <f>+Tabla1[[#This Row],[Meta Ejecutada Vigencia4]]/Tabla1[[#This Row],[Meta Programada Cuatrienio3]]</f>
        <v>0</v>
      </c>
      <c r="R22" s="38"/>
      <c r="S22" s="38"/>
      <c r="T22" s="38"/>
      <c r="U22" s="38"/>
      <c r="V22" s="38"/>
      <c r="W22" s="38"/>
      <c r="X22" s="38"/>
      <c r="Y22" s="38"/>
      <c r="Z22" s="45">
        <f>1170669913.82+159135000</f>
        <v>1329804913.8199999</v>
      </c>
      <c r="AA22" s="47"/>
      <c r="AB22" s="47"/>
      <c r="AC22" s="47"/>
      <c r="AD22" s="45">
        <v>0</v>
      </c>
      <c r="AE22" s="47"/>
      <c r="AF22" s="47"/>
      <c r="AG22" s="47"/>
      <c r="AH22" s="47"/>
      <c r="AI22" s="47"/>
      <c r="AJ22" s="47"/>
      <c r="AK22" s="47"/>
      <c r="AL22" s="47"/>
      <c r="AM22" s="45">
        <v>0</v>
      </c>
      <c r="AN22" s="51">
        <f>SUM(Tabla1[[#This Row],[Recursos propios 2025]:[Otros 2025]])</f>
        <v>1329804913.8199999</v>
      </c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51">
        <f>SUM(Tabla1[[#This Row],[Recursos propios 20252]:[Otros 202515]])</f>
        <v>0</v>
      </c>
      <c r="BD22" s="43">
        <f>+Tabla1[[#This Row],[Total Comprometido 2025]]/Tabla1[[#This Row],[Total 2025]]</f>
        <v>0</v>
      </c>
      <c r="BE22" s="47"/>
      <c r="BF22" s="47"/>
      <c r="BG22" s="47"/>
      <c r="BH22" s="53" t="s">
        <v>137</v>
      </c>
      <c r="BI22" s="49" t="s">
        <v>138</v>
      </c>
      <c r="BJ22" s="53">
        <v>11</v>
      </c>
    </row>
    <row r="23" spans="1:62" s="52" customFormat="1" ht="126">
      <c r="A23" s="40">
        <v>148</v>
      </c>
      <c r="B23" s="40" t="s">
        <v>95</v>
      </c>
      <c r="C23" s="40" t="s">
        <v>75</v>
      </c>
      <c r="D23" s="40" t="s">
        <v>76</v>
      </c>
      <c r="E23" s="40" t="s">
        <v>77</v>
      </c>
      <c r="F23" s="40" t="s">
        <v>122</v>
      </c>
      <c r="G23" s="40" t="s">
        <v>123</v>
      </c>
      <c r="H23" s="40">
        <v>330106100</v>
      </c>
      <c r="I23" s="40" t="s">
        <v>124</v>
      </c>
      <c r="J23" s="41">
        <v>13</v>
      </c>
      <c r="K23" s="40" t="s">
        <v>81</v>
      </c>
      <c r="L23" s="40" t="s">
        <v>135</v>
      </c>
      <c r="M23" s="41">
        <v>300</v>
      </c>
      <c r="N23" s="40">
        <v>80</v>
      </c>
      <c r="O23" s="54"/>
      <c r="P23" s="55">
        <f>+Tabla1[[#This Row],[Meta Ejecutada Vigencia4]]/Tabla1[[#This Row],[Meta Programada Vigencia]]</f>
        <v>0</v>
      </c>
      <c r="Q23" s="39">
        <f>+Tabla1[[#This Row],[Meta Ejecutada Vigencia4]]/Tabla1[[#This Row],[Meta Programada Cuatrienio3]]</f>
        <v>0</v>
      </c>
      <c r="R23" s="54"/>
      <c r="S23" s="54"/>
      <c r="T23" s="54"/>
      <c r="U23" s="54"/>
      <c r="V23" s="54"/>
      <c r="W23" s="54"/>
      <c r="X23" s="54"/>
      <c r="Y23" s="54"/>
      <c r="Z23" s="45">
        <v>0</v>
      </c>
      <c r="AA23" s="56"/>
      <c r="AB23" s="56"/>
      <c r="AC23" s="56"/>
      <c r="AD23" s="45">
        <v>0</v>
      </c>
      <c r="AE23" s="56"/>
      <c r="AF23" s="56"/>
      <c r="AG23" s="56"/>
      <c r="AH23" s="56"/>
      <c r="AI23" s="56"/>
      <c r="AJ23" s="56"/>
      <c r="AK23" s="56"/>
      <c r="AL23" s="56"/>
      <c r="AM23" s="45">
        <v>15000000</v>
      </c>
      <c r="AN23" s="57">
        <f>SUM(Tabla1[[#This Row],[Recursos propios 2025]:[Otros 2025]])</f>
        <v>15000000</v>
      </c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7">
        <f>SUM(Tabla1[[#This Row],[Recursos propios 20252]:[Otros 202515]])</f>
        <v>0</v>
      </c>
      <c r="BD23" s="43">
        <f>+Tabla1[[#This Row],[Total Comprometido 2025]]/Tabla1[[#This Row],[Total 2025]]</f>
        <v>0</v>
      </c>
      <c r="BE23" s="56"/>
      <c r="BF23" s="56"/>
      <c r="BG23" s="56"/>
      <c r="BH23" s="40" t="s">
        <v>137</v>
      </c>
      <c r="BI23" s="49" t="s">
        <v>138</v>
      </c>
      <c r="BJ23" s="40" t="s">
        <v>141</v>
      </c>
    </row>
    <row r="24" spans="1:62" s="52" customFormat="1" ht="126">
      <c r="A24" s="40">
        <v>242</v>
      </c>
      <c r="B24" s="40" t="s">
        <v>125</v>
      </c>
      <c r="C24" s="40" t="s">
        <v>126</v>
      </c>
      <c r="D24" s="40" t="s">
        <v>127</v>
      </c>
      <c r="E24" s="40" t="s">
        <v>128</v>
      </c>
      <c r="F24" s="40" t="s">
        <v>129</v>
      </c>
      <c r="G24" s="40" t="s">
        <v>130</v>
      </c>
      <c r="H24" s="40">
        <v>459903400</v>
      </c>
      <c r="I24" s="40" t="s">
        <v>131</v>
      </c>
      <c r="J24" s="41">
        <v>1</v>
      </c>
      <c r="K24" s="40" t="s">
        <v>81</v>
      </c>
      <c r="L24" s="40" t="s">
        <v>136</v>
      </c>
      <c r="M24" s="41">
        <v>1</v>
      </c>
      <c r="N24" s="40">
        <v>1</v>
      </c>
      <c r="O24" s="38"/>
      <c r="P24" s="39">
        <f>+Tabla1[[#This Row],[Meta Ejecutada Vigencia4]]/Tabla1[[#This Row],[Meta Programada Vigencia]]</f>
        <v>0</v>
      </c>
      <c r="Q24" s="39">
        <f>+Tabla1[[#This Row],[Meta Ejecutada Vigencia4]]/Tabla1[[#This Row],[Meta Programada Cuatrienio3]]</f>
        <v>0</v>
      </c>
      <c r="R24" s="38"/>
      <c r="S24" s="38"/>
      <c r="T24" s="38"/>
      <c r="U24" s="38"/>
      <c r="V24" s="38"/>
      <c r="W24" s="38"/>
      <c r="X24" s="38"/>
      <c r="Y24" s="38"/>
      <c r="Z24" s="45">
        <v>18483660.489999998</v>
      </c>
      <c r="AA24" s="47"/>
      <c r="AB24" s="47"/>
      <c r="AC24" s="47"/>
      <c r="AD24" s="45">
        <v>0</v>
      </c>
      <c r="AE24" s="47"/>
      <c r="AF24" s="47"/>
      <c r="AG24" s="47"/>
      <c r="AH24" s="47"/>
      <c r="AI24" s="47"/>
      <c r="AJ24" s="47"/>
      <c r="AK24" s="47"/>
      <c r="AL24" s="47"/>
      <c r="AM24" s="45">
        <v>0</v>
      </c>
      <c r="AN24" s="51">
        <f>SUM(Tabla1[[#This Row],[Recursos propios 2025]:[Otros 2025]])</f>
        <v>18483660.489999998</v>
      </c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51">
        <f>SUM(Tabla1[[#This Row],[Recursos propios 20252]:[Otros 202515]])</f>
        <v>0</v>
      </c>
      <c r="BD24" s="43">
        <f>+Tabla1[[#This Row],[Total Comprometido 2025]]/Tabla1[[#This Row],[Total 2025]]</f>
        <v>0</v>
      </c>
      <c r="BE24" s="47"/>
      <c r="BF24" s="47"/>
      <c r="BG24" s="47"/>
      <c r="BH24" s="40" t="s">
        <v>137</v>
      </c>
      <c r="BI24" s="49" t="s">
        <v>138</v>
      </c>
      <c r="BJ24" s="40">
        <v>16</v>
      </c>
    </row>
    <row r="25" spans="1:62" s="52" customFormat="1" ht="180">
      <c r="A25" s="53">
        <v>269</v>
      </c>
      <c r="B25" s="53" t="s">
        <v>95</v>
      </c>
      <c r="C25" s="53" t="s">
        <v>75</v>
      </c>
      <c r="D25" s="53" t="s">
        <v>76</v>
      </c>
      <c r="E25" s="53" t="s">
        <v>77</v>
      </c>
      <c r="F25" s="53" t="s">
        <v>132</v>
      </c>
      <c r="G25" s="53" t="s">
        <v>133</v>
      </c>
      <c r="H25" s="53">
        <v>330109900</v>
      </c>
      <c r="I25" s="53" t="s">
        <v>134</v>
      </c>
      <c r="J25" s="53">
        <v>2</v>
      </c>
      <c r="K25" s="53" t="s">
        <v>81</v>
      </c>
      <c r="L25" s="53" t="s">
        <v>136</v>
      </c>
      <c r="M25" s="53">
        <v>3</v>
      </c>
      <c r="N25" s="53">
        <v>3</v>
      </c>
      <c r="O25" s="54"/>
      <c r="P25" s="55">
        <f>+Tabla1[[#This Row],[Meta Ejecutada Vigencia4]]/Tabla1[[#This Row],[Meta Programada Vigencia]]</f>
        <v>0</v>
      </c>
      <c r="Q25" s="39">
        <f>+Tabla1[[#This Row],[Meta Ejecutada Vigencia4]]/Tabla1[[#This Row],[Meta Programada Cuatrienio3]]</f>
        <v>0</v>
      </c>
      <c r="R25" s="54"/>
      <c r="S25" s="54"/>
      <c r="T25" s="54"/>
      <c r="U25" s="54"/>
      <c r="V25" s="54"/>
      <c r="W25" s="54"/>
      <c r="X25" s="54"/>
      <c r="Y25" s="54"/>
      <c r="Z25" s="45">
        <v>502108200</v>
      </c>
      <c r="AA25" s="56"/>
      <c r="AB25" s="56"/>
      <c r="AC25" s="56"/>
      <c r="AD25" s="45">
        <v>0</v>
      </c>
      <c r="AE25" s="56"/>
      <c r="AF25" s="56"/>
      <c r="AG25" s="56"/>
      <c r="AH25" s="56"/>
      <c r="AI25" s="56"/>
      <c r="AJ25" s="56"/>
      <c r="AK25" s="56"/>
      <c r="AL25" s="56"/>
      <c r="AM25" s="45">
        <v>608500000</v>
      </c>
      <c r="AN25" s="57">
        <f>SUM(Tabla1[[#This Row],[Recursos propios 2025]:[Otros 2025]])</f>
        <v>1110608200</v>
      </c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7">
        <f>SUM(Tabla1[[#This Row],[Recursos propios 20252]:[Otros 202515]])</f>
        <v>0</v>
      </c>
      <c r="BD25" s="43">
        <f>+Tabla1[[#This Row],[Total Comprometido 2025]]/Tabla1[[#This Row],[Total 2025]]</f>
        <v>0</v>
      </c>
      <c r="BE25" s="56"/>
      <c r="BF25" s="56"/>
      <c r="BG25" s="56"/>
      <c r="BH25" s="53" t="s">
        <v>137</v>
      </c>
      <c r="BI25" s="49" t="s">
        <v>138</v>
      </c>
      <c r="BJ25" s="53">
        <v>4.0999999999999996</v>
      </c>
    </row>
  </sheetData>
  <sheetProtection algorithmName="SHA-512" hashValue="JqDrYu7IFnTP3s65RIskuVl/64Yog/t5dtpBQH6VbwYNgBrZVYJgkrdATs+3XJWKfwRUft05TCW7YxNckFfTdQ==" saltValue="ayIc99hx/Phq1pR3emjjUQ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2025-01-31T16:18:54Z</dcterms:modified>
</cp:coreProperties>
</file>