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C1416ED6-ED55-48D2-8D3F-99F449C39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 Diciembre 15" sheetId="4" r:id="rId1"/>
  </sheets>
  <definedNames>
    <definedName name="_xlnm._FilterDatabase" localSheetId="0" hidden="1">'PA 2023 Diciembre 15'!$A$8:$AG$25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1" i="4" l="1"/>
  <c r="AB10" i="4"/>
  <c r="AB11" i="4"/>
  <c r="AB12" i="4"/>
  <c r="AB13" i="4"/>
  <c r="AB14" i="4"/>
  <c r="AB16" i="4"/>
  <c r="AB17" i="4"/>
  <c r="AB18" i="4"/>
  <c r="AB19" i="4"/>
  <c r="AB20" i="4"/>
  <c r="AB9" i="4"/>
  <c r="AA9" i="4"/>
  <c r="AA20" i="4"/>
  <c r="AA19" i="4"/>
  <c r="AA18" i="4"/>
  <c r="AA17" i="4"/>
  <c r="AA16" i="4"/>
  <c r="AA14" i="4"/>
  <c r="AA13" i="4"/>
  <c r="AA12" i="4"/>
  <c r="AA11" i="4"/>
  <c r="AA10" i="4"/>
  <c r="U9" i="4"/>
  <c r="U10" i="4"/>
  <c r="U11" i="4"/>
  <c r="U12" i="4"/>
  <c r="U13" i="4"/>
  <c r="U14" i="4"/>
  <c r="U16" i="4"/>
  <c r="U17" i="4"/>
  <c r="U18" i="4"/>
  <c r="U19" i="4"/>
  <c r="U20" i="4"/>
  <c r="U21" i="4"/>
  <c r="W21" i="4"/>
  <c r="X21" i="4"/>
  <c r="Y21" i="4"/>
  <c r="Z21" i="4"/>
  <c r="AA21" i="4"/>
  <c r="V21" i="4"/>
  <c r="Q21" i="4"/>
  <c r="R21" i="4"/>
  <c r="S21" i="4"/>
  <c r="T21" i="4"/>
  <c r="P21" i="4"/>
  <c r="N20" i="4"/>
  <c r="N19" i="4"/>
  <c r="N18" i="4"/>
  <c r="N17" i="4"/>
  <c r="N16" i="4"/>
  <c r="N14" i="4"/>
  <c r="N13" i="4"/>
  <c r="N12" i="4"/>
  <c r="N11" i="4"/>
  <c r="N10" i="4"/>
  <c r="N9" i="4"/>
  <c r="A21" i="4" a="1"/>
  <c r="A21" i="4"/>
  <c r="AC2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<sst xmlns="http://schemas.openxmlformats.org/spreadsheetml/2006/main" count="163" uniqueCount="103">
  <si>
    <t xml:space="preserve"> PLAN DE ACCIÓN - PLAN DE DESARROLLO MUNICIPAL
DIRECCIÓN DE TRÁNSITO DE BUCARAMANGA - DTB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</si>
  <si>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</si>
  <si>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</si>
  <si>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</si>
  <si>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</si>
  <si>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</si>
  <si>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COMPROMETIDOS-RP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</si>
  <si>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</si>
  <si>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</si>
  <si>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</si>
  <si>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</si>
  <si>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</si>
  <si>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</si>
  <si>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</si>
  <si>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</si>
  <si>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</si>
  <si>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</si>
  <si>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</si>
  <si>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</si>
  <si>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</si>
  <si>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</si>
  <si>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</si>
  <si>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</si>
  <si>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</si>
  <si>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</si>
  <si>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</si>
  <si>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</si>
  <si>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</si>
  <si>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</si>
  <si>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</si>
  <si>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RECURSOS PROPIOS MUNICIPIO-TRANSFERENCIA</t>
  </si>
  <si>
    <t>TOTAL COMPROMETIDO</t>
  </si>
  <si>
    <t>Dependencia</t>
  </si>
  <si>
    <t>Responsable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</si>
  <si>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</si>
  <si>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</si>
  <si>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</si>
  <si>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</si>
  <si>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</si>
  <si>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</si>
  <si>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Mantener los programas de educación en seguridad vial, movilidad sostenible y del uso de la bicicleta, los cuales se desarrollan en las diferentes comunas, Instituciones Educativas, Empresas, vía pública, llegando a los diferentes actores viales.</t>
  </si>
  <si>
    <t>2.3.2.02.02.008.01.3
2.3.2.02.02.008.07</t>
  </si>
  <si>
    <t>Dir. Tránsito</t>
  </si>
  <si>
    <t>Carlos Bueno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</si>
  <si>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</si>
  <si>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</si>
  <si>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Mantener programas de educación en seguridad vial, movilidad sostenible y del uso de la bicicleta.
En el marco de este programas se desarrollan las Acciones del Programa Oficna de la Buccicleta.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</si>
  <si>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</si>
  <si>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</si>
  <si>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</si>
  <si>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</si>
  <si>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</si>
  <si>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</si>
  <si>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</si>
  <si>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</si>
  <si>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En el Centro de Diagn´sotico Autotmor de la DTB se realizan las revisiones técnicomecánicas y de emisiones contaminantes a los diferentes vehículos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</si>
  <si>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</si>
  <si>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</si>
  <si>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</si>
  <si>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</si>
  <si>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Mantener 181 Interseccionees del Sistema de Semaforización del Municipio de Bucaramanga conforme al cronograma de mantenimiento de Planeamiento Vial.</t>
  </si>
  <si>
    <t>Diseñar el Sistema Inteligente de Gestión de Tráfico - SIGT.</t>
  </si>
  <si>
    <t>Porcentaje de avance en el diseño del Sistema Inteligente de Gestión de Tráfico - SIGT.</t>
  </si>
  <si>
    <t>Realizar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</si>
  <si>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</si>
  <si>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</si>
  <si>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</si>
  <si>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Mantener la  señalización vial horizontal, vertical y elevada que se encuentra en el inventario municipal.</t>
  </si>
  <si>
    <t>2.3.2.02.02.008.01.6
2.3.2.02.01.002.4
2.3.2.02.02.008.02.3</t>
  </si>
  <si>
    <t>Demarcar 6.000 m2 de señalización horizontal nueva.</t>
  </si>
  <si>
    <t>Número de m2 de señalización horizontal nueva demarcada.</t>
  </si>
  <si>
    <t>Demarcar 2000 m2 de señalización hotizontal nueva en las 17 comunas de Bucaramanga</t>
  </si>
  <si>
    <t>Instalar 700 señales de tránsito verticales o elevadas nuevas.</t>
  </si>
  <si>
    <t>Número de señales de tránsito verticales o elevadas nuevas instaladas.</t>
  </si>
  <si>
    <t>Instalar 350 señales de tránsito verticales o elevadas nuevas.</t>
  </si>
  <si>
    <t>Actualizar 2 Planes Zonales de Zonas de Estacionamiento Transitorio Regulado – ZERT.</t>
  </si>
  <si>
    <t>Número de Planes Zonales de Zonas de Estacionamiento Transitorio Regulado – ZERT actualizados.</t>
  </si>
  <si>
    <t>Meta no programada para la vigencia</t>
  </si>
  <si>
    <t>Esta meta se encuentra cumplida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</si>
  <si>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</si>
  <si>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</si>
  <si>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</si>
  <si>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</si>
  <si>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</si>
  <si>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>FORTALECIMIENTO DE LOS PROCESOS TRANSVERSALES DE LA DIRECCIÓN DE TRANSITO DE BUCARAMANGA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</si>
  <si>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</si>
  <si>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t>2.3.2.01.01.001.03.15
2.3.2.01.01.003.03.02
2.3.2.01.01.003.04.03
2.3.2.01.01.003.04.04
2.3.2.01.01.005.02.03.01.01.03
2.3.2.01.01.005.02.03.01.01.04
2.3.2.01.01.005.02.03.01.02.01
2.3.2.01.01.005.02.03.01.02.02
2.3.2.01.01.005.02.03.01.02.03
2.3.2.02.02.008.03
2.3.2.02.02.008.09</t>
  </si>
  <si>
    <t>2.3.2.01.01.003.05.02.01.</t>
  </si>
  <si>
    <t>TOTALES</t>
  </si>
  <si>
    <t>DISEÑO Y PUESTA EN MARCHA DEL SISTEMA INTELIGENTE DE GESTION DEL TRAFICO DE BUCARA MANGA -SANTANDER</t>
  </si>
  <si>
    <t>2.3.2.02.02.008.01.4
2.3.2.02.02.008.08
2.3.2.02.02.008.01.03</t>
  </si>
  <si>
    <t>2.3.2.02.02.008.01.6
2.3.2.02.01.002.4
2.3.2.02.02.008.02.3
2.3.2.02.01.003.04</t>
  </si>
  <si>
    <t>2.3.2.02.02.008.01.05</t>
  </si>
  <si>
    <t>2.3.2.02.02.008.01.5
2.1.2.01.01.003.04.02.1
2.3.2.02.01.003.03
2.3.2.02.02.008.02.01</t>
  </si>
  <si>
    <t>2.3.2.02.02.008.01.06
2.3.2.02.01.002.4
2.3.2.02.02.008.02.03</t>
  </si>
  <si>
    <t xml:space="preserve">2.3.2.01.01.003.05.03.01
2.3.2.01.01.003.05.03.02
2.3.2.01.01.003.07.01.04
2.3.2.01.01.003.07.07.01.01
2.3.2.02.01.002.1.01
2.3.2.02.01.002.1.02
2.3.2.02.01.002.1.03
2.3.2.02.01.003.1
2.3.2.02.01.003.2
2.3.2.02.02.008.01.02
2.3.2.02.02.008.02.2
2.3.2.02.02.008.06
2.3.2.02.02.008.09.
2.3.2.02.02.008.01.02
2.3.2.02.01.003.05
</t>
  </si>
  <si>
    <t>2.3.2.02.02.008.01.01
2.3.2.01.01.003.01.02.01.1
2.3.2.01.01.003.01.02.01.2
2.3.2.01.01.003.01.02.01.4
2.3.2.02.02.008.04
2.3.2.01.01.005.02.03.01.01.3
2.3.2.02.02.008.05
2.3.2.02.02.008.01.04.
2.3.2.01.01.003.02.02.01.01.
2.3.2.01.01.005.02.03.01.01.02</t>
  </si>
  <si>
    <t>AVANCE FÍSICO</t>
  </si>
  <si>
    <t>RECURSOS PROGRAMADOS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</si>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</sst>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&quot;$&quot;\ #,##0"/>
    <numFmt numFmtId="167" formatCode="_-&quot;$&quot;\ * #,##0_-;\-&quot;$&quot;\ * #,##0_-;_-&quot;$&quot;\ * &quot;-&quot;??_-;_-@_-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4" fontId="6" fillId="0" borderId="0" xfId="6" applyNumberFormat="1" applyFont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/>
    </xf>
    <xf numFmtId="14" fontId="8" fillId="0" borderId="0" xfId="6" applyNumberFormat="1" applyFont="1" applyAlignment="1">
      <alignment vertical="center"/>
    </xf>
    <xf numFmtId="0" fontId="0" fillId="2" borderId="0" xfId="0" applyFill="1"/>
    <xf numFmtId="0" fontId="0" fillId="3" borderId="2" xfId="0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" fontId="2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justify" vertical="center" wrapText="1"/>
    </xf>
    <xf numFmtId="164" fontId="0" fillId="0" borderId="4" xfId="0" applyNumberForma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9" fillId="0" borderId="3" xfId="0" applyFont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5" fontId="3" fillId="3" borderId="2" xfId="2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5" fontId="2" fillId="0" borderId="2" xfId="2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9" fontId="2" fillId="0" borderId="2" xfId="8" applyFont="1" applyFill="1" applyBorder="1" applyAlignment="1">
      <alignment horizontal="center" vertical="center" wrapText="1"/>
    </xf>
    <xf numFmtId="5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5" fontId="2" fillId="2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5" fontId="2" fillId="0" borderId="3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justify" vertical="center" wrapText="1"/>
    </xf>
    <xf numFmtId="166" fontId="2" fillId="0" borderId="2" xfId="5" applyNumberFormat="1" applyFont="1" applyFill="1" applyBorder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42" fontId="10" fillId="0" borderId="2" xfId="3" applyFont="1" applyFill="1" applyBorder="1" applyAlignment="1">
      <alignment horizontal="right" vertical="center"/>
    </xf>
    <xf numFmtId="166" fontId="2" fillId="2" borderId="2" xfId="5" applyNumberFormat="1" applyFont="1" applyFill="1" applyBorder="1" applyAlignment="1">
      <alignment horizontal="right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0" fillId="0" borderId="3" xfId="0" applyNumberFormat="1" applyBorder="1" applyAlignment="1">
      <alignment horizontal="justify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5" fontId="2" fillId="2" borderId="2" xfId="2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justify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9" fontId="3" fillId="3" borderId="7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7" fontId="2" fillId="3" borderId="2" xfId="2" applyNumberFormat="1" applyFont="1" applyFill="1" applyBorder="1" applyAlignment="1">
      <alignment vertical="center"/>
    </xf>
    <xf numFmtId="167" fontId="3" fillId="3" borderId="2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4" fontId="0" fillId="0" borderId="0" xfId="0" applyNumberFormat="1"/>
    <xf numFmtId="164" fontId="2" fillId="0" borderId="2" xfId="0" applyNumberFormat="1" applyFont="1" applyBorder="1" applyAlignment="1">
      <alignment horizontal="justify" vertical="center" wrapText="1"/>
    </xf>
    <xf numFmtId="164" fontId="2" fillId="0" borderId="3" xfId="0" applyNumberFormat="1" applyFont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9" fontId="3" fillId="4" borderId="2" xfId="8" applyFont="1" applyFill="1" applyBorder="1" applyAlignment="1">
      <alignment horizontal="center" vertical="center" wrapText="1"/>
    </xf>
    <xf numFmtId="0" fontId="0" fillId="2" borderId="9" xfId="0" applyFill="1" applyBorder="1"/>
    <xf numFmtId="9" fontId="8" fillId="0" borderId="2" xfId="0" applyNumberFormat="1" applyFont="1" applyBorder="1" applyAlignment="1">
      <alignment horizontal="center" vertical="center"/>
    </xf>
    <xf numFmtId="2" fontId="3" fillId="0" borderId="6" xfId="7" applyNumberFormat="1" applyFont="1" applyBorder="1" applyAlignment="1">
      <alignment horizontal="left" vertical="center" wrapText="1"/>
    </xf>
    <xf numFmtId="2" fontId="3" fillId="0" borderId="7" xfId="7" applyNumberFormat="1" applyFont="1" applyBorder="1" applyAlignment="1">
      <alignment horizontal="left" vertical="center" wrapText="1"/>
    </xf>
    <xf numFmtId="2" fontId="3" fillId="0" borderId="4" xfId="7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2" fillId="0" borderId="2" xfId="6" applyNumberFormat="1" applyFont="1" applyBorder="1" applyAlignment="1">
      <alignment horizontal="center" vertical="center" wrapText="1"/>
    </xf>
    <xf numFmtId="2" fontId="3" fillId="0" borderId="2" xfId="6" applyNumberFormat="1" applyFont="1" applyBorder="1" applyAlignment="1">
      <alignment horizontal="center" vertical="center" wrapText="1"/>
    </xf>
    <xf numFmtId="2" fontId="3" fillId="0" borderId="6" xfId="6" applyNumberFormat="1" applyFont="1" applyBorder="1" applyAlignment="1">
      <alignment horizontal="center" vertical="center" wrapText="1"/>
    </xf>
    <xf numFmtId="2" fontId="3" fillId="0" borderId="3" xfId="6" applyNumberFormat="1" applyFont="1" applyBorder="1" applyAlignment="1">
      <alignment horizontal="center" vertical="center" wrapText="1"/>
    </xf>
    <xf numFmtId="2" fontId="3" fillId="0" borderId="8" xfId="6" applyNumberFormat="1" applyFont="1" applyBorder="1" applyAlignment="1">
      <alignment horizontal="center" vertical="center" wrapText="1"/>
    </xf>
    <xf numFmtId="9" fontId="2" fillId="0" borderId="3" xfId="8" applyFont="1" applyFill="1" applyBorder="1" applyAlignment="1">
      <alignment horizontal="center" vertical="center" wrapText="1"/>
    </xf>
    <xf numFmtId="9" fontId="2" fillId="0" borderId="10" xfId="8" applyFont="1" applyFill="1" applyBorder="1" applyAlignment="1">
      <alignment horizontal="center" vertical="center" wrapText="1"/>
    </xf>
    <xf numFmtId="5" fontId="2" fillId="0" borderId="3" xfId="2" applyNumberFormat="1" applyFont="1" applyFill="1" applyBorder="1" applyAlignment="1">
      <alignment horizontal="center" vertical="center" wrapText="1"/>
    </xf>
    <xf numFmtId="5" fontId="2" fillId="0" borderId="10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6" applyFont="1" applyBorder="1" applyAlignment="1">
      <alignment horizontal="left" vertical="center"/>
    </xf>
    <xf numFmtId="14" fontId="6" fillId="0" borderId="2" xfId="6" applyNumberFormat="1" applyFont="1" applyBorder="1" applyAlignment="1">
      <alignment horizontal="center" vertical="top"/>
    </xf>
    <xf numFmtId="0" fontId="8" fillId="0" borderId="3" xfId="6" applyFont="1" applyBorder="1" applyAlignment="1">
      <alignment horizontal="left" vertical="center"/>
    </xf>
    <xf numFmtId="14" fontId="8" fillId="0" borderId="2" xfId="6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5" fontId="3" fillId="3" borderId="3" xfId="2" applyNumberFormat="1" applyFont="1" applyFill="1" applyBorder="1" applyAlignment="1">
      <alignment horizontal="right" vertical="center" wrapText="1"/>
    </xf>
    <xf numFmtId="5" fontId="3" fillId="3" borderId="10" xfId="2" applyNumberFormat="1" applyFont="1" applyFill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</cellXfs>
  <cellStyles count="9">
    <cellStyle name="Millares" xfId="1" builtinId="3"/>
    <cellStyle name="Moneda" xfId="2" builtinId="4"/>
    <cellStyle name="Moneda [0]" xfId="3" builtinId="7"/>
    <cellStyle name="Moneda 2" xfId="4" xr:uid="{00000000-0005-0000-0000-000003000000}"/>
    <cellStyle name="Moned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Porcentaje" xfId="8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38100</xdr:rowOff>
    </xdr:from>
    <xdr:to>
      <xdr:col>1</xdr:col>
      <xdr:colOff>596900</xdr:colOff>
      <xdr:row>3</xdr:row>
      <xdr:rowOff>121920</xdr:rowOff>
    </xdr:to>
    <xdr:pic>
      <xdr:nvPicPr>
        <xdr:cNvPr id="4168" name="2 Imagen">
          <a:extLst>
            <a:ext uri="{FF2B5EF4-FFF2-40B4-BE49-F238E27FC236}">
              <a16:creationId xmlns:a16="http://schemas.microsoft.com/office/drawing/2014/main" id="{34C98ED3-9977-5642-D9D6-342DC740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17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6"/>
  <sheetViews>
    <sheetView showGridLines="0" tabSelected="1" topLeftCell="K1" zoomScale="50" zoomScaleNormal="50" workbookViewId="0">
      <selection activeCell="AB14" sqref="AB14:AB15"/>
    </sheetView>
  </sheetViews>
  <sheetFormatPr baseColWidth="10" defaultColWidth="18.59765625" defaultRowHeight="13.8" x14ac:dyDescent="0.25"/>
  <cols>
    <col min="1" max="1" width="6.09765625" customWidth="1"/>
    <col min="2" max="4" width="18.59765625" customWidth="1"/>
    <col min="5" max="6" width="44.59765625" customWidth="1"/>
    <col min="7" max="7" width="18.19921875" style="73" customWidth="1"/>
    <col min="8" max="8" width="47.296875" customWidth="1"/>
    <col min="9" max="9" width="48.796875" customWidth="1"/>
    <col min="10" max="11" width="14.796875" customWidth="1"/>
    <col min="12" max="13" width="15.69921875" customWidth="1"/>
    <col min="14" max="14" width="16.69921875" customWidth="1"/>
    <col min="15" max="15" width="33.59765625" customWidth="1"/>
    <col min="16" max="16" width="22.8984375" customWidth="1"/>
    <col min="17" max="17" width="14" customWidth="1"/>
    <col min="18" max="18" width="13" customWidth="1"/>
    <col min="19" max="19" width="24.3984375" customWidth="1"/>
    <col min="20" max="20" width="12.3984375" customWidth="1"/>
    <col min="21" max="21" width="25.5" customWidth="1"/>
    <col min="22" max="22" width="20.59765625" customWidth="1"/>
    <col min="23" max="23" width="10.19921875" customWidth="1"/>
    <col min="24" max="24" width="11" customWidth="1"/>
    <col min="25" max="25" width="22.19921875" customWidth="1"/>
    <col min="26" max="26" width="13.69921875" customWidth="1"/>
    <col min="27" max="27" width="24" customWidth="1"/>
    <col min="28" max="28" width="14.19921875" customWidth="1"/>
    <col min="29" max="29" width="18.296875" customWidth="1"/>
    <col min="30" max="30" width="20.19921875" customWidth="1"/>
    <col min="31" max="31" width="24.69921875" customWidth="1"/>
    <col min="32" max="33" width="35.5" customWidth="1"/>
  </cols>
  <sheetData>
    <row r="1" spans="1:31" x14ac:dyDescent="0.25">
      <c r="A1" s="87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2" t="s">
        <v>99</v>
      </c>
      <c r="AD1" s="83"/>
      <c r="AE1" s="84"/>
    </row>
    <row r="2" spans="1:3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  <c r="AC2" s="82" t="s">
        <v>100</v>
      </c>
      <c r="AD2" s="83"/>
      <c r="AE2" s="84"/>
    </row>
    <row r="3" spans="1:3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82" t="s">
        <v>101</v>
      </c>
      <c r="AD3" s="83"/>
      <c r="AE3" s="84"/>
    </row>
    <row r="4" spans="1:31" x14ac:dyDescent="0.25">
      <c r="A4" s="87"/>
      <c r="B4" s="88"/>
      <c r="C4" s="88"/>
      <c r="D4" s="88"/>
      <c r="E4" s="88"/>
      <c r="F4" s="88"/>
      <c r="G4" s="88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1"/>
      <c r="AC4" s="82" t="s">
        <v>102</v>
      </c>
      <c r="AD4" s="83"/>
      <c r="AE4" s="84"/>
    </row>
    <row r="5" spans="1:31" x14ac:dyDescent="0.25">
      <c r="A5" s="98" t="s">
        <v>1</v>
      </c>
      <c r="B5" s="98"/>
      <c r="C5" s="98"/>
      <c r="D5" s="99">
        <v>45287</v>
      </c>
      <c r="E5" s="99"/>
      <c r="F5" s="99"/>
      <c r="G5" s="99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00" t="s">
        <v>2</v>
      </c>
      <c r="B6" s="100"/>
      <c r="C6" s="100"/>
      <c r="D6" s="101">
        <v>45275</v>
      </c>
      <c r="E6" s="101"/>
      <c r="F6" s="101"/>
      <c r="G6" s="101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80"/>
    </row>
    <row r="7" spans="1:31" ht="16.8" customHeight="1" x14ac:dyDescent="0.25">
      <c r="A7" s="6"/>
      <c r="B7" s="102" t="s">
        <v>3</v>
      </c>
      <c r="C7" s="102"/>
      <c r="D7" s="102"/>
      <c r="E7" s="102"/>
      <c r="F7" s="102"/>
      <c r="G7" s="102" t="s">
        <v>4</v>
      </c>
      <c r="H7" s="102"/>
      <c r="I7" s="102"/>
      <c r="J7" s="102"/>
      <c r="K7" s="102"/>
      <c r="L7" s="102" t="s">
        <v>5</v>
      </c>
      <c r="M7" s="102"/>
      <c r="N7" s="102"/>
      <c r="O7" s="104" t="s">
        <v>98</v>
      </c>
      <c r="P7" s="104"/>
      <c r="Q7" s="104"/>
      <c r="R7" s="104"/>
      <c r="S7" s="104"/>
      <c r="T7" s="104"/>
      <c r="U7" s="104"/>
      <c r="V7" s="104" t="s">
        <v>6</v>
      </c>
      <c r="W7" s="104"/>
      <c r="X7" s="104"/>
      <c r="Y7" s="104"/>
      <c r="Z7" s="104"/>
      <c r="AA7" s="104"/>
      <c r="AB7" s="103" t="s">
        <v>7</v>
      </c>
      <c r="AC7" s="103" t="s">
        <v>8</v>
      </c>
      <c r="AD7" s="103" t="s">
        <v>9</v>
      </c>
      <c r="AE7" s="103"/>
    </row>
    <row r="8" spans="1:31" ht="49.8" customHeight="1" x14ac:dyDescent="0.25">
      <c r="A8" s="7" t="s">
        <v>10</v>
      </c>
      <c r="B8" s="8" t="s">
        <v>11</v>
      </c>
      <c r="C8" s="7" t="s">
        <v>12</v>
      </c>
      <c r="D8" s="7" t="s">
        <v>13</v>
      </c>
      <c r="E8" s="7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97</v>
      </c>
      <c r="O8" s="77" t="s">
        <v>23</v>
      </c>
      <c r="P8" s="78" t="s">
        <v>30</v>
      </c>
      <c r="Q8" s="78" t="s">
        <v>25</v>
      </c>
      <c r="R8" s="78" t="s">
        <v>26</v>
      </c>
      <c r="S8" s="78" t="s">
        <v>27</v>
      </c>
      <c r="T8" s="78" t="s">
        <v>28</v>
      </c>
      <c r="U8" s="78" t="s">
        <v>29</v>
      </c>
      <c r="V8" s="78" t="s">
        <v>24</v>
      </c>
      <c r="W8" s="78" t="s">
        <v>25</v>
      </c>
      <c r="X8" s="78" t="s">
        <v>26</v>
      </c>
      <c r="Y8" s="78" t="s">
        <v>27</v>
      </c>
      <c r="Z8" s="78" t="s">
        <v>28</v>
      </c>
      <c r="AA8" s="78" t="s">
        <v>31</v>
      </c>
      <c r="AB8" s="103"/>
      <c r="AC8" s="103"/>
      <c r="AD8" s="8" t="s">
        <v>32</v>
      </c>
      <c r="AE8" s="8" t="s">
        <v>33</v>
      </c>
    </row>
    <row r="9" spans="1:31" ht="84" customHeight="1" x14ac:dyDescent="0.25">
      <c r="A9" s="9">
        <v>247</v>
      </c>
      <c r="B9" s="10" t="s">
        <v>34</v>
      </c>
      <c r="C9" s="10" t="s">
        <v>35</v>
      </c>
      <c r="D9" s="11" t="s">
        <v>36</v>
      </c>
      <c r="E9" s="12" t="s">
        <v>37</v>
      </c>
      <c r="F9" s="13" t="s">
        <v>38</v>
      </c>
      <c r="G9" s="14">
        <v>2020680010155</v>
      </c>
      <c r="H9" s="11" t="s">
        <v>39</v>
      </c>
      <c r="I9" s="15" t="s">
        <v>40</v>
      </c>
      <c r="J9" s="16">
        <v>44927</v>
      </c>
      <c r="K9" s="16">
        <v>45291</v>
      </c>
      <c r="L9" s="17">
        <v>3</v>
      </c>
      <c r="M9" s="18">
        <v>3</v>
      </c>
      <c r="N9" s="81">
        <f t="shared" ref="N9:N14" si="0">IFERROR(IF(M9/L9&gt;100%,100%,M9/L9),"-")</f>
        <v>1</v>
      </c>
      <c r="O9" s="75" t="s">
        <v>41</v>
      </c>
      <c r="Q9" s="20"/>
      <c r="R9" s="20"/>
      <c r="S9" s="21">
        <v>410740000</v>
      </c>
      <c r="T9" s="22"/>
      <c r="U9" s="23">
        <f>SUM(P9:T9)</f>
        <v>410740000</v>
      </c>
      <c r="V9" s="25"/>
      <c r="W9" s="26"/>
      <c r="X9" s="26"/>
      <c r="Y9" s="25">
        <v>410530000</v>
      </c>
      <c r="Z9" s="24"/>
      <c r="AA9" s="23">
        <f>SUM(V9:Z9)</f>
        <v>410530000</v>
      </c>
      <c r="AB9" s="27">
        <f>IFERROR(AA9/U9,"-")</f>
        <v>0.99948872766226815</v>
      </c>
      <c r="AC9" s="28"/>
      <c r="AD9" s="29" t="s">
        <v>42</v>
      </c>
      <c r="AE9" s="30" t="s">
        <v>43</v>
      </c>
    </row>
    <row r="10" spans="1:31" ht="91.5" customHeight="1" x14ac:dyDescent="0.25">
      <c r="A10" s="9">
        <v>248</v>
      </c>
      <c r="B10" s="31" t="s">
        <v>34</v>
      </c>
      <c r="C10" s="31" t="s">
        <v>35</v>
      </c>
      <c r="D10" s="32" t="s">
        <v>36</v>
      </c>
      <c r="E10" s="33" t="s">
        <v>44</v>
      </c>
      <c r="F10" s="34" t="s">
        <v>45</v>
      </c>
      <c r="G10" s="14">
        <v>2020680010155</v>
      </c>
      <c r="H10" s="11" t="s">
        <v>39</v>
      </c>
      <c r="I10" s="10" t="s">
        <v>46</v>
      </c>
      <c r="J10" s="16">
        <v>44927</v>
      </c>
      <c r="K10" s="16">
        <v>45291</v>
      </c>
      <c r="L10" s="35">
        <v>1</v>
      </c>
      <c r="M10" s="36">
        <v>1</v>
      </c>
      <c r="N10" s="81">
        <f t="shared" si="0"/>
        <v>1</v>
      </c>
      <c r="O10" s="75" t="s">
        <v>90</v>
      </c>
      <c r="P10" s="37"/>
      <c r="Q10" s="26"/>
      <c r="R10" s="26"/>
      <c r="S10" s="38">
        <v>97160322</v>
      </c>
      <c r="T10" s="39"/>
      <c r="U10" s="23">
        <f>SUM(P10:T10)</f>
        <v>97160322</v>
      </c>
      <c r="V10" s="25"/>
      <c r="W10" s="26"/>
      <c r="X10" s="26"/>
      <c r="Y10" s="25">
        <v>94340925</v>
      </c>
      <c r="Z10" s="24"/>
      <c r="AA10" s="23">
        <f>SUM(V10:Z10)</f>
        <v>94340925</v>
      </c>
      <c r="AB10" s="27">
        <f t="shared" ref="AB10:AB21" si="1">IFERROR(AA10/U10,"-")</f>
        <v>0.97098201259563544</v>
      </c>
      <c r="AC10" s="40"/>
      <c r="AD10" s="41" t="s">
        <v>42</v>
      </c>
      <c r="AE10" s="30" t="s">
        <v>43</v>
      </c>
    </row>
    <row r="11" spans="1:31" ht="220.8" x14ac:dyDescent="0.25">
      <c r="A11" s="9">
        <v>249</v>
      </c>
      <c r="B11" s="31" t="s">
        <v>34</v>
      </c>
      <c r="C11" s="31" t="s">
        <v>35</v>
      </c>
      <c r="D11" s="32" t="s">
        <v>47</v>
      </c>
      <c r="E11" s="33" t="s">
        <v>48</v>
      </c>
      <c r="F11" s="34" t="s">
        <v>49</v>
      </c>
      <c r="G11" s="14">
        <v>2020680010147</v>
      </c>
      <c r="H11" s="11" t="s">
        <v>50</v>
      </c>
      <c r="I11" s="42" t="s">
        <v>51</v>
      </c>
      <c r="J11" s="16">
        <v>44927</v>
      </c>
      <c r="K11" s="16">
        <v>45291</v>
      </c>
      <c r="L11" s="35">
        <v>1</v>
      </c>
      <c r="M11" s="36">
        <v>1</v>
      </c>
      <c r="N11" s="81">
        <f t="shared" si="0"/>
        <v>1</v>
      </c>
      <c r="O11" s="75" t="s">
        <v>95</v>
      </c>
      <c r="P11" s="43">
        <v>265000000</v>
      </c>
      <c r="Q11" s="26"/>
      <c r="R11" s="26"/>
      <c r="S11" s="38">
        <v>1858198260</v>
      </c>
      <c r="T11" s="39"/>
      <c r="U11" s="23">
        <f>SUM(P11:T11)</f>
        <v>2123198260</v>
      </c>
      <c r="V11" s="25">
        <v>192266936</v>
      </c>
      <c r="W11" s="26"/>
      <c r="X11" s="26"/>
      <c r="Y11" s="25">
        <v>1455322094</v>
      </c>
      <c r="Z11" s="24"/>
      <c r="AA11" s="23">
        <f>SUM(V11:Z11)</f>
        <v>1647589030</v>
      </c>
      <c r="AB11" s="27">
        <f t="shared" si="1"/>
        <v>0.77599396205232385</v>
      </c>
      <c r="AC11" s="40"/>
      <c r="AD11" s="41" t="s">
        <v>42</v>
      </c>
      <c r="AE11" s="30" t="s">
        <v>43</v>
      </c>
    </row>
    <row r="12" spans="1:31" ht="164.25" customHeight="1" x14ac:dyDescent="0.25">
      <c r="A12" s="9">
        <v>250</v>
      </c>
      <c r="B12" s="10" t="s">
        <v>34</v>
      </c>
      <c r="C12" s="10" t="s">
        <v>35</v>
      </c>
      <c r="D12" s="11" t="s">
        <v>47</v>
      </c>
      <c r="E12" s="12" t="s">
        <v>52</v>
      </c>
      <c r="F12" s="13" t="s">
        <v>53</v>
      </c>
      <c r="G12" s="14">
        <v>2020680010117</v>
      </c>
      <c r="H12" s="11" t="s">
        <v>54</v>
      </c>
      <c r="I12" s="42" t="s">
        <v>55</v>
      </c>
      <c r="J12" s="16">
        <v>44927</v>
      </c>
      <c r="K12" s="16">
        <v>45291</v>
      </c>
      <c r="L12" s="17">
        <v>17500</v>
      </c>
      <c r="M12" s="44">
        <v>17500</v>
      </c>
      <c r="N12" s="81">
        <f t="shared" si="0"/>
        <v>1</v>
      </c>
      <c r="O12" s="75" t="s">
        <v>96</v>
      </c>
      <c r="P12" s="43">
        <v>105000000</v>
      </c>
      <c r="Q12" s="45"/>
      <c r="R12" s="26"/>
      <c r="S12" s="46">
        <v>375407475</v>
      </c>
      <c r="T12" s="39"/>
      <c r="U12" s="23">
        <f>SUM(P12:T12)</f>
        <v>480407475</v>
      </c>
      <c r="V12" s="25">
        <v>74965729</v>
      </c>
      <c r="W12" s="26"/>
      <c r="X12" s="26"/>
      <c r="Y12" s="43">
        <v>356584640</v>
      </c>
      <c r="Z12" s="24"/>
      <c r="AA12" s="23">
        <f>SUM(V12:Z12)</f>
        <v>431550369</v>
      </c>
      <c r="AB12" s="27">
        <f t="shared" si="1"/>
        <v>0.8983006956750621</v>
      </c>
      <c r="AC12" s="28"/>
      <c r="AD12" s="29" t="s">
        <v>42</v>
      </c>
      <c r="AE12" s="30" t="s">
        <v>43</v>
      </c>
    </row>
    <row r="13" spans="1:31" ht="116.25" customHeight="1" x14ac:dyDescent="0.25">
      <c r="A13" s="9">
        <v>251</v>
      </c>
      <c r="B13" s="10" t="s">
        <v>34</v>
      </c>
      <c r="C13" s="10" t="s">
        <v>35</v>
      </c>
      <c r="D13" s="11" t="s">
        <v>56</v>
      </c>
      <c r="E13" s="12" t="s">
        <v>57</v>
      </c>
      <c r="F13" s="13" t="s">
        <v>58</v>
      </c>
      <c r="G13" s="14">
        <v>2020680010181</v>
      </c>
      <c r="H13" s="11" t="s">
        <v>59</v>
      </c>
      <c r="I13" s="42" t="s">
        <v>60</v>
      </c>
      <c r="J13" s="16">
        <v>44927</v>
      </c>
      <c r="K13" s="16">
        <v>45291</v>
      </c>
      <c r="L13" s="35">
        <v>174</v>
      </c>
      <c r="M13" s="36">
        <v>181</v>
      </c>
      <c r="N13" s="81">
        <f t="shared" si="0"/>
        <v>1</v>
      </c>
      <c r="O13" s="75" t="s">
        <v>93</v>
      </c>
      <c r="P13" s="43">
        <v>95580278</v>
      </c>
      <c r="Q13" s="26"/>
      <c r="R13" s="26"/>
      <c r="S13" s="38">
        <v>13727350</v>
      </c>
      <c r="T13" s="39"/>
      <c r="U13" s="23">
        <f>SUM(P13:T13)</f>
        <v>109307628</v>
      </c>
      <c r="V13" s="25">
        <v>95580277</v>
      </c>
      <c r="W13" s="26"/>
      <c r="X13" s="26"/>
      <c r="Z13" s="24"/>
      <c r="AA13" s="23">
        <f>SUM(V13:Z13)</f>
        <v>95580277</v>
      </c>
      <c r="AB13" s="27">
        <f t="shared" si="1"/>
        <v>0.87441543420922097</v>
      </c>
      <c r="AC13" s="40"/>
      <c r="AD13" s="41" t="s">
        <v>42</v>
      </c>
      <c r="AE13" s="30" t="s">
        <v>43</v>
      </c>
    </row>
    <row r="14" spans="1:31" ht="71.25" customHeight="1" x14ac:dyDescent="0.25">
      <c r="A14" s="9">
        <v>252</v>
      </c>
      <c r="B14" s="10" t="s">
        <v>34</v>
      </c>
      <c r="C14" s="10" t="s">
        <v>35</v>
      </c>
      <c r="D14" s="11" t="s">
        <v>56</v>
      </c>
      <c r="E14" s="12" t="s">
        <v>61</v>
      </c>
      <c r="F14" s="13" t="s">
        <v>62</v>
      </c>
      <c r="G14" s="14">
        <v>2020680010181</v>
      </c>
      <c r="H14" s="11" t="s">
        <v>59</v>
      </c>
      <c r="I14" s="19" t="s">
        <v>63</v>
      </c>
      <c r="J14" s="16">
        <v>44927</v>
      </c>
      <c r="K14" s="16">
        <v>45291</v>
      </c>
      <c r="L14" s="107">
        <v>0.85</v>
      </c>
      <c r="M14" s="109">
        <v>0.85</v>
      </c>
      <c r="N14" s="111">
        <f t="shared" si="0"/>
        <v>1</v>
      </c>
      <c r="O14" s="75" t="s">
        <v>92</v>
      </c>
      <c r="P14" s="43">
        <v>2045000000</v>
      </c>
      <c r="Q14" s="26"/>
      <c r="R14" s="26"/>
      <c r="S14" s="38">
        <v>155437730</v>
      </c>
      <c r="T14" s="25"/>
      <c r="U14" s="105">
        <f>SUM(P14:T15)</f>
        <v>5030437730</v>
      </c>
      <c r="V14" s="25">
        <v>2009664998</v>
      </c>
      <c r="W14" s="26"/>
      <c r="X14" s="26"/>
      <c r="Y14" s="25"/>
      <c r="Z14" s="24"/>
      <c r="AA14" s="105">
        <f>SUM(V14:Z15)</f>
        <v>2009664998</v>
      </c>
      <c r="AB14" s="92">
        <f t="shared" si="1"/>
        <v>0.39950101877118355</v>
      </c>
      <c r="AC14" s="94"/>
      <c r="AD14" s="96" t="s">
        <v>42</v>
      </c>
      <c r="AE14" s="85" t="s">
        <v>43</v>
      </c>
    </row>
    <row r="15" spans="1:31" ht="149.25" customHeight="1" x14ac:dyDescent="0.25">
      <c r="A15" s="9">
        <v>252</v>
      </c>
      <c r="B15" s="10" t="s">
        <v>34</v>
      </c>
      <c r="C15" s="10" t="s">
        <v>35</v>
      </c>
      <c r="D15" s="11" t="s">
        <v>56</v>
      </c>
      <c r="E15" s="12" t="s">
        <v>61</v>
      </c>
      <c r="F15" s="13" t="s">
        <v>62</v>
      </c>
      <c r="G15" s="14">
        <v>2023680010033</v>
      </c>
      <c r="H15" s="11" t="s">
        <v>89</v>
      </c>
      <c r="I15" s="19" t="s">
        <v>63</v>
      </c>
      <c r="J15" s="61">
        <v>45105</v>
      </c>
      <c r="K15" s="61">
        <v>45291</v>
      </c>
      <c r="L15" s="108"/>
      <c r="M15" s="110"/>
      <c r="N15" s="112"/>
      <c r="O15" s="76" t="s">
        <v>87</v>
      </c>
      <c r="P15" s="43"/>
      <c r="Q15" s="26"/>
      <c r="R15" s="26"/>
      <c r="S15" s="62">
        <v>2830000000</v>
      </c>
      <c r="T15" s="37"/>
      <c r="U15" s="106"/>
      <c r="V15" s="25"/>
      <c r="W15" s="26"/>
      <c r="X15" s="26"/>
      <c r="Y15" s="43"/>
      <c r="Z15" s="24"/>
      <c r="AA15" s="106"/>
      <c r="AB15" s="93"/>
      <c r="AC15" s="95"/>
      <c r="AD15" s="97"/>
      <c r="AE15" s="86"/>
    </row>
    <row r="16" spans="1:31" ht="78.75" customHeight="1" x14ac:dyDescent="0.25">
      <c r="A16" s="9">
        <v>253</v>
      </c>
      <c r="B16" s="10" t="s">
        <v>34</v>
      </c>
      <c r="C16" s="10" t="s">
        <v>35</v>
      </c>
      <c r="D16" s="11" t="s">
        <v>56</v>
      </c>
      <c r="E16" s="12" t="s">
        <v>64</v>
      </c>
      <c r="F16" s="13" t="s">
        <v>65</v>
      </c>
      <c r="G16" s="14">
        <v>2020680010172</v>
      </c>
      <c r="H16" s="11" t="s">
        <v>66</v>
      </c>
      <c r="I16" s="42" t="s">
        <v>67</v>
      </c>
      <c r="J16" s="16">
        <v>44927</v>
      </c>
      <c r="K16" s="16">
        <v>45291</v>
      </c>
      <c r="L16" s="48">
        <v>1</v>
      </c>
      <c r="M16" s="47">
        <v>1</v>
      </c>
      <c r="N16" s="81">
        <f>IFERROR(IF(M16/L16&gt;100%,100%,M16/L16),"-")</f>
        <v>1</v>
      </c>
      <c r="O16" s="75" t="s">
        <v>94</v>
      </c>
      <c r="P16" s="43">
        <v>350000000</v>
      </c>
      <c r="Q16" s="26"/>
      <c r="R16" s="26"/>
      <c r="S16" s="49"/>
      <c r="T16" s="25"/>
      <c r="U16" s="23">
        <f>SUM(P16:T16)</f>
        <v>350000000</v>
      </c>
      <c r="V16" s="25">
        <v>340908297</v>
      </c>
      <c r="W16" s="26"/>
      <c r="X16" s="26"/>
      <c r="Y16" s="25"/>
      <c r="Z16" s="24"/>
      <c r="AA16" s="23">
        <f>SUM(V16:Z16)</f>
        <v>340908297</v>
      </c>
      <c r="AB16" s="27">
        <f t="shared" si="1"/>
        <v>0.97402370571428576</v>
      </c>
      <c r="AC16" s="40"/>
      <c r="AD16" s="41" t="s">
        <v>42</v>
      </c>
      <c r="AE16" s="30" t="s">
        <v>43</v>
      </c>
    </row>
    <row r="17" spans="1:31" ht="85.5" customHeight="1" x14ac:dyDescent="0.25">
      <c r="A17" s="9">
        <v>254</v>
      </c>
      <c r="B17" s="10" t="s">
        <v>34</v>
      </c>
      <c r="C17" s="10" t="s">
        <v>35</v>
      </c>
      <c r="D17" s="11" t="s">
        <v>56</v>
      </c>
      <c r="E17" s="12" t="s">
        <v>69</v>
      </c>
      <c r="F17" s="13" t="s">
        <v>70</v>
      </c>
      <c r="G17" s="14">
        <v>2020680010172</v>
      </c>
      <c r="H17" s="11" t="s">
        <v>66</v>
      </c>
      <c r="I17" s="42" t="s">
        <v>71</v>
      </c>
      <c r="J17" s="16">
        <v>44927</v>
      </c>
      <c r="K17" s="16">
        <v>45291</v>
      </c>
      <c r="L17" s="17">
        <v>2000</v>
      </c>
      <c r="M17" s="36">
        <v>1341</v>
      </c>
      <c r="N17" s="81">
        <f>IFERROR(IF(M17/L17&gt;100%,100%,M17/L17),"-")</f>
        <v>0.67049999999999998</v>
      </c>
      <c r="O17" s="75" t="s">
        <v>68</v>
      </c>
      <c r="P17" s="43">
        <v>350000000</v>
      </c>
      <c r="Q17" s="26"/>
      <c r="R17" s="26"/>
      <c r="S17" s="49"/>
      <c r="T17" s="25"/>
      <c r="U17" s="23">
        <f>SUM(P17:T17)</f>
        <v>350000000</v>
      </c>
      <c r="V17" s="25">
        <v>272150000</v>
      </c>
      <c r="W17" s="26"/>
      <c r="X17" s="26"/>
      <c r="Y17" s="25"/>
      <c r="Z17" s="24"/>
      <c r="AA17" s="23">
        <f>SUM(V17:Z17)</f>
        <v>272150000</v>
      </c>
      <c r="AB17" s="27">
        <f t="shared" si="1"/>
        <v>0.77757142857142858</v>
      </c>
      <c r="AC17" s="28"/>
      <c r="AD17" s="29" t="s">
        <v>42</v>
      </c>
      <c r="AE17" s="30" t="s">
        <v>43</v>
      </c>
    </row>
    <row r="18" spans="1:31" ht="57.75" customHeight="1" x14ac:dyDescent="0.25">
      <c r="A18" s="9">
        <v>255</v>
      </c>
      <c r="B18" s="10" t="s">
        <v>34</v>
      </c>
      <c r="C18" s="10" t="s">
        <v>35</v>
      </c>
      <c r="D18" s="11" t="s">
        <v>56</v>
      </c>
      <c r="E18" s="12" t="s">
        <v>72</v>
      </c>
      <c r="F18" s="13" t="s">
        <v>73</v>
      </c>
      <c r="G18" s="14">
        <v>2020680010172</v>
      </c>
      <c r="H18" s="11" t="s">
        <v>66</v>
      </c>
      <c r="I18" s="19" t="s">
        <v>74</v>
      </c>
      <c r="J18" s="16">
        <v>44927</v>
      </c>
      <c r="K18" s="16">
        <v>45291</v>
      </c>
      <c r="L18" s="17">
        <v>350</v>
      </c>
      <c r="M18" s="36">
        <v>350</v>
      </c>
      <c r="N18" s="81">
        <f>IFERROR(IF(M18/L18&gt;100%,100%,M18/L18),"-")</f>
        <v>1</v>
      </c>
      <c r="O18" s="75" t="s">
        <v>91</v>
      </c>
      <c r="P18" s="43">
        <v>20000000</v>
      </c>
      <c r="Q18" s="26"/>
      <c r="R18" s="26"/>
      <c r="S18" s="49"/>
      <c r="T18" s="25"/>
      <c r="U18" s="23">
        <f>SUM(P18:T18)</f>
        <v>20000000</v>
      </c>
      <c r="V18" s="43">
        <v>17479566</v>
      </c>
      <c r="W18" s="26"/>
      <c r="X18" s="26"/>
      <c r="Y18" s="25"/>
      <c r="Z18" s="24"/>
      <c r="AA18" s="23">
        <f>SUM(V18:Z18)</f>
        <v>17479566</v>
      </c>
      <c r="AB18" s="27">
        <f t="shared" si="1"/>
        <v>0.87397829999999999</v>
      </c>
      <c r="AC18" s="28"/>
      <c r="AD18" s="29" t="s">
        <v>42</v>
      </c>
      <c r="AE18" s="30" t="s">
        <v>43</v>
      </c>
    </row>
    <row r="19" spans="1:31" ht="72.75" customHeight="1" x14ac:dyDescent="0.25">
      <c r="A19" s="7">
        <v>256</v>
      </c>
      <c r="B19" s="50" t="s">
        <v>34</v>
      </c>
      <c r="C19" s="50" t="s">
        <v>35</v>
      </c>
      <c r="D19" s="51" t="s">
        <v>56</v>
      </c>
      <c r="E19" s="52" t="s">
        <v>75</v>
      </c>
      <c r="F19" s="53" t="s">
        <v>76</v>
      </c>
      <c r="G19" s="14"/>
      <c r="H19" s="11" t="s">
        <v>77</v>
      </c>
      <c r="I19" s="19" t="s">
        <v>78</v>
      </c>
      <c r="J19" s="16">
        <v>44927</v>
      </c>
      <c r="K19" s="16">
        <v>45291</v>
      </c>
      <c r="L19" s="35">
        <v>0</v>
      </c>
      <c r="M19" s="36">
        <v>0</v>
      </c>
      <c r="N19" s="81" t="str">
        <f>IFERROR(IF(M19/L19&gt;100%,100%,M19/L19),"-")</f>
        <v>-</v>
      </c>
      <c r="O19" s="75" t="s">
        <v>68</v>
      </c>
      <c r="P19" s="43"/>
      <c r="Q19" s="26"/>
      <c r="R19" s="26"/>
      <c r="S19" s="49"/>
      <c r="T19" s="25"/>
      <c r="U19" s="23">
        <f>SUM(P19:T19)</f>
        <v>0</v>
      </c>
      <c r="V19" s="25"/>
      <c r="W19" s="26"/>
      <c r="X19" s="26"/>
      <c r="Y19" s="25"/>
      <c r="Z19" s="24"/>
      <c r="AA19" s="23">
        <f>SUM(V19:Z19)</f>
        <v>0</v>
      </c>
      <c r="AB19" s="27" t="str">
        <f t="shared" si="1"/>
        <v>-</v>
      </c>
      <c r="AC19" s="40"/>
      <c r="AD19" s="41" t="s">
        <v>42</v>
      </c>
      <c r="AE19" s="30" t="s">
        <v>43</v>
      </c>
    </row>
    <row r="20" spans="1:31" ht="184.5" customHeight="1" x14ac:dyDescent="0.25">
      <c r="A20" s="9">
        <v>301</v>
      </c>
      <c r="B20" s="15" t="s">
        <v>79</v>
      </c>
      <c r="C20" s="15" t="s">
        <v>80</v>
      </c>
      <c r="D20" s="54" t="s">
        <v>81</v>
      </c>
      <c r="E20" s="55" t="s">
        <v>82</v>
      </c>
      <c r="F20" s="56" t="s">
        <v>83</v>
      </c>
      <c r="G20" s="14">
        <v>2022680010082</v>
      </c>
      <c r="H20" s="54" t="s">
        <v>84</v>
      </c>
      <c r="I20" s="57" t="s">
        <v>85</v>
      </c>
      <c r="J20" s="58">
        <v>44927</v>
      </c>
      <c r="K20" s="58">
        <v>45291</v>
      </c>
      <c r="L20" s="35">
        <v>1</v>
      </c>
      <c r="M20" s="36">
        <v>1</v>
      </c>
      <c r="N20" s="81">
        <f>IFERROR(IF(M20/L20&gt;100%,100%,M20/L20),"-")</f>
        <v>1</v>
      </c>
      <c r="O20" s="76" t="s">
        <v>86</v>
      </c>
      <c r="P20" s="43">
        <v>950000000</v>
      </c>
      <c r="Q20" s="20"/>
      <c r="R20" s="20"/>
      <c r="S20" s="62">
        <v>1210000000</v>
      </c>
      <c r="U20" s="23">
        <f>SUM(P20:S20)</f>
        <v>2160000000</v>
      </c>
      <c r="V20" s="25">
        <v>16300000</v>
      </c>
      <c r="W20" s="20"/>
      <c r="X20" s="20"/>
      <c r="Y20" s="25">
        <v>836578265</v>
      </c>
      <c r="Z20" s="59"/>
      <c r="AA20" s="23">
        <f>SUM(V20:Y20)</f>
        <v>852878265</v>
      </c>
      <c r="AB20" s="27">
        <f t="shared" si="1"/>
        <v>0.39485104861111109</v>
      </c>
      <c r="AC20" s="40"/>
      <c r="AD20" s="41" t="s">
        <v>42</v>
      </c>
      <c r="AE20" s="60" t="s">
        <v>43</v>
      </c>
    </row>
    <row r="21" spans="1:31" ht="15" customHeight="1" x14ac:dyDescent="0.25">
      <c r="A21" s="63" cm="1">
        <f t="array" ref="A21">SUM(--(FREQUENCY(A9:A20,A9:A20)&gt;0))</f>
        <v>11</v>
      </c>
      <c r="B21" s="64"/>
      <c r="C21" s="65"/>
      <c r="D21" s="65"/>
      <c r="E21" s="65"/>
      <c r="F21" s="65"/>
      <c r="G21" s="66"/>
      <c r="H21" s="65"/>
      <c r="I21" s="65"/>
      <c r="J21" s="65"/>
      <c r="K21" s="67"/>
      <c r="L21" s="68"/>
      <c r="M21" s="69" t="s">
        <v>88</v>
      </c>
      <c r="N21" s="68">
        <v>0.97926758110876444</v>
      </c>
      <c r="O21" s="70"/>
      <c r="P21" s="71">
        <f>SUM(P9:P20)</f>
        <v>4180580278</v>
      </c>
      <c r="Q21" s="71">
        <f t="shared" ref="Q21:T21" si="2">SUM(Q9:Q20)</f>
        <v>0</v>
      </c>
      <c r="R21" s="71">
        <f t="shared" si="2"/>
        <v>0</v>
      </c>
      <c r="S21" s="71">
        <f t="shared" si="2"/>
        <v>6950671137</v>
      </c>
      <c r="T21" s="71">
        <f t="shared" si="2"/>
        <v>0</v>
      </c>
      <c r="U21" s="72">
        <f>SUM(U9:U20)</f>
        <v>11131251415</v>
      </c>
      <c r="V21" s="71">
        <f>SUM(V9:V20)</f>
        <v>3019315803</v>
      </c>
      <c r="W21" s="71">
        <f t="shared" ref="W21:AA21" si="3">SUM(W9:W20)</f>
        <v>0</v>
      </c>
      <c r="X21" s="71">
        <f t="shared" si="3"/>
        <v>0</v>
      </c>
      <c r="Y21" s="71">
        <f t="shared" si="3"/>
        <v>3153355924</v>
      </c>
      <c r="Z21" s="71">
        <f t="shared" si="3"/>
        <v>0</v>
      </c>
      <c r="AA21" s="72">
        <f t="shared" si="3"/>
        <v>6172671727</v>
      </c>
      <c r="AB21" s="79">
        <f>IFERROR(AA21/U21,"-")</f>
        <v>0.55453528959753529</v>
      </c>
      <c r="AC21" s="72">
        <f>SUM(AC9:AC20)</f>
        <v>0</v>
      </c>
      <c r="AD21" s="70"/>
      <c r="AE21" s="70"/>
    </row>
    <row r="22" spans="1:31" ht="14.25" customHeight="1" x14ac:dyDescent="0.25"/>
    <row r="23" spans="1:31" ht="14.25" customHeight="1" x14ac:dyDescent="0.25"/>
    <row r="24" spans="1:31" ht="14.25" customHeight="1" x14ac:dyDescent="0.25"/>
    <row r="25" spans="1:31" ht="14.25" customHeight="1" x14ac:dyDescent="0.25"/>
    <row r="26" spans="1:31" x14ac:dyDescent="0.25">
      <c r="U26" s="74"/>
    </row>
  </sheetData>
  <mergeCells count="27">
    <mergeCell ref="AB7:AB8"/>
    <mergeCell ref="U14:U15"/>
    <mergeCell ref="AA14:AA15"/>
    <mergeCell ref="L14:L15"/>
    <mergeCell ref="M14:M15"/>
    <mergeCell ref="N14:N15"/>
    <mergeCell ref="A1:A4"/>
    <mergeCell ref="B1:AB4"/>
    <mergeCell ref="AB14:AB15"/>
    <mergeCell ref="AC14:AC15"/>
    <mergeCell ref="AD14:AD15"/>
    <mergeCell ref="A5:C5"/>
    <mergeCell ref="D5:G5"/>
    <mergeCell ref="A6:C6"/>
    <mergeCell ref="D6:G6"/>
    <mergeCell ref="B7:F7"/>
    <mergeCell ref="G7:K7"/>
    <mergeCell ref="AC7:AC8"/>
    <mergeCell ref="AD7:AE7"/>
    <mergeCell ref="L7:N7"/>
    <mergeCell ref="O7:U7"/>
    <mergeCell ref="V7:AA7"/>
    <mergeCell ref="AC1:AE1"/>
    <mergeCell ref="AC2:AE2"/>
    <mergeCell ref="AC3:AE3"/>
    <mergeCell ref="AC4:AE4"/>
    <mergeCell ref="AE14:AE15"/>
  </mergeCells>
  <conditionalFormatting sqref="N9:N14 N16:N20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14"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 Diciembre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Leyla Forero Rojas</dc:creator>
  <cp:lastModifiedBy>Cindy Sarmiento</cp:lastModifiedBy>
  <dcterms:created xsi:type="dcterms:W3CDTF">2023-10-24T17:13:53Z</dcterms:created>
  <dcterms:modified xsi:type="dcterms:W3CDTF">2024-01-15T22:18:09Z</dcterms:modified>
</cp:coreProperties>
</file>