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200465F3-3FD4-46A5-B775-2A44D90C14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14" r:id="rId1"/>
  </sheets>
  <definedNames>
    <definedName name="_xlnm._FilterDatabase" localSheetId="0" hidden="1">'PA 2023'!$A$8:$AG$15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4" l="1"/>
  <c r="N12" i="14"/>
  <c r="N10" i="14"/>
  <c r="N9" i="14"/>
  <c r="AB16" i="14"/>
  <c r="AB14" i="14"/>
  <c r="AB12" i="14"/>
  <c r="AB11" i="14"/>
  <c r="AB10" i="14"/>
  <c r="AB9" i="14"/>
  <c r="AA9" i="14"/>
  <c r="U9" i="14"/>
  <c r="AA10" i="14"/>
  <c r="U10" i="14"/>
  <c r="AA11" i="14"/>
  <c r="U11" i="14"/>
  <c r="AA12" i="14"/>
  <c r="U12" i="14"/>
  <c r="AA14" i="14"/>
  <c r="U14" i="14"/>
  <c r="AA16" i="14"/>
  <c r="U16" i="14"/>
  <c r="A16" i="14" a="1"/>
  <c r="A16" i="14"/>
  <c r="N11" i="14"/>
  <c r="AC16" i="14"/>
  <c r="Z16" i="14"/>
  <c r="Y16" i="14"/>
  <c r="X16" i="14"/>
  <c r="W16" i="14"/>
  <c r="T16" i="14"/>
  <c r="S16" i="14"/>
  <c r="R16" i="14"/>
  <c r="Q16" i="14"/>
  <c r="P16" i="14"/>
  <c r="V16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<sst xmlns="http://schemas.openxmlformats.org/spreadsheetml/2006/main" count="111" uniqueCount="74">
  <si>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</si>
  <si>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</si>
  <si>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</si>
  <si>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</si>
  <si>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</si>
  <si>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</si>
  <si>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</si>
  <si>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</si>
  <si>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</si>
  <si>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</si>
  <si>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</si>
  <si>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</si>
  <si>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</si>
  <si>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</si>
  <si>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</si>
  <si>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</si>
  <si>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</si>
  <si>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</si>
  <si>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</si>
  <si>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</si>
  <si>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</si>
  <si>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</si>
  <si>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</si>
  <si>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</si>
  <si>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</si>
  <si>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</si>
  <si>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</si>
  <si>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</si>
  <si>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</si>
  <si>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</si>
  <si>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</si>
  <si>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</si>
  <si>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</si>
  <si>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</si>
  <si>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</si>
  <si>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</si>
  <si>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</si>
  <si>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</si>
  <si>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</si>
  <si>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</si>
  <si>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</si>
  <si>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</si>
  <si>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</si>
  <si>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</si>
  <si>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</si>
  <si>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</si>
  <si>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</si>
  <si>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</si>
  <si>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</si>
  <si>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</si>
  <si>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BUCARAMANGA TERRITORIO LIBRE DE CORRUPCIÓN: INSTITUCIONES SÓLIDAS Y CONFIABLES</t>
  </si>
  <si>
    <t>RECURSOS COMPROMETIDOS</t>
  </si>
  <si>
    <t>TOTAL COMPROMETIDO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</si>
  <si>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</si>
  <si>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Elaborar a través de un ejercicio de participación a nivel interno un documento que regule la Comisión Territorial Ciudadana para la Lucha contra la Corrupción e instalarla en el municipio.</t>
  </si>
  <si>
    <t>Estructurar la Política Pública de Transparencia y Anticorrupción para el municipio de Bucaramanga, a través de una fase de diagnóstico, participación, formulación y metodología para su implementación en el municipio de Bucaramanga.</t>
  </si>
  <si>
    <t>Realizar la formulación e implementación de una estrategia de prevención del daño antijurídico en el Municipio de Bucaramanga.</t>
  </si>
  <si>
    <t>Disponer de los servicios de apoyo al porceso de gestión juridica con la ejecución de actividades encaminadas a la protección y defensa jurídica del Municipio de Bucaramanga.</t>
  </si>
  <si>
    <t>Realizar la formulación e implementación de la Agenda Regulatoria del Municipio de Bucaramanga.</t>
  </si>
  <si>
    <t>Realizar la estructuración, adopción, y seguimiento de la Agenda Regulatoria en el Municipio de Bucaramanga.</t>
  </si>
  <si>
    <t>2.3.2.02.02.008.1202005.82120.201</t>
  </si>
  <si>
    <t>AVANCE FÍSICO</t>
  </si>
  <si>
    <t>EFICACIA</t>
  </si>
  <si>
    <t>Adrián Ignacio González Jaimes</t>
  </si>
  <si>
    <t>2.3.2.02.02.008.1202005.83152.201 ($6.975.000)
2.3.2.02.02.008.1202005.82120.201 ( $50.457.960)
 2.3.2.02.02.008.1202005.82120.501 ($83.520.000)</t>
  </si>
  <si>
    <t xml:space="preserve">2.3.2.02.02.008.4501001.82120.201 ($30.960.000)
2.3.2.02.02.008.4501001.82120.501 ($18.144.000)
</t>
  </si>
  <si>
    <t>2.3.2.02.02.008.4501001.82120.201 ($10.320.000)
2.3.2.02.02.008.4501001.82120.501 ($6.514.666,66)</t>
  </si>
  <si>
    <t>2.3.2.02.02.008.4501001.82120.201 ($10.320.000)
2.3.2.02.02.008.4501001.82120.501 ($10.141.333,34)</t>
  </si>
  <si>
    <t>2.3.2.02.02.008.1205006.82120.201
($107.395.837,08)
2.3.2.02.02.008.1205006.82120.501 ($29.004.162,92)</t>
  </si>
  <si>
    <t>2.3.2.02.02.008.1205006.82120.201 ($238029162,92)
2.3.2.02.02.008.1205006.82120.501 ($152.675.837,08)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</si>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</sst>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3" borderId="3" xfId="0" applyFill="1" applyBorder="1" applyAlignment="1">
      <alignment vertical="top"/>
    </xf>
    <xf numFmtId="0" fontId="6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09" applyNumberFormat="1" applyFont="1" applyBorder="1" applyAlignment="1">
      <alignment horizontal="center" vertical="center" wrapText="1"/>
    </xf>
    <xf numFmtId="166" fontId="6" fillId="0" borderId="2" xfId="110" applyNumberFormat="1" applyFont="1" applyFill="1" applyBorder="1" applyAlignment="1">
      <alignment horizontal="right" vertical="center" wrapText="1"/>
    </xf>
    <xf numFmtId="166" fontId="3" fillId="0" borderId="2" xfId="11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/>
    </xf>
    <xf numFmtId="166" fontId="7" fillId="2" borderId="2" xfId="109" applyNumberFormat="1" applyFont="1" applyFill="1" applyBorder="1" applyAlignment="1">
      <alignment horizontal="right" vertical="center" wrapText="1"/>
    </xf>
    <xf numFmtId="9" fontId="3" fillId="0" borderId="2" xfId="111" applyFont="1" applyFill="1" applyBorder="1" applyAlignment="1">
      <alignment horizontal="center" vertical="center" wrapText="1"/>
    </xf>
    <xf numFmtId="5" fontId="3" fillId="0" borderId="2" xfId="11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5" fontId="3" fillId="0" borderId="2" xfId="11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107" applyNumberFormat="1" applyFont="1" applyFill="1" applyBorder="1" applyAlignment="1">
      <alignment vertical="center"/>
    </xf>
    <xf numFmtId="165" fontId="7" fillId="2" borderId="2" xfId="107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9" fontId="9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right" vertical="center"/>
    </xf>
    <xf numFmtId="44" fontId="6" fillId="2" borderId="2" xfId="107" applyFont="1" applyFill="1" applyBorder="1" applyAlignment="1">
      <alignment vertical="center"/>
    </xf>
    <xf numFmtId="166" fontId="4" fillId="0" borderId="2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/>
    </xf>
    <xf numFmtId="3" fontId="6" fillId="2" borderId="2" xfId="0" applyNumberFormat="1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vertical="top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top"/>
    </xf>
    <xf numFmtId="14" fontId="0" fillId="3" borderId="10" xfId="0" applyNumberFormat="1" applyFill="1" applyBorder="1" applyAlignment="1">
      <alignment vertical="top"/>
    </xf>
    <xf numFmtId="14" fontId="0" fillId="3" borderId="10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8" xfId="108" applyNumberFormat="1" applyFont="1" applyBorder="1" applyAlignment="1">
      <alignment horizontal="center" vertical="center" wrapText="1"/>
    </xf>
    <xf numFmtId="2" fontId="6" fillId="0" borderId="9" xfId="108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2" fontId="7" fillId="0" borderId="6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5" xfId="108" applyNumberFormat="1" applyFont="1" applyBorder="1" applyAlignment="1">
      <alignment horizontal="center" vertical="center" wrapText="1"/>
    </xf>
    <xf numFmtId="2" fontId="7" fillId="0" borderId="7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6" fontId="7" fillId="2" borderId="1" xfId="109" applyNumberFormat="1" applyFont="1" applyFill="1" applyBorder="1" applyAlignment="1">
      <alignment horizontal="right" vertical="center" wrapText="1"/>
    </xf>
    <xf numFmtId="166" fontId="7" fillId="2" borderId="4" xfId="109" applyNumberFormat="1" applyFont="1" applyFill="1" applyBorder="1" applyAlignment="1">
      <alignment horizontal="right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166" fontId="7" fillId="2" borderId="2" xfId="109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5" fontId="6" fillId="0" borderId="2" xfId="107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9" fontId="4" fillId="2" borderId="2" xfId="111" applyFont="1" applyFill="1" applyBorder="1" applyAlignment="1">
      <alignment horizontal="center" vertical="center" wrapText="1"/>
    </xf>
    <xf numFmtId="9" fontId="3" fillId="0" borderId="1" xfId="111" applyFont="1" applyFill="1" applyBorder="1" applyAlignment="1">
      <alignment horizontal="center" vertical="center" wrapText="1"/>
    </xf>
    <xf numFmtId="9" fontId="3" fillId="0" borderId="4" xfId="111" applyFont="1" applyFill="1" applyBorder="1" applyAlignment="1">
      <alignment horizontal="center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12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7" builtinId="4"/>
    <cellStyle name="Moneda 2" xfId="110" xr:uid="{00000000-0005-0000-0000-00006C000000}"/>
    <cellStyle name="Normal" xfId="0" builtinId="0"/>
    <cellStyle name="Normal 2" xfId="108" xr:uid="{00000000-0005-0000-0000-00006E000000}"/>
    <cellStyle name="Normal 2 2" xfId="109" xr:uid="{00000000-0005-0000-0000-00006F000000}"/>
    <cellStyle name="Porcentaje 2" xfId="111" xr:uid="{00000000-0005-0000-0000-000071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449506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showGridLines="0" tabSelected="1" topLeftCell="F11" zoomScale="70" zoomScaleNormal="70" workbookViewId="0">
      <selection activeCell="N16" sqref="N16"/>
    </sheetView>
  </sheetViews>
  <sheetFormatPr baseColWidth="10" defaultColWidth="11.19921875" defaultRowHeight="13.8" x14ac:dyDescent="0.25"/>
  <cols>
    <col min="1" max="1" width="5.8984375" customWidth="1"/>
    <col min="2" max="2" width="27.09765625" customWidth="1"/>
    <col min="3" max="3" width="23.09765625" customWidth="1"/>
    <col min="4" max="4" width="21.09765625" customWidth="1"/>
    <col min="5" max="6" width="43.09765625" customWidth="1"/>
    <col min="7" max="7" width="17.09765625" customWidth="1"/>
    <col min="8" max="8" width="48.19921875" customWidth="1"/>
    <col min="9" max="9" width="60" customWidth="1"/>
    <col min="10" max="10" width="12.3984375" style="6" customWidth="1"/>
    <col min="11" max="11" width="16" style="6" customWidth="1"/>
    <col min="12" max="12" width="12.69921875" customWidth="1"/>
    <col min="13" max="13" width="15" customWidth="1"/>
    <col min="14" max="14" width="12.8984375" customWidth="1"/>
    <col min="15" max="15" width="38.69921875" customWidth="1"/>
    <col min="16" max="20" width="16.19921875" customWidth="1"/>
    <col min="21" max="21" width="15.69921875" customWidth="1"/>
    <col min="22" max="22" width="18.8984375" customWidth="1"/>
    <col min="23" max="26" width="15.8984375" customWidth="1"/>
    <col min="27" max="27" width="20.19921875" customWidth="1"/>
    <col min="28" max="28" width="16.19921875" customWidth="1"/>
    <col min="29" max="29" width="18.69921875" customWidth="1"/>
    <col min="30" max="31" width="18" customWidth="1"/>
    <col min="32" max="33" width="11.19921875" customWidth="1"/>
  </cols>
  <sheetData>
    <row r="1" spans="1:31" x14ac:dyDescent="0.25">
      <c r="A1" s="54"/>
      <c r="B1" s="57" t="s">
        <v>31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  <c r="AC1" s="85" t="s">
        <v>70</v>
      </c>
      <c r="AD1" s="86"/>
      <c r="AE1" s="87"/>
    </row>
    <row r="2" spans="1:31" x14ac:dyDescent="0.25">
      <c r="A2" s="55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9"/>
      <c r="AC2" s="85" t="s">
        <v>71</v>
      </c>
      <c r="AD2" s="86"/>
      <c r="AE2" s="87"/>
    </row>
    <row r="3" spans="1:31" ht="15" customHeight="1" x14ac:dyDescent="0.25">
      <c r="A3" s="55"/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  <c r="AC3" s="85" t="s">
        <v>72</v>
      </c>
      <c r="AD3" s="86"/>
      <c r="AE3" s="87"/>
    </row>
    <row r="4" spans="1:31" x14ac:dyDescent="0.25">
      <c r="A4" s="55"/>
      <c r="B4" s="60"/>
      <c r="C4" s="61"/>
      <c r="D4" s="58"/>
      <c r="E4" s="58"/>
      <c r="F4" s="58"/>
      <c r="G4" s="58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2"/>
      <c r="AC4" s="85" t="s">
        <v>73</v>
      </c>
      <c r="AD4" s="86"/>
      <c r="AE4" s="87"/>
    </row>
    <row r="5" spans="1:31" x14ac:dyDescent="0.25">
      <c r="A5" s="56" t="s">
        <v>27</v>
      </c>
      <c r="B5" s="56"/>
      <c r="C5" s="56"/>
      <c r="D5" s="63">
        <v>45280</v>
      </c>
      <c r="E5" s="63"/>
      <c r="F5" s="63"/>
      <c r="G5" s="63"/>
      <c r="H5" s="43"/>
      <c r="I5" s="43"/>
      <c r="J5" s="44"/>
      <c r="K5" s="44"/>
      <c r="L5" s="43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1"/>
    </row>
    <row r="6" spans="1:31" x14ac:dyDescent="0.25">
      <c r="A6" s="56" t="s">
        <v>28</v>
      </c>
      <c r="B6" s="56"/>
      <c r="C6" s="56"/>
      <c r="D6" s="64">
        <v>45275</v>
      </c>
      <c r="E6" s="64"/>
      <c r="F6" s="64"/>
      <c r="G6" s="64"/>
      <c r="H6" s="46"/>
      <c r="I6" s="46"/>
      <c r="J6" s="47"/>
      <c r="K6" s="47"/>
      <c r="L6" s="46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E6" s="50"/>
    </row>
    <row r="7" spans="1:31" x14ac:dyDescent="0.25">
      <c r="A7" s="5"/>
      <c r="B7" s="53" t="s">
        <v>9</v>
      </c>
      <c r="C7" s="53"/>
      <c r="D7" s="53"/>
      <c r="E7" s="53"/>
      <c r="F7" s="53"/>
      <c r="G7" s="53" t="s">
        <v>10</v>
      </c>
      <c r="H7" s="53"/>
      <c r="I7" s="53"/>
      <c r="J7" s="53"/>
      <c r="K7" s="53"/>
      <c r="L7" s="53" t="s">
        <v>23</v>
      </c>
      <c r="M7" s="53"/>
      <c r="N7" s="53"/>
      <c r="O7" s="53" t="s">
        <v>21</v>
      </c>
      <c r="P7" s="53"/>
      <c r="Q7" s="53"/>
      <c r="R7" s="53"/>
      <c r="S7" s="53"/>
      <c r="T7" s="53"/>
      <c r="U7" s="53"/>
      <c r="V7" s="65" t="s">
        <v>51</v>
      </c>
      <c r="W7" s="65"/>
      <c r="X7" s="65"/>
      <c r="Y7" s="65"/>
      <c r="Z7" s="65"/>
      <c r="AA7" s="65"/>
      <c r="AB7" s="51" t="s">
        <v>16</v>
      </c>
      <c r="AC7" s="51" t="s">
        <v>24</v>
      </c>
      <c r="AD7" s="51" t="s">
        <v>22</v>
      </c>
      <c r="AE7" s="51"/>
    </row>
    <row r="8" spans="1:31" ht="41.4" x14ac:dyDescent="0.25">
      <c r="A8" s="7" t="s">
        <v>26</v>
      </c>
      <c r="B8" s="8" t="s">
        <v>0</v>
      </c>
      <c r="C8" s="7" t="s">
        <v>5</v>
      </c>
      <c r="D8" s="7" t="s">
        <v>1</v>
      </c>
      <c r="E8" s="7" t="s">
        <v>6</v>
      </c>
      <c r="F8" s="8" t="s">
        <v>17</v>
      </c>
      <c r="G8" s="8" t="s">
        <v>14</v>
      </c>
      <c r="H8" s="8" t="s">
        <v>2</v>
      </c>
      <c r="I8" s="8" t="s">
        <v>15</v>
      </c>
      <c r="J8" s="8" t="s">
        <v>19</v>
      </c>
      <c r="K8" s="8" t="s">
        <v>20</v>
      </c>
      <c r="L8" s="8" t="s">
        <v>3</v>
      </c>
      <c r="M8" s="8" t="s">
        <v>4</v>
      </c>
      <c r="N8" s="8" t="s">
        <v>61</v>
      </c>
      <c r="O8" s="7" t="s">
        <v>8</v>
      </c>
      <c r="P8" s="8" t="s">
        <v>30</v>
      </c>
      <c r="Q8" s="8" t="s">
        <v>7</v>
      </c>
      <c r="R8" s="8" t="s">
        <v>25</v>
      </c>
      <c r="S8" s="8" t="s">
        <v>29</v>
      </c>
      <c r="T8" s="8" t="s">
        <v>11</v>
      </c>
      <c r="U8" s="8" t="s">
        <v>18</v>
      </c>
      <c r="V8" s="8" t="s">
        <v>30</v>
      </c>
      <c r="W8" s="8" t="s">
        <v>7</v>
      </c>
      <c r="X8" s="8" t="s">
        <v>25</v>
      </c>
      <c r="Y8" s="8" t="s">
        <v>29</v>
      </c>
      <c r="Z8" s="8" t="s">
        <v>11</v>
      </c>
      <c r="AA8" s="8" t="s">
        <v>52</v>
      </c>
      <c r="AB8" s="52"/>
      <c r="AC8" s="52"/>
      <c r="AD8" s="3" t="s">
        <v>12</v>
      </c>
      <c r="AE8" s="3" t="s">
        <v>13</v>
      </c>
    </row>
    <row r="9" spans="1:31" s="21" customFormat="1" ht="69" x14ac:dyDescent="0.25">
      <c r="A9" s="7">
        <v>280</v>
      </c>
      <c r="B9" s="4" t="s">
        <v>50</v>
      </c>
      <c r="C9" s="4" t="s">
        <v>32</v>
      </c>
      <c r="D9" s="4" t="s">
        <v>33</v>
      </c>
      <c r="E9" s="9" t="s">
        <v>34</v>
      </c>
      <c r="F9" s="11" t="s">
        <v>35</v>
      </c>
      <c r="G9" s="38">
        <v>2020680010087</v>
      </c>
      <c r="H9" s="10" t="s">
        <v>36</v>
      </c>
      <c r="I9" s="34" t="s">
        <v>53</v>
      </c>
      <c r="J9" s="12">
        <v>44927</v>
      </c>
      <c r="K9" s="12">
        <v>45291</v>
      </c>
      <c r="L9" s="33">
        <v>1</v>
      </c>
      <c r="M9" s="42">
        <v>1</v>
      </c>
      <c r="N9" s="37">
        <f>IFERROR(IF(M9/L9&gt;100%,100%,M9/L9),"-")</f>
        <v>1</v>
      </c>
      <c r="O9" s="36" t="s">
        <v>67</v>
      </c>
      <c r="P9" s="13">
        <v>20461333.34</v>
      </c>
      <c r="Q9" s="14"/>
      <c r="R9" s="14"/>
      <c r="S9" s="15"/>
      <c r="T9" s="16"/>
      <c r="U9" s="17">
        <f>SUM(P9:T9)</f>
        <v>20461333.34</v>
      </c>
      <c r="V9" s="14">
        <v>18096000</v>
      </c>
      <c r="W9" s="14"/>
      <c r="X9" s="14"/>
      <c r="Y9" s="15"/>
      <c r="Z9" s="14"/>
      <c r="AA9" s="17">
        <f>SUM(V9:Z9)</f>
        <v>18096000</v>
      </c>
      <c r="AB9" s="18">
        <f>IFERROR(AA9/U9,"-")</f>
        <v>0.88439984331930155</v>
      </c>
      <c r="AC9" s="19"/>
      <c r="AD9" s="20" t="s">
        <v>37</v>
      </c>
      <c r="AE9" s="4" t="s">
        <v>63</v>
      </c>
    </row>
    <row r="10" spans="1:31" s="21" customFormat="1" ht="55.2" x14ac:dyDescent="0.25">
      <c r="A10" s="7">
        <v>281</v>
      </c>
      <c r="B10" s="4" t="s">
        <v>50</v>
      </c>
      <c r="C10" s="4" t="s">
        <v>32</v>
      </c>
      <c r="D10" s="4" t="s">
        <v>33</v>
      </c>
      <c r="E10" s="9" t="s">
        <v>38</v>
      </c>
      <c r="F10" s="11" t="s">
        <v>39</v>
      </c>
      <c r="G10" s="38">
        <v>2020680010087</v>
      </c>
      <c r="H10" s="10" t="s">
        <v>36</v>
      </c>
      <c r="I10" s="35" t="s">
        <v>54</v>
      </c>
      <c r="J10" s="12">
        <v>44927</v>
      </c>
      <c r="K10" s="12">
        <v>45291</v>
      </c>
      <c r="L10" s="33">
        <v>1</v>
      </c>
      <c r="M10" s="42">
        <v>1</v>
      </c>
      <c r="N10" s="37">
        <f>IFERROR(IF(M10/L10&gt;100%,100%,M10/L10),"-")</f>
        <v>1</v>
      </c>
      <c r="O10" s="36" t="s">
        <v>66</v>
      </c>
      <c r="P10" s="13">
        <v>16834666.670000002</v>
      </c>
      <c r="Q10" s="14"/>
      <c r="R10" s="14"/>
      <c r="S10" s="15"/>
      <c r="T10" s="16"/>
      <c r="U10" s="17">
        <f>SUM(P10:T10)</f>
        <v>16834666.670000002</v>
      </c>
      <c r="V10" s="14">
        <v>16800000</v>
      </c>
      <c r="W10" s="14"/>
      <c r="X10" s="14"/>
      <c r="Y10" s="15"/>
      <c r="Z10" s="14"/>
      <c r="AA10" s="17">
        <f>SUM(V10:Z10)</f>
        <v>16800000</v>
      </c>
      <c r="AB10" s="18">
        <f>IFERROR(AA10/U10,"-")</f>
        <v>0.99794075697015261</v>
      </c>
      <c r="AC10" s="22"/>
      <c r="AD10" s="20" t="s">
        <v>37</v>
      </c>
      <c r="AE10" s="4" t="s">
        <v>63</v>
      </c>
    </row>
    <row r="11" spans="1:31" s="21" customFormat="1" ht="69" x14ac:dyDescent="0.25">
      <c r="A11" s="7">
        <v>282</v>
      </c>
      <c r="B11" s="4" t="s">
        <v>50</v>
      </c>
      <c r="C11" s="4" t="s">
        <v>32</v>
      </c>
      <c r="D11" s="4" t="s">
        <v>33</v>
      </c>
      <c r="E11" s="9" t="s">
        <v>40</v>
      </c>
      <c r="F11" s="11" t="s">
        <v>41</v>
      </c>
      <c r="G11" s="38">
        <v>2020680010087</v>
      </c>
      <c r="H11" s="10" t="s">
        <v>36</v>
      </c>
      <c r="I11" s="11" t="s">
        <v>55</v>
      </c>
      <c r="J11" s="12">
        <v>44927</v>
      </c>
      <c r="K11" s="12">
        <v>45291</v>
      </c>
      <c r="L11" s="33">
        <v>1</v>
      </c>
      <c r="M11" s="42">
        <v>1</v>
      </c>
      <c r="N11" s="37">
        <f>IFERROR(IF(M11/L11&gt;100%,100%,M11/L11),"-")</f>
        <v>1</v>
      </c>
      <c r="O11" s="36" t="s">
        <v>65</v>
      </c>
      <c r="P11" s="13">
        <v>49104000</v>
      </c>
      <c r="Q11" s="14"/>
      <c r="R11" s="14"/>
      <c r="S11" s="15"/>
      <c r="T11" s="16"/>
      <c r="U11" s="17">
        <f>SUM(P11:T11)</f>
        <v>49104000</v>
      </c>
      <c r="V11" s="14">
        <v>49104000</v>
      </c>
      <c r="W11" s="14"/>
      <c r="X11" s="14"/>
      <c r="Y11" s="15"/>
      <c r="Z11" s="14"/>
      <c r="AA11" s="17">
        <f>SUM(V11:Z11)</f>
        <v>49104000</v>
      </c>
      <c r="AB11" s="18">
        <f>IFERROR(AA11/U11,"-")</f>
        <v>1</v>
      </c>
      <c r="AC11" s="22"/>
      <c r="AD11" s="20" t="s">
        <v>37</v>
      </c>
      <c r="AE11" s="4" t="s">
        <v>63</v>
      </c>
    </row>
    <row r="12" spans="1:31" s="21" customFormat="1" ht="112.5" customHeight="1" x14ac:dyDescent="0.25">
      <c r="A12" s="7">
        <v>313</v>
      </c>
      <c r="B12" s="4" t="s">
        <v>50</v>
      </c>
      <c r="C12" s="4" t="s">
        <v>42</v>
      </c>
      <c r="D12" s="4" t="s">
        <v>43</v>
      </c>
      <c r="E12" s="9" t="s">
        <v>44</v>
      </c>
      <c r="F12" s="11" t="s">
        <v>45</v>
      </c>
      <c r="G12" s="38">
        <v>2020680010071</v>
      </c>
      <c r="H12" s="10" t="s">
        <v>46</v>
      </c>
      <c r="I12" s="35" t="s">
        <v>56</v>
      </c>
      <c r="J12" s="12">
        <v>44927</v>
      </c>
      <c r="K12" s="12">
        <v>45291</v>
      </c>
      <c r="L12" s="80">
        <v>1</v>
      </c>
      <c r="M12" s="78">
        <v>1</v>
      </c>
      <c r="N12" s="72">
        <f>IFERROR(IF(M12/L12&gt;100%,100%,M12/L12),"-")</f>
        <v>1</v>
      </c>
      <c r="O12" s="36" t="s">
        <v>64</v>
      </c>
      <c r="P12" s="13">
        <v>140952960</v>
      </c>
      <c r="Q12" s="24"/>
      <c r="R12" s="40"/>
      <c r="S12" s="40"/>
      <c r="T12" s="16"/>
      <c r="U12" s="70">
        <f>SUM(P12:T13)</f>
        <v>531657960</v>
      </c>
      <c r="V12" s="14">
        <v>137786293.32999998</v>
      </c>
      <c r="W12" s="40"/>
      <c r="X12" s="40"/>
      <c r="Y12" s="15"/>
      <c r="Z12" s="40"/>
      <c r="AA12" s="70">
        <f>SUM(V12:Z13)</f>
        <v>504907954.65999997</v>
      </c>
      <c r="AB12" s="83">
        <f>IFERROR(AA12/U12,"-")</f>
        <v>0.94968568637625583</v>
      </c>
      <c r="AC12" s="77"/>
      <c r="AD12" s="75" t="s">
        <v>37</v>
      </c>
      <c r="AE12" s="76" t="s">
        <v>63</v>
      </c>
    </row>
    <row r="13" spans="1:31" s="21" customFormat="1" ht="60" customHeight="1" x14ac:dyDescent="0.25">
      <c r="A13" s="7">
        <v>313</v>
      </c>
      <c r="B13" s="4" t="s">
        <v>50</v>
      </c>
      <c r="C13" s="4" t="s">
        <v>42</v>
      </c>
      <c r="D13" s="4" t="s">
        <v>43</v>
      </c>
      <c r="E13" s="9" t="s">
        <v>44</v>
      </c>
      <c r="F13" s="11" t="s">
        <v>45</v>
      </c>
      <c r="G13" s="38">
        <v>2021680010039</v>
      </c>
      <c r="H13" s="10" t="s">
        <v>49</v>
      </c>
      <c r="I13" s="35" t="s">
        <v>57</v>
      </c>
      <c r="J13" s="12">
        <v>44927</v>
      </c>
      <c r="K13" s="12">
        <v>45291</v>
      </c>
      <c r="L13" s="81"/>
      <c r="M13" s="79"/>
      <c r="N13" s="73"/>
      <c r="O13" s="36" t="s">
        <v>69</v>
      </c>
      <c r="P13" s="13">
        <v>390705000</v>
      </c>
      <c r="Q13" s="24"/>
      <c r="R13" s="40"/>
      <c r="S13" s="40"/>
      <c r="T13" s="16"/>
      <c r="U13" s="71"/>
      <c r="V13" s="14">
        <v>367121661.32999998</v>
      </c>
      <c r="W13" s="40"/>
      <c r="X13" s="40"/>
      <c r="Y13" s="15"/>
      <c r="Z13" s="40"/>
      <c r="AA13" s="71"/>
      <c r="AB13" s="84"/>
      <c r="AC13" s="77"/>
      <c r="AD13" s="75"/>
      <c r="AE13" s="76"/>
    </row>
    <row r="14" spans="1:31" s="21" customFormat="1" ht="55.2" customHeight="1" x14ac:dyDescent="0.25">
      <c r="A14" s="7">
        <v>314</v>
      </c>
      <c r="B14" s="4" t="s">
        <v>50</v>
      </c>
      <c r="C14" s="4" t="s">
        <v>42</v>
      </c>
      <c r="D14" s="4" t="s">
        <v>43</v>
      </c>
      <c r="E14" s="9" t="s">
        <v>47</v>
      </c>
      <c r="F14" s="11" t="s">
        <v>48</v>
      </c>
      <c r="G14" s="38">
        <v>2020680010071</v>
      </c>
      <c r="H14" s="10" t="s">
        <v>46</v>
      </c>
      <c r="I14" s="23" t="s">
        <v>58</v>
      </c>
      <c r="J14" s="12">
        <v>44927</v>
      </c>
      <c r="K14" s="12">
        <v>45291</v>
      </c>
      <c r="L14" s="66">
        <v>1</v>
      </c>
      <c r="M14" s="68">
        <v>1</v>
      </c>
      <c r="N14" s="72">
        <f>IFERROR(IF(M14/L14&gt;100%,100%,M14/L14),"-")</f>
        <v>1</v>
      </c>
      <c r="O14" s="36" t="s">
        <v>60</v>
      </c>
      <c r="P14" s="13">
        <v>15542040</v>
      </c>
      <c r="Q14" s="40"/>
      <c r="R14" s="40"/>
      <c r="S14" s="16"/>
      <c r="T14" s="16"/>
      <c r="U14" s="70">
        <f>SUM(P14:T15)</f>
        <v>151942040</v>
      </c>
      <c r="V14" s="13">
        <v>15542040</v>
      </c>
      <c r="W14" s="40"/>
      <c r="X14" s="15"/>
      <c r="Y14" s="40"/>
      <c r="Z14" s="41"/>
      <c r="AA14" s="74">
        <f>SUM(V14:Z15)</f>
        <v>151942040</v>
      </c>
      <c r="AB14" s="83">
        <f>IFERROR(AA14/U14,"-")</f>
        <v>1</v>
      </c>
      <c r="AC14" s="77"/>
      <c r="AD14" s="75" t="s">
        <v>37</v>
      </c>
      <c r="AE14" s="76" t="s">
        <v>63</v>
      </c>
    </row>
    <row r="15" spans="1:31" s="21" customFormat="1" ht="55.2" customHeight="1" x14ac:dyDescent="0.25">
      <c r="A15" s="7">
        <v>314</v>
      </c>
      <c r="B15" s="4" t="s">
        <v>50</v>
      </c>
      <c r="C15" s="4" t="s">
        <v>42</v>
      </c>
      <c r="D15" s="4" t="s">
        <v>43</v>
      </c>
      <c r="E15" s="9" t="s">
        <v>47</v>
      </c>
      <c r="F15" s="11" t="s">
        <v>48</v>
      </c>
      <c r="G15" s="38">
        <v>2021680010039</v>
      </c>
      <c r="H15" s="10" t="s">
        <v>49</v>
      </c>
      <c r="I15" s="23" t="s">
        <v>59</v>
      </c>
      <c r="J15" s="12">
        <v>44927</v>
      </c>
      <c r="K15" s="12">
        <v>45291</v>
      </c>
      <c r="L15" s="67"/>
      <c r="M15" s="69"/>
      <c r="N15" s="73"/>
      <c r="O15" s="36" t="s">
        <v>68</v>
      </c>
      <c r="P15" s="13">
        <v>136400000</v>
      </c>
      <c r="Q15" s="40"/>
      <c r="R15" s="40"/>
      <c r="S15" s="16"/>
      <c r="T15" s="16"/>
      <c r="U15" s="71"/>
      <c r="V15" s="13">
        <v>136400000</v>
      </c>
      <c r="W15" s="40"/>
      <c r="X15" s="15"/>
      <c r="Y15" s="40"/>
      <c r="Z15" s="41"/>
      <c r="AA15" s="74"/>
      <c r="AB15" s="84"/>
      <c r="AC15" s="77"/>
      <c r="AD15" s="75"/>
      <c r="AE15" s="76"/>
    </row>
    <row r="16" spans="1:31" x14ac:dyDescent="0.25">
      <c r="A16" s="7" cm="1">
        <f t="array" ref="A16">SUM(--(FREQUENCY(A9:A15,A9:A15)&gt;0))</f>
        <v>5</v>
      </c>
      <c r="B16" s="25"/>
      <c r="C16" s="26"/>
      <c r="D16" s="26"/>
      <c r="E16" s="26"/>
      <c r="F16" s="26"/>
      <c r="G16" s="26"/>
      <c r="H16" s="26"/>
      <c r="I16" s="26"/>
      <c r="J16" s="27"/>
      <c r="K16" s="28"/>
      <c r="L16" s="28"/>
      <c r="M16" s="29" t="s">
        <v>62</v>
      </c>
      <c r="N16" s="28">
        <v>0.99999999999999989</v>
      </c>
      <c r="O16" s="30"/>
      <c r="P16" s="31">
        <f t="shared" ref="P16:Z16" si="0">SUBTOTAL(9,P9:P15)</f>
        <v>770000000.00999999</v>
      </c>
      <c r="Q16" s="31">
        <f t="shared" si="0"/>
        <v>0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2">
        <f>SUBTOTAL(9,U9:U15)</f>
        <v>770000000.00999999</v>
      </c>
      <c r="V16" s="39">
        <f t="shared" si="0"/>
        <v>740849994.65999997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 t="shared" si="0"/>
        <v>0</v>
      </c>
      <c r="AA16" s="32">
        <f>SUBTOTAL(9,AA9:AA15)</f>
        <v>740849994.65999997</v>
      </c>
      <c r="AB16" s="82">
        <f>IFERROR(AA16/U16,"-")</f>
        <v>0.96214285019529677</v>
      </c>
      <c r="AC16" s="32">
        <f>SUBTOTAL(9,AC9:AC14)</f>
        <v>0</v>
      </c>
      <c r="AD16" s="2"/>
      <c r="AE16" s="2"/>
    </row>
  </sheetData>
  <mergeCells count="36">
    <mergeCell ref="AC1:AE1"/>
    <mergeCell ref="AC2:AE2"/>
    <mergeCell ref="AC3:AE3"/>
    <mergeCell ref="AC4:AE4"/>
    <mergeCell ref="AD12:AD13"/>
    <mergeCell ref="AE12:AE13"/>
    <mergeCell ref="AA12:AA13"/>
    <mergeCell ref="AB12:AB13"/>
    <mergeCell ref="AC12:AC13"/>
    <mergeCell ref="M12:M13"/>
    <mergeCell ref="L12:L13"/>
    <mergeCell ref="U12:U13"/>
    <mergeCell ref="N12:N13"/>
    <mergeCell ref="AA14:AA15"/>
    <mergeCell ref="AD14:AD15"/>
    <mergeCell ref="AE14:AE15"/>
    <mergeCell ref="AB14:AB15"/>
    <mergeCell ref="AC14:AC15"/>
    <mergeCell ref="L14:L15"/>
    <mergeCell ref="M14:M15"/>
    <mergeCell ref="U14:U15"/>
    <mergeCell ref="N14:N15"/>
    <mergeCell ref="AC7:AC8"/>
    <mergeCell ref="AD7:AE7"/>
    <mergeCell ref="B7:F7"/>
    <mergeCell ref="G7:K7"/>
    <mergeCell ref="A1:A4"/>
    <mergeCell ref="A5:C5"/>
    <mergeCell ref="A6:C6"/>
    <mergeCell ref="B1:AB4"/>
    <mergeCell ref="D5:G5"/>
    <mergeCell ref="D6:G6"/>
    <mergeCell ref="L7:N7"/>
    <mergeCell ref="O7:U7"/>
    <mergeCell ref="AB7:AB8"/>
    <mergeCell ref="V7:AA7"/>
  </mergeCells>
  <conditionalFormatting sqref="N9:N12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2023-06-06T16:03:43Z</cp:lastPrinted>
  <dcterms:created xsi:type="dcterms:W3CDTF">2008-07-08T21:30:46Z</dcterms:created>
  <dcterms:modified xsi:type="dcterms:W3CDTF">2024-01-15T22:51:53Z</dcterms:modified>
</cp:coreProperties>
</file>