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C93E1057-8B4B-4102-9230-92AE603DBA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2" r:id="rId1"/>
  </sheets>
  <definedNames>
    <definedName name="_xlnm._FilterDatabase" localSheetId="0" hidden="1">'PA 2023'!$A$8:$BV$8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2" l="1"/>
  <c r="AA10" i="2"/>
  <c r="AA11" i="2"/>
  <c r="AA12" i="2"/>
  <c r="AA13" i="2"/>
  <c r="U9" i="2"/>
  <c r="U10" i="2"/>
  <c r="P11" i="2"/>
  <c r="U11" i="2"/>
  <c r="U12" i="2"/>
  <c r="U13" i="2"/>
  <c r="AB13" i="2"/>
  <c r="AB12" i="2"/>
  <c r="AB11" i="2"/>
  <c r="AB10" i="2"/>
  <c r="AB9" i="2"/>
  <c r="N11" i="2"/>
  <c r="N10" i="2"/>
  <c r="N9" i="2"/>
  <c r="A13" i="2" a="1"/>
  <c r="A13" i="2"/>
  <c r="N12" i="2"/>
  <c r="Z13" i="2"/>
  <c r="Y13" i="2"/>
  <c r="X13" i="2"/>
  <c r="W13" i="2"/>
  <c r="T13" i="2"/>
  <c r="S13" i="2"/>
  <c r="R13" i="2"/>
  <c r="Q13" i="2"/>
  <c r="P13" i="2"/>
  <c r="V1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<sst xmlns="http://schemas.openxmlformats.org/spreadsheetml/2006/main" count="81" uniqueCount="59">
  <si>
    <t xml:space="preserve"> PLAN DE ACCIÓN - PLAN DE DESARROLLO MUNICIPAL
METROLÍNEA S.A.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</si>
  <si>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</si>
  <si>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</si>
  <si>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</si>
  <si>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</si>
  <si>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</si>
  <si>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</si>
  <si>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</si>
  <si>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</si>
  <si>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</si>
  <si>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</si>
  <si>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</si>
  <si>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</si>
  <si>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</si>
  <si>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</si>
  <si>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</si>
  <si>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</si>
  <si>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</si>
  <si>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</si>
  <si>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</si>
  <si>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</si>
  <si>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</si>
  <si>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</si>
  <si>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</si>
  <si>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</si>
  <si>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</si>
  <si>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</si>
  <si>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</si>
  <si>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</si>
  <si>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</si>
  <si>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</si>
  <si>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</si>
  <si>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</si>
  <si>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</si>
  <si>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CIUDAD VITAL: LA VIDA ES SAGRADA</t>
  </si>
  <si>
    <t>La Nueva Movilidad</t>
  </si>
  <si>
    <t>Metrolínea Evoluciona Y Estrategia Multimodal</t>
  </si>
  <si>
    <t>Formular e implementar 1 programa que permita reducir el déficit operacional del SITM.</t>
  </si>
  <si>
    <t>Número de programas formuladas e implementadas que permitan reducir el déficit operacional del SITM.</t>
  </si>
  <si>
    <t>APOYO A LA OPERACIÓN DEL SISTEMA INTEGRADO DE TRANSPORTE MASIVO METROLINEA DEL MUNICIPIO DE BUCARAMANGA</t>
  </si>
  <si>
    <t>METROLÍNEA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</si>
  <si>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</si>
  <si>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</si>
  <si>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IMPLEMENTACIÓN Y ACTUALIZACIÓN DE UNA HERRAMIENTA DIGITAL APP QUE FACILITE A LOS USUARIOS LA PLANIFICACIÓN DE LOS VIAJES EN EL SITM METROLINEA EN EL MUNICIPIO DE BUCARAMANGA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</si>
  <si>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</si>
  <si>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</si>
  <si>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FORTALECIMIENTO DEL SISTEMA DE BICICLETAS PUBLICO SBP CLOBI EN EL MUNICIPIO DE BUCARAMANGA</t>
  </si>
  <si>
    <t>Implementar 3 estrategias para el estímulo de demanda de pasajeros del sistema de transporte público (tarifas diferenciadas, tarifas dinámicas, entre otros).</t>
  </si>
  <si>
    <t>Número de estrategias implementadaspara el estímulo de demanda de pasajeros del sistema de transporte público (tarifas diferenciadas, tarifas dinámicas, entre otros).</t>
  </si>
  <si>
    <t>SUBSIDIO A LA TARIFA DEL SISTEMA INTEGRADO DE TRANSPORTE MASIVO METROLÍNEA - SITM A POBLACIÓN FOCALIZADA EN EL MUNICIPIO DE BUCARAMANGA</t>
  </si>
  <si>
    <t>2.3.2.02.02.006.2409004.64112.201</t>
  </si>
  <si>
    <t>2.3.2.02.02.006.2408037.64112.201
2.3.2.02.02.006.2408037.64112.501</t>
  </si>
  <si>
    <t>AVANCE FÍSICO</t>
  </si>
  <si>
    <t>EFICACIA</t>
  </si>
  <si>
    <t>Yolima Espinel Blanco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</si>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</sst>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0" applyFont="1"/>
    <xf numFmtId="0" fontId="5" fillId="0" borderId="0" xfId="5"/>
    <xf numFmtId="0" fontId="5" fillId="2" borderId="4" xfId="5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0" xfId="5" applyAlignment="1">
      <alignment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2" borderId="5" xfId="4" applyFont="1" applyFill="1" applyBorder="1" applyAlignment="1">
      <alignment horizontal="justify" vertical="center" wrapText="1"/>
    </xf>
    <xf numFmtId="164" fontId="5" fillId="0" borderId="5" xfId="4" applyNumberFormat="1" applyFont="1" applyBorder="1" applyAlignment="1">
      <alignment horizontal="center" vertical="center" wrapText="1"/>
    </xf>
    <xf numFmtId="165" fontId="4" fillId="3" borderId="5" xfId="4" applyNumberFormat="1" applyFont="1" applyFill="1" applyBorder="1" applyAlignment="1">
      <alignment horizontal="right" vertical="center" wrapText="1"/>
    </xf>
    <xf numFmtId="165" fontId="5" fillId="0" borderId="5" xfId="7" applyNumberFormat="1" applyFont="1" applyFill="1" applyBorder="1" applyAlignment="1">
      <alignment horizontal="center" vertical="center" wrapText="1"/>
    </xf>
    <xf numFmtId="164" fontId="5" fillId="0" borderId="5" xfId="4" applyNumberFormat="1" applyFont="1" applyBorder="1" applyAlignment="1">
      <alignment horizontal="justify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5" fontId="5" fillId="0" borderId="5" xfId="6" applyNumberFormat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justify" vertical="center" wrapText="1"/>
    </xf>
    <xf numFmtId="164" fontId="3" fillId="2" borderId="5" xfId="0" applyNumberFormat="1" applyFont="1" applyFill="1" applyBorder="1" applyAlignment="1">
      <alignment horizontal="justify" vertical="center" wrapText="1"/>
    </xf>
    <xf numFmtId="42" fontId="5" fillId="0" borderId="5" xfId="2" applyFont="1" applyBorder="1" applyAlignment="1">
      <alignment vertical="center"/>
    </xf>
    <xf numFmtId="0" fontId="5" fillId="0" borderId="0" xfId="5" applyAlignment="1">
      <alignment horizontal="right"/>
    </xf>
    <xf numFmtId="0" fontId="5" fillId="0" borderId="0" xfId="5" applyAlignment="1">
      <alignment horizontal="center"/>
    </xf>
    <xf numFmtId="0" fontId="5" fillId="0" borderId="0" xfId="5" applyAlignment="1">
      <alignment wrapText="1"/>
    </xf>
    <xf numFmtId="0" fontId="5" fillId="0" borderId="0" xfId="5" applyAlignment="1">
      <alignment horizontal="left" wrapText="1"/>
    </xf>
    <xf numFmtId="0" fontId="7" fillId="0" borderId="0" xfId="5" applyFont="1"/>
    <xf numFmtId="167" fontId="5" fillId="0" borderId="0" xfId="1" applyNumberFormat="1" applyFont="1"/>
    <xf numFmtId="166" fontId="5" fillId="0" borderId="0" xfId="5" applyNumberFormat="1"/>
    <xf numFmtId="0" fontId="0" fillId="0" borderId="0" xfId="0" applyAlignment="1">
      <alignment horizontal="center"/>
    </xf>
    <xf numFmtId="167" fontId="5" fillId="0" borderId="0" xfId="5" applyNumberFormat="1"/>
    <xf numFmtId="167" fontId="5" fillId="0" borderId="0" xfId="1" applyNumberFormat="1" applyFont="1" applyAlignment="1"/>
    <xf numFmtId="0" fontId="4" fillId="3" borderId="2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justify"/>
    </xf>
    <xf numFmtId="0" fontId="3" fillId="3" borderId="2" xfId="5" applyFont="1" applyFill="1" applyBorder="1"/>
    <xf numFmtId="9" fontId="4" fillId="3" borderId="2" xfId="5" applyNumberFormat="1" applyFont="1" applyFill="1" applyBorder="1" applyAlignment="1">
      <alignment horizontal="center" vertical="center"/>
    </xf>
    <xf numFmtId="9" fontId="4" fillId="3" borderId="3" xfId="5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vertical="center"/>
    </xf>
    <xf numFmtId="0" fontId="3" fillId="3" borderId="5" xfId="5" applyFont="1" applyFill="1" applyBorder="1" applyAlignment="1">
      <alignment vertical="center"/>
    </xf>
    <xf numFmtId="166" fontId="3" fillId="3" borderId="5" xfId="6" applyNumberFormat="1" applyFont="1" applyFill="1" applyBorder="1" applyAlignment="1">
      <alignment vertical="center"/>
    </xf>
    <xf numFmtId="166" fontId="4" fillId="3" borderId="5" xfId="6" applyNumberFormat="1" applyFont="1" applyFill="1" applyBorder="1" applyAlignment="1">
      <alignment vertical="center"/>
    </xf>
    <xf numFmtId="9" fontId="4" fillId="3" borderId="5" xfId="7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168" fontId="3" fillId="3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right" vertical="center"/>
    </xf>
    <xf numFmtId="9" fontId="3" fillId="0" borderId="5" xfId="3" applyFont="1" applyFill="1" applyBorder="1" applyAlignment="1">
      <alignment horizontal="left" vertical="center" wrapText="1"/>
    </xf>
    <xf numFmtId="9" fontId="8" fillId="0" borderId="5" xfId="0" applyNumberFormat="1" applyFont="1" applyBorder="1" applyAlignment="1">
      <alignment horizontal="center" vertical="center"/>
    </xf>
    <xf numFmtId="9" fontId="6" fillId="0" borderId="5" xfId="7" applyFont="1" applyFill="1" applyBorder="1" applyAlignment="1">
      <alignment horizontal="center" vertical="center" wrapText="1"/>
    </xf>
    <xf numFmtId="2" fontId="3" fillId="0" borderId="10" xfId="4" applyNumberFormat="1" applyFont="1" applyBorder="1" applyAlignment="1">
      <alignment horizontal="center" vertical="center" wrapText="1"/>
    </xf>
    <xf numFmtId="2" fontId="3" fillId="0" borderId="9" xfId="4" applyNumberFormat="1" applyFont="1" applyBorder="1" applyAlignment="1">
      <alignment vertical="center" wrapText="1"/>
    </xf>
    <xf numFmtId="0" fontId="5" fillId="2" borderId="0" xfId="5" applyFill="1" applyAlignment="1">
      <alignment vertical="top"/>
    </xf>
    <xf numFmtId="0" fontId="5" fillId="2" borderId="0" xfId="5" applyFill="1" applyAlignment="1">
      <alignment horizontal="center" vertical="top"/>
    </xf>
    <xf numFmtId="0" fontId="5" fillId="2" borderId="0" xfId="5" applyFill="1" applyAlignment="1">
      <alignment vertical="top" wrapText="1"/>
    </xf>
    <xf numFmtId="0" fontId="5" fillId="2" borderId="11" xfId="5" applyFill="1" applyBorder="1" applyAlignment="1">
      <alignment vertical="top"/>
    </xf>
    <xf numFmtId="0" fontId="5" fillId="2" borderId="11" xfId="5" applyFill="1" applyBorder="1" applyAlignment="1">
      <alignment horizontal="center" vertical="top"/>
    </xf>
    <xf numFmtId="0" fontId="5" fillId="2" borderId="11" xfId="5" applyFill="1" applyBorder="1" applyAlignment="1">
      <alignment horizontal="center" vertical="center"/>
    </xf>
    <xf numFmtId="0" fontId="5" fillId="2" borderId="11" xfId="5" applyFill="1" applyBorder="1" applyAlignment="1">
      <alignment horizontal="center" vertical="center" wrapText="1"/>
    </xf>
    <xf numFmtId="0" fontId="5" fillId="2" borderId="12" xfId="5" applyFill="1" applyBorder="1" applyAlignment="1">
      <alignment horizontal="left" vertical="center" wrapText="1"/>
    </xf>
    <xf numFmtId="165" fontId="6" fillId="0" borderId="5" xfId="4" applyNumberFormat="1" applyFont="1" applyBorder="1" applyAlignment="1">
      <alignment horizontal="right" vertical="center" wrapText="1"/>
    </xf>
    <xf numFmtId="165" fontId="5" fillId="0" borderId="5" xfId="5" applyNumberFormat="1" applyBorder="1" applyAlignment="1">
      <alignment horizontal="right"/>
    </xf>
    <xf numFmtId="165" fontId="5" fillId="0" borderId="5" xfId="8" applyNumberFormat="1" applyFont="1" applyFill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/>
    </xf>
    <xf numFmtId="0" fontId="6" fillId="0" borderId="5" xfId="5" applyFont="1" applyBorder="1" applyAlignment="1">
      <alignment horizontal="left" vertical="center"/>
    </xf>
    <xf numFmtId="14" fontId="5" fillId="0" borderId="5" xfId="5" applyNumberFormat="1" applyBorder="1" applyAlignment="1">
      <alignment horizontal="center" vertical="top"/>
    </xf>
    <xf numFmtId="2" fontId="4" fillId="0" borderId="3" xfId="4" applyNumberFormat="1" applyFont="1" applyBorder="1" applyAlignment="1">
      <alignment horizontal="center" vertical="center" wrapText="1"/>
    </xf>
    <xf numFmtId="2" fontId="4" fillId="0" borderId="5" xfId="4" applyNumberFormat="1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2" fontId="4" fillId="0" borderId="8" xfId="4" applyNumberFormat="1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0" xfId="4" applyNumberFormat="1" applyFont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14" fontId="6" fillId="0" borderId="5" xfId="5" applyNumberFormat="1" applyFont="1" applyBorder="1" applyAlignment="1">
      <alignment horizontal="center" vertical="top"/>
    </xf>
    <xf numFmtId="0" fontId="4" fillId="3" borderId="1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5" xfId="4" applyFont="1" applyFill="1" applyBorder="1" applyAlignment="1" applyProtection="1">
      <alignment horizontal="center" vertical="center"/>
      <protection locked="0"/>
    </xf>
    <xf numFmtId="0" fontId="4" fillId="3" borderId="6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left" vertical="center" wrapText="1"/>
    </xf>
    <xf numFmtId="2" fontId="4" fillId="0" borderId="2" xfId="4" applyNumberFormat="1" applyFont="1" applyBorder="1" applyAlignment="1">
      <alignment horizontal="left" vertical="center" wrapText="1"/>
    </xf>
    <xf numFmtId="2" fontId="4" fillId="0" borderId="3" xfId="4" applyNumberFormat="1" applyFont="1" applyBorder="1" applyAlignment="1">
      <alignment horizontal="left" vertical="center" wrapText="1"/>
    </xf>
  </cellXfs>
  <cellStyles count="10">
    <cellStyle name="Millares" xfId="1" builtinId="3"/>
    <cellStyle name="Moneda [0]" xfId="2" builtinId="7"/>
    <cellStyle name="Moneda 2" xfId="8" xr:uid="{00000000-0005-0000-0000-000002000000}"/>
    <cellStyle name="Moneda 3" xfId="6" xr:uid="{00000000-0005-0000-0000-000003000000}"/>
    <cellStyle name="Normal" xfId="0" builtinId="0"/>
    <cellStyle name="Normal 2" xfId="5" xr:uid="{00000000-0005-0000-0000-000005000000}"/>
    <cellStyle name="Normal 2 2" xfId="4" xr:uid="{00000000-0005-0000-0000-000006000000}"/>
    <cellStyle name="Normal 2 3" xfId="9" xr:uid="{00000000-0005-0000-0000-000007000000}"/>
    <cellStyle name="Porcentaje" xfId="3" builtinId="5"/>
    <cellStyle name="Porcentaje 2" xfId="7" xr:uid="{00000000-0005-0000-0000-000009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266391</xdr:colOff>
      <xdr:row>0</xdr:row>
      <xdr:rowOff>0</xdr:rowOff>
    </xdr:from>
    <xdr:to>
      <xdr:col>1</xdr:col>
      <xdr:colOff>398176</xdr:colOff>
      <xdr:row>3</xdr:row>
      <xdr:rowOff>96727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391" y="0"/>
          <a:ext cx="620735" cy="66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8"/>
  <sheetViews>
    <sheetView showGridLines="0" tabSelected="1" zoomScale="60" zoomScaleNormal="60" workbookViewId="0">
      <pane ySplit="8" topLeftCell="A9" activePane="bottomLeft" state="frozen"/>
      <selection pane="bottomLeft" activeCell="AE23" sqref="AE23"/>
    </sheetView>
  </sheetViews>
  <sheetFormatPr baseColWidth="10" defaultColWidth="12.88671875" defaultRowHeight="14.1" customHeight="1" x14ac:dyDescent="0.25"/>
  <cols>
    <col min="1" max="1" width="7.44140625" style="4" customWidth="1"/>
    <col min="2" max="2" width="30.88671875" style="4" customWidth="1"/>
    <col min="3" max="3" width="26.33203125" style="4" customWidth="1"/>
    <col min="4" max="4" width="37.88671875" style="4" customWidth="1"/>
    <col min="5" max="5" width="65.44140625" style="4" customWidth="1"/>
    <col min="6" max="6" width="56.88671875" style="4" customWidth="1"/>
    <col min="7" max="7" width="20.44140625" style="31" customWidth="1"/>
    <col min="8" max="8" width="64.44140625" style="4" customWidth="1"/>
    <col min="9" max="9" width="19.5546875" style="4" customWidth="1"/>
    <col min="10" max="10" width="15.33203125" style="4" customWidth="1"/>
    <col min="11" max="11" width="19" style="4" customWidth="1"/>
    <col min="12" max="12" width="17" style="32" customWidth="1"/>
    <col min="13" max="13" width="15.88671875" style="32" customWidth="1"/>
    <col min="14" max="14" width="15.5546875" style="32" customWidth="1"/>
    <col min="15" max="15" width="40.109375" style="32" customWidth="1"/>
    <col min="16" max="16" width="27.5546875" style="4" customWidth="1"/>
    <col min="17" max="20" width="15.5546875" style="4" customWidth="1"/>
    <col min="21" max="22" width="27.5546875" style="4" customWidth="1"/>
    <col min="23" max="26" width="15.5546875" style="4" customWidth="1"/>
    <col min="27" max="27" width="27.5546875" style="4" customWidth="1"/>
    <col min="28" max="28" width="15.77734375" style="32" customWidth="1"/>
    <col min="29" max="29" width="22.44140625" style="4" customWidth="1"/>
    <col min="30" max="30" width="23.88671875" style="33" customWidth="1"/>
    <col min="31" max="31" width="29" style="34" customWidth="1"/>
    <col min="32" max="74" width="12.88671875" style="3" customWidth="1"/>
    <col min="75" max="16384" width="12.88671875" style="4"/>
  </cols>
  <sheetData>
    <row r="1" spans="1:74" s="2" customFormat="1" ht="15" customHeight="1" x14ac:dyDescent="0.3">
      <c r="A1" s="60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9"/>
      <c r="AC1" s="95" t="s">
        <v>55</v>
      </c>
      <c r="AD1" s="96"/>
      <c r="AE1" s="97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3.8" x14ac:dyDescent="0.25">
      <c r="A2" s="61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/>
      <c r="AC2" s="95" t="s">
        <v>56</v>
      </c>
      <c r="AD2" s="96"/>
      <c r="AE2" s="97"/>
    </row>
    <row r="3" spans="1:74" ht="15" customHeight="1" x14ac:dyDescent="0.25">
      <c r="A3" s="61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  <c r="AC3" s="95" t="s">
        <v>57</v>
      </c>
      <c r="AD3" s="96"/>
      <c r="AE3" s="97"/>
    </row>
    <row r="4" spans="1:74" ht="13.8" x14ac:dyDescent="0.25">
      <c r="A4" s="61"/>
      <c r="B4" s="80"/>
      <c r="C4" s="81"/>
      <c r="D4" s="78"/>
      <c r="E4" s="78"/>
      <c r="F4" s="78"/>
      <c r="G4" s="78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95" t="s">
        <v>58</v>
      </c>
      <c r="AD4" s="96"/>
      <c r="AE4" s="97"/>
    </row>
    <row r="5" spans="1:74" ht="13.8" x14ac:dyDescent="0.25">
      <c r="A5" s="75" t="s">
        <v>1</v>
      </c>
      <c r="B5" s="75"/>
      <c r="C5" s="75"/>
      <c r="D5" s="76">
        <v>45280</v>
      </c>
      <c r="E5" s="76"/>
      <c r="F5" s="76"/>
      <c r="G5" s="76"/>
      <c r="H5" s="62"/>
      <c r="I5" s="62"/>
      <c r="J5" s="62"/>
      <c r="K5" s="62"/>
      <c r="L5" s="63"/>
      <c r="M5" s="63"/>
      <c r="N5" s="63"/>
      <c r="O5" s="63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  <c r="AC5" s="62"/>
      <c r="AD5" s="64"/>
      <c r="AE5" s="5"/>
    </row>
    <row r="6" spans="1:74" s="2" customFormat="1" ht="13.8" x14ac:dyDescent="0.25">
      <c r="A6" s="85" t="s">
        <v>2</v>
      </c>
      <c r="B6" s="86"/>
      <c r="C6" s="87"/>
      <c r="D6" s="88">
        <v>45275</v>
      </c>
      <c r="E6" s="88"/>
      <c r="F6" s="88"/>
      <c r="G6" s="88"/>
      <c r="H6" s="65"/>
      <c r="I6" s="65"/>
      <c r="J6" s="65"/>
      <c r="K6" s="65"/>
      <c r="L6" s="66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8"/>
      <c r="AE6" s="69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7" customFormat="1" ht="22.5" customHeight="1" x14ac:dyDescent="0.3">
      <c r="A7" s="89" t="s">
        <v>3</v>
      </c>
      <c r="B7" s="90"/>
      <c r="C7" s="90"/>
      <c r="D7" s="90"/>
      <c r="E7" s="90"/>
      <c r="F7" s="91"/>
      <c r="G7" s="89" t="s">
        <v>4</v>
      </c>
      <c r="H7" s="90"/>
      <c r="I7" s="90"/>
      <c r="J7" s="90"/>
      <c r="K7" s="91"/>
      <c r="L7" s="89" t="s">
        <v>5</v>
      </c>
      <c r="M7" s="90"/>
      <c r="N7" s="90"/>
      <c r="O7" s="41"/>
      <c r="P7" s="89" t="s">
        <v>6</v>
      </c>
      <c r="Q7" s="90"/>
      <c r="R7" s="90"/>
      <c r="S7" s="90"/>
      <c r="T7" s="90"/>
      <c r="U7" s="91"/>
      <c r="V7" s="92" t="s">
        <v>7</v>
      </c>
      <c r="W7" s="92"/>
      <c r="X7" s="92"/>
      <c r="Y7" s="92"/>
      <c r="Z7" s="92"/>
      <c r="AA7" s="92"/>
      <c r="AB7" s="93" t="s">
        <v>8</v>
      </c>
      <c r="AC7" s="93" t="s">
        <v>9</v>
      </c>
      <c r="AD7" s="83" t="s">
        <v>10</v>
      </c>
      <c r="AE7" s="84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41.4" x14ac:dyDescent="0.25">
      <c r="A8" s="8" t="s">
        <v>11</v>
      </c>
      <c r="B8" s="9" t="s">
        <v>12</v>
      </c>
      <c r="C8" s="8" t="s">
        <v>13</v>
      </c>
      <c r="D8" s="8" t="s">
        <v>14</v>
      </c>
      <c r="E8" s="8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20</v>
      </c>
      <c r="K8" s="9" t="s">
        <v>21</v>
      </c>
      <c r="L8" s="9" t="s">
        <v>22</v>
      </c>
      <c r="M8" s="9" t="s">
        <v>23</v>
      </c>
      <c r="N8" s="9" t="s">
        <v>52</v>
      </c>
      <c r="O8" s="9" t="s">
        <v>24</v>
      </c>
      <c r="P8" s="9" t="s">
        <v>25</v>
      </c>
      <c r="Q8" s="9" t="s">
        <v>26</v>
      </c>
      <c r="R8" s="9" t="s">
        <v>27</v>
      </c>
      <c r="S8" s="9" t="s">
        <v>28</v>
      </c>
      <c r="T8" s="9" t="s">
        <v>29</v>
      </c>
      <c r="U8" s="9" t="s">
        <v>30</v>
      </c>
      <c r="V8" s="53" t="s">
        <v>25</v>
      </c>
      <c r="W8" s="53" t="s">
        <v>26</v>
      </c>
      <c r="X8" s="53" t="s">
        <v>27</v>
      </c>
      <c r="Y8" s="53" t="s">
        <v>28</v>
      </c>
      <c r="Z8" s="53" t="s">
        <v>29</v>
      </c>
      <c r="AA8" s="53" t="s">
        <v>31</v>
      </c>
      <c r="AB8" s="94"/>
      <c r="AC8" s="94"/>
      <c r="AD8" s="9" t="s">
        <v>32</v>
      </c>
      <c r="AE8" s="9" t="s">
        <v>33</v>
      </c>
    </row>
    <row r="9" spans="1:74" s="3" customFormat="1" ht="52.5" customHeight="1" x14ac:dyDescent="0.25">
      <c r="A9" s="25">
        <v>276</v>
      </c>
      <c r="B9" s="24" t="s">
        <v>34</v>
      </c>
      <c r="C9" s="24" t="s">
        <v>35</v>
      </c>
      <c r="D9" s="24" t="s">
        <v>36</v>
      </c>
      <c r="E9" s="11" t="s">
        <v>37</v>
      </c>
      <c r="F9" s="21" t="s">
        <v>38</v>
      </c>
      <c r="G9" s="56">
        <v>2022680010092</v>
      </c>
      <c r="H9" s="10" t="s">
        <v>39</v>
      </c>
      <c r="I9" s="17"/>
      <c r="J9" s="14">
        <v>44927</v>
      </c>
      <c r="K9" s="14">
        <v>45291</v>
      </c>
      <c r="L9" s="52">
        <v>1</v>
      </c>
      <c r="M9" s="18">
        <v>1</v>
      </c>
      <c r="N9" s="58">
        <f>IFERROR(IF(M9/L9&gt;100%,100%,M9/L9),"-")</f>
        <v>1</v>
      </c>
      <c r="O9" s="57" t="s">
        <v>50</v>
      </c>
      <c r="P9" s="19">
        <v>7405000000</v>
      </c>
      <c r="Q9" s="19"/>
      <c r="R9" s="19"/>
      <c r="S9" s="19"/>
      <c r="T9" s="26"/>
      <c r="U9" s="15">
        <f>SUM(P9:T9)</f>
        <v>7405000000</v>
      </c>
      <c r="V9" s="19">
        <v>7000000000</v>
      </c>
      <c r="W9" s="70"/>
      <c r="X9" s="70"/>
      <c r="Y9" s="71"/>
      <c r="Z9" s="71"/>
      <c r="AA9" s="15">
        <f>SUM(V9:Z9)</f>
        <v>7000000000</v>
      </c>
      <c r="AB9" s="59">
        <f>IFERROR(AA9/U9,"-")</f>
        <v>0.94530722484807561</v>
      </c>
      <c r="AC9" s="16"/>
      <c r="AD9" s="27" t="s">
        <v>40</v>
      </c>
      <c r="AE9" s="23" t="s">
        <v>54</v>
      </c>
    </row>
    <row r="10" spans="1:74" s="3" customFormat="1" ht="68.25" customHeight="1" x14ac:dyDescent="0.25">
      <c r="A10" s="25">
        <v>277</v>
      </c>
      <c r="B10" s="10" t="s">
        <v>34</v>
      </c>
      <c r="C10" s="10" t="s">
        <v>35</v>
      </c>
      <c r="D10" s="10" t="s">
        <v>36</v>
      </c>
      <c r="E10" s="11" t="s">
        <v>41</v>
      </c>
      <c r="F10" s="21" t="s">
        <v>42</v>
      </c>
      <c r="G10" s="56">
        <v>2021680010171</v>
      </c>
      <c r="H10" s="29" t="s">
        <v>43</v>
      </c>
      <c r="I10" s="13"/>
      <c r="J10" s="14">
        <v>44927</v>
      </c>
      <c r="K10" s="14">
        <v>45291</v>
      </c>
      <c r="L10" s="52">
        <v>1</v>
      </c>
      <c r="M10" s="18">
        <v>1</v>
      </c>
      <c r="N10" s="58">
        <f>IFERROR(IF(M10/L10&gt;100%,100%,M10/L10),"-")</f>
        <v>1</v>
      </c>
      <c r="O10" s="57" t="s">
        <v>50</v>
      </c>
      <c r="P10" s="26">
        <v>8500000</v>
      </c>
      <c r="Q10" s="19"/>
      <c r="R10" s="19"/>
      <c r="S10" s="19"/>
      <c r="T10" s="26"/>
      <c r="U10" s="15">
        <f>SUM(P10:T10)</f>
        <v>8500000</v>
      </c>
      <c r="V10" s="19">
        <v>8500000</v>
      </c>
      <c r="W10" s="70"/>
      <c r="X10" s="70"/>
      <c r="Y10" s="71"/>
      <c r="Z10" s="71"/>
      <c r="AA10" s="15">
        <f>SUM(V10:Z10)</f>
        <v>8500000</v>
      </c>
      <c r="AB10" s="59">
        <f>IFERROR(AA10/U10,"-")</f>
        <v>1</v>
      </c>
      <c r="AC10" s="16"/>
      <c r="AD10" s="27" t="s">
        <v>40</v>
      </c>
      <c r="AE10" s="23" t="s">
        <v>54</v>
      </c>
    </row>
    <row r="11" spans="1:74" s="3" customFormat="1" ht="114.75" customHeight="1" x14ac:dyDescent="0.25">
      <c r="A11" s="25">
        <v>278</v>
      </c>
      <c r="B11" s="10" t="s">
        <v>34</v>
      </c>
      <c r="C11" s="10" t="s">
        <v>35</v>
      </c>
      <c r="D11" s="10" t="s">
        <v>36</v>
      </c>
      <c r="E11" s="11" t="s">
        <v>44</v>
      </c>
      <c r="F11" s="21" t="s">
        <v>45</v>
      </c>
      <c r="G11" s="56">
        <v>2022680010023</v>
      </c>
      <c r="H11" s="28" t="s">
        <v>46</v>
      </c>
      <c r="I11" s="13"/>
      <c r="J11" s="14">
        <v>44927</v>
      </c>
      <c r="K11" s="14">
        <v>45291</v>
      </c>
      <c r="L11" s="52">
        <v>1</v>
      </c>
      <c r="M11" s="55">
        <v>1</v>
      </c>
      <c r="N11" s="58">
        <f>IFERROR(IF(M11/L11&gt;100%,100%,M11/L11),"-")</f>
        <v>1</v>
      </c>
      <c r="O11" s="57" t="s">
        <v>50</v>
      </c>
      <c r="P11" s="26">
        <f>850000000+350000000</f>
        <v>1200000000</v>
      </c>
      <c r="Q11" s="19"/>
      <c r="R11" s="19"/>
      <c r="S11" s="19"/>
      <c r="T11" s="26"/>
      <c r="U11" s="15">
        <f>SUM(P11:T11)</f>
        <v>1200000000</v>
      </c>
      <c r="V11" s="19">
        <v>1178006065</v>
      </c>
      <c r="W11" s="70"/>
      <c r="X11" s="70"/>
      <c r="Y11" s="71"/>
      <c r="Z11" s="71"/>
      <c r="AA11" s="15">
        <f>SUM(V11:Z11)</f>
        <v>1178006065</v>
      </c>
      <c r="AB11" s="59">
        <f>IFERROR(AA11/U11,"-")</f>
        <v>0.98167172083333332</v>
      </c>
      <c r="AC11" s="16"/>
      <c r="AD11" s="27" t="s">
        <v>40</v>
      </c>
      <c r="AE11" s="23" t="s">
        <v>54</v>
      </c>
    </row>
    <row r="12" spans="1:74" s="3" customFormat="1" ht="63" customHeight="1" x14ac:dyDescent="0.25">
      <c r="A12" s="25">
        <v>279</v>
      </c>
      <c r="B12" s="10" t="s">
        <v>34</v>
      </c>
      <c r="C12" s="10" t="s">
        <v>35</v>
      </c>
      <c r="D12" s="10" t="s">
        <v>36</v>
      </c>
      <c r="E12" s="11" t="s">
        <v>47</v>
      </c>
      <c r="F12" s="12" t="s">
        <v>48</v>
      </c>
      <c r="G12" s="56">
        <v>2022680010091</v>
      </c>
      <c r="H12" s="29" t="s">
        <v>49</v>
      </c>
      <c r="I12" s="20"/>
      <c r="J12" s="14">
        <v>44927</v>
      </c>
      <c r="K12" s="14">
        <v>45291</v>
      </c>
      <c r="L12" s="52">
        <v>1</v>
      </c>
      <c r="M12" s="54">
        <v>0.67</v>
      </c>
      <c r="N12" s="58">
        <f>IFERROR(IF(M12/L12&gt;100%,100%,M12/L12),"-")</f>
        <v>0.67</v>
      </c>
      <c r="O12" s="57" t="s">
        <v>51</v>
      </c>
      <c r="P12" s="26">
        <v>819506913.50999999</v>
      </c>
      <c r="Q12" s="22"/>
      <c r="R12" s="22"/>
      <c r="S12" s="22"/>
      <c r="T12" s="26"/>
      <c r="U12" s="15">
        <f>SUM(P12:T12)</f>
        <v>819506913.50999999</v>
      </c>
      <c r="V12" s="19">
        <v>373650200</v>
      </c>
      <c r="W12" s="72"/>
      <c r="X12" s="73"/>
      <c r="Y12" s="22"/>
      <c r="Z12" s="74"/>
      <c r="AA12" s="15">
        <f>SUM(V12:Z12)</f>
        <v>373650200</v>
      </c>
      <c r="AB12" s="59">
        <f>IFERROR(AA12/U12,"-")</f>
        <v>0.45594514681960707</v>
      </c>
      <c r="AC12" s="30"/>
      <c r="AD12" s="27" t="s">
        <v>40</v>
      </c>
      <c r="AE12" s="23" t="s">
        <v>54</v>
      </c>
    </row>
    <row r="13" spans="1:74" ht="15" customHeight="1" x14ac:dyDescent="0.25">
      <c r="A13" s="42" cm="1">
        <f t="array" ref="A13">SUM(--(FREQUENCY(A9:A12,A9:A12)&gt;0))</f>
        <v>4</v>
      </c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6"/>
      <c r="M13" s="47" t="s">
        <v>53</v>
      </c>
      <c r="N13" s="46">
        <v>0.98554111549588186</v>
      </c>
      <c r="O13" s="48"/>
      <c r="P13" s="49">
        <f t="shared" ref="P13:Z13" si="0">SUBTOTAL(9,P9:P12)</f>
        <v>9433006913.5100002</v>
      </c>
      <c r="Q13" s="49">
        <f t="shared" si="0"/>
        <v>0</v>
      </c>
      <c r="R13" s="49">
        <f t="shared" si="0"/>
        <v>0</v>
      </c>
      <c r="S13" s="49">
        <f t="shared" si="0"/>
        <v>0</v>
      </c>
      <c r="T13" s="49">
        <f t="shared" si="0"/>
        <v>0</v>
      </c>
      <c r="U13" s="50">
        <f>SUBTOTAL(9,U9:U12)</f>
        <v>9433006913.5100002</v>
      </c>
      <c r="V13" s="49">
        <f t="shared" si="0"/>
        <v>8560156265</v>
      </c>
      <c r="W13" s="49">
        <f t="shared" si="0"/>
        <v>0</v>
      </c>
      <c r="X13" s="49">
        <f t="shared" si="0"/>
        <v>0</v>
      </c>
      <c r="Y13" s="49">
        <f t="shared" si="0"/>
        <v>0</v>
      </c>
      <c r="Z13" s="49">
        <f t="shared" si="0"/>
        <v>0</v>
      </c>
      <c r="AA13" s="50">
        <f>SUBTOTAL(9,AA9:AA12)</f>
        <v>8560156265</v>
      </c>
      <c r="AB13" s="51">
        <f>IFERROR(AA13/U13,"-")</f>
        <v>0.90746846085102528</v>
      </c>
      <c r="AC13" s="50"/>
      <c r="AD13" s="48"/>
      <c r="AE13" s="48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3.8" x14ac:dyDescent="0.25"/>
    <row r="15" spans="1:74" ht="13.8" x14ac:dyDescent="0.25">
      <c r="B15" s="35"/>
      <c r="P15" s="36"/>
      <c r="U15" s="37"/>
      <c r="AA15" s="37"/>
    </row>
    <row r="16" spans="1:74" ht="13.8" x14ac:dyDescent="0.25">
      <c r="P16" s="37"/>
      <c r="T16" s="37"/>
      <c r="U16" s="37"/>
    </row>
    <row r="17" spans="13:21" ht="14.4" x14ac:dyDescent="0.3">
      <c r="M17" s="38"/>
      <c r="N17" s="38"/>
      <c r="O17" s="38"/>
      <c r="P17" s="39"/>
      <c r="U17" s="40"/>
    </row>
    <row r="18" spans="13:21" ht="14.1" customHeight="1" x14ac:dyDescent="0.25">
      <c r="U18" s="37"/>
    </row>
  </sheetData>
  <mergeCells count="17">
    <mergeCell ref="AC2:AE2"/>
    <mergeCell ref="AC3:AE3"/>
    <mergeCell ref="AC4:AE4"/>
    <mergeCell ref="A5:C5"/>
    <mergeCell ref="D5:G5"/>
    <mergeCell ref="B1:AB4"/>
    <mergeCell ref="AD7:AE7"/>
    <mergeCell ref="A6:C6"/>
    <mergeCell ref="D6:G6"/>
    <mergeCell ref="A7:F7"/>
    <mergeCell ref="G7:K7"/>
    <mergeCell ref="L7:N7"/>
    <mergeCell ref="P7:U7"/>
    <mergeCell ref="V7:AA7"/>
    <mergeCell ref="AB7:AB8"/>
    <mergeCell ref="AC7:AC8"/>
    <mergeCell ref="AC1:AE1"/>
  </mergeCells>
  <conditionalFormatting sqref="N9: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BAEZ</dc:creator>
  <cp:keywords/>
  <dc:description/>
  <cp:lastModifiedBy>Cindy Sarmiento</cp:lastModifiedBy>
  <cp:revision/>
  <dcterms:created xsi:type="dcterms:W3CDTF">2023-02-03T14:57:10Z</dcterms:created>
  <dcterms:modified xsi:type="dcterms:W3CDTF">2024-01-15T22:13:52Z</dcterms:modified>
  <cp:category/>
  <cp:contentStatus/>
</cp:coreProperties>
</file>