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2 - Seguimiento PDM\2023\12 - PA Diciembre\"/>
    </mc:Choice>
  </mc:AlternateContent>
  <xr:revisionPtr revIDLastSave="0" documentId="13_ncr:1_{0D0366C5-62E4-4F2C-B328-B9C7E2C643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3" sheetId="2" r:id="rId1"/>
  </sheets>
  <definedNames>
    <definedName name="_xlnm._FilterDatabase" localSheetId="0" hidden="1">'PA 2023'!$A$8:$AG$15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" i="2" l="1"/>
  <c r="AA9" i="2"/>
  <c r="AA10" i="2"/>
  <c r="AA11" i="2"/>
  <c r="AA14" i="2"/>
  <c r="AA15" i="2"/>
  <c r="AA16" i="2"/>
  <c r="P10" i="2"/>
  <c r="U10" i="2"/>
  <c r="U11" i="2"/>
  <c r="U14" i="2"/>
  <c r="U15" i="2"/>
  <c r="U16" i="2"/>
  <c r="AB16" i="2"/>
  <c r="AB15" i="2"/>
  <c r="AB14" i="2"/>
  <c r="AB11" i="2"/>
  <c r="AB10" i="2"/>
  <c r="AB9" i="2"/>
  <c r="P16" i="2"/>
  <c r="N11" i="2"/>
  <c r="AC16" i="2"/>
  <c r="A16" i="2"/>
  <c r="N15" i="2"/>
  <c r="N14" i="2"/>
  <c r="N10" i="2"/>
  <c r="N9" i="2"/>
  <c r="Z16" i="2"/>
  <c r="Y16" i="2"/>
  <c r="X16" i="2"/>
  <c r="W16" i="2"/>
  <c r="V16" i="2"/>
  <c r="T16" i="2"/>
  <c r="S16" i="2"/>
  <c r="R16" i="2"/>
  <c r="Q16" i="2"/>
</calcChain>
</file>

<file path=xl/sharedStrings.xml><?xml version="1.0" encoding="utf-8"?>
<sst xmlns="http://schemas.openxmlformats.org/spreadsheetml/2006/main" count="105" uniqueCount="73">
  <si>
    <t>INVISBU</t>
  </si>
  <si>
    <t xml:space="preserve"> PLAN DE ACCIÓN - PLAN DE DESARROLLO MUNICIPAL
INSTITUTO DE VIVIENDA Y REFORMA URBANA DEL MUNICIPIO DE BUCARAMANGA - INVISBU</t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</si>
  <si>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</si>
  <si>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</si>
  <si>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</si>
  <si>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</si>
  <si>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</si>
  <si>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</si>
  <si>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COMPROMETIDOS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</si>
  <si>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</si>
  <si>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</si>
  <si>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</si>
  <si>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</si>
  <si>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</si>
  <si>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</si>
  <si>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</si>
  <si>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</si>
  <si>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</si>
  <si>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</si>
  <si>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</si>
  <si>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</si>
  <si>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</si>
  <si>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</si>
  <si>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</si>
  <si>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</si>
  <si>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</si>
  <si>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</si>
  <si>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</si>
  <si>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</si>
  <si>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</si>
  <si>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</si>
  <si>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</si>
  <si>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COMPROMETIDO</t>
  </si>
  <si>
    <t>Dependencia</t>
  </si>
  <si>
    <t>Responsable</t>
  </si>
  <si>
    <t>BUCARAMANGA EQUITATIVA E INCLUYENTE: UNA CIUDAD DE BIENESTAR</t>
  </si>
  <si>
    <t>Habitabilidad</t>
  </si>
  <si>
    <t>Proyección Habitacional Y Vivienda</t>
  </si>
  <si>
    <t>Asignar 521 subsidios complementarios a hogares en condición de vulnerabilidad con enfoque diferencial.</t>
  </si>
  <si>
    <t>Número de subsidios complementarios asignados a hogares en condición de vulnerabilidad con enfoque diferencial.</t>
  </si>
  <si>
    <t>APOYO TÉCNICO EN EL DISEÑO Y FORMULACIÓN DE PROYECTOS DE VIVIENDA Y ASIGNACIÓN DE SUBSIDIOS COMPLEMENTARIOS PARA LA POBLACIÓN VULNERABLE DEL MUNICIPIO DE BUCARAMANGA</t>
  </si>
  <si>
    <t>Asignar subsidios complementarios a hogares vulnerables.</t>
  </si>
  <si>
    <t>Joaquín Tobón</t>
  </si>
  <si>
    <t>Entregar 500 soluciones de vivienda con obras complementarias.</t>
  </si>
  <si>
    <t>Número de soluciones de vivienda entregadas con obras complementarias.</t>
  </si>
  <si>
    <t>Entregar soluciones de vivienda con obras complementarias.</t>
  </si>
  <si>
    <t xml:space="preserve">Mejoramientos De Vivienda Y Entorno Barrial   </t>
  </si>
  <si>
    <t>Realizar 560 mejoramientos de vivienda en la zona urbana y rural.</t>
  </si>
  <si>
    <t>Número de mejoramientos de vivienda realizados en zona urbana y rural.</t>
  </si>
  <si>
    <t>MEJORAMIENTO DE VIVIENDA URBANA Y RURAL EN EL MUNICIPIO DE BUCARAMANGA</t>
  </si>
  <si>
    <t>2.3.2.02.02.005.4001041.54111.201</t>
  </si>
  <si>
    <t>DESARROLLO DE LA INTERVENTORÍA TÉCNICA, ADMINISTRATIVA, FINANCIERA, AMBIENTAL, DE SEGURIDAD Y SALUD EN EL GTRABAJOPARA LA OBRA PÚBLICA DE MEJORAMIENTO DE VIVIENDA URBANA EN CUATRO BARRIOS DEL MUNICIPIO DE BUCARAMANGA</t>
  </si>
  <si>
    <t xml:space="preserve">Acompañamiento Social Habitacional </t>
  </si>
  <si>
    <t>Atender y acompañar a 13.500 familias en temas relacionas con vivienda de interés social.</t>
  </si>
  <si>
    <t>Número de familias atendidas y acompañadas en temas relacionados con vivienda de interés social.</t>
  </si>
  <si>
    <t>Meta no programada para la vigencia</t>
  </si>
  <si>
    <t>BUCARAMANGA CIUDAD VITAL: LA VIDA ES SAGRADA</t>
  </si>
  <si>
    <t>Bucaramanga, Territorio Ordenado</t>
  </si>
  <si>
    <t>Planeando Construimos Ciudad Y Territorio</t>
  </si>
  <si>
    <t>Formular 1 Operación Urbana Estratégica - OUE.</t>
  </si>
  <si>
    <t>Porcentaje de avance en la formulación de la Operación Urbana Estratégica - OUE.</t>
  </si>
  <si>
    <t>TOTALES</t>
  </si>
  <si>
    <t>IMPLEMENTACIÓN DE LA OPERACIÓN URBANA ESTRATÉGICA "SAN RAFAEL" EN EL MUNICIPIO DE BUCARAMANGA</t>
  </si>
  <si>
    <t>AVANCE FÍSICO</t>
  </si>
  <si>
    <t>COMPROMISOS PARA EL PAGO DE LAS VIGENCIAS EXPIRADAS ADQUIRIDAS POR EL INSTITUTUTO DE VIVIENDA DE INTERÉS SOCIAL Y REFORMA URBANA DEL MUNICIPIO DE BUCARAMANGA</t>
  </si>
  <si>
    <t>2.3.7.06.02.4599002.601 </t>
  </si>
  <si>
    <t>2.3.2.02.02.005.4001004.54112.501</t>
  </si>
  <si>
    <t>2.3.2.02.02.008.4001031.82120.201  $535.500.000
2.3.2.02.02.008.4001042.83990.201  $1.942.550.000</t>
  </si>
  <si>
    <r>
      <rPr>
        <sz val="11"/>
        <color theme="1"/>
        <rFont val="Arial"/>
        <family val="2"/>
      </rPr>
      <t>2.3.2.02.02.005.4001031.54111.201 $784.350.000 2.3.2.02.02.005.4001042.54112.201 $687.600.000</t>
    </r>
    <r>
      <rPr>
        <sz val="11"/>
        <rFont val="Arial"/>
        <family val="2"/>
      </rPr>
      <t xml:space="preserve">
</t>
    </r>
    <r>
      <rPr>
        <sz val="11"/>
        <color theme="1"/>
        <rFont val="Arial"/>
        <family val="2"/>
      </rPr>
      <t>2.3.2.02.02.009.4001031.97990.201 $ 928.099.994</t>
    </r>
    <r>
      <rPr>
        <sz val="11"/>
        <color theme="4"/>
        <rFont val="Arial"/>
        <family val="2"/>
      </rPr>
      <t xml:space="preserve"> </t>
    </r>
    <r>
      <rPr>
        <sz val="11"/>
        <color theme="1"/>
        <rFont val="Arial"/>
        <family val="2"/>
      </rPr>
      <t>2.3.2.02.02.007.4001031.72111.201 $294.000.000</t>
    </r>
    <r>
      <rPr>
        <sz val="11"/>
        <color theme="4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2.3.2.02.02.005.4001031.54111.601 $150.335.651,03
</t>
    </r>
    <r>
      <rPr>
        <sz val="11"/>
        <color rgb="FFFF0000"/>
        <rFont val="Arial"/>
        <family val="2"/>
      </rPr>
      <t xml:space="preserve"> </t>
    </r>
  </si>
  <si>
    <r>
      <t xml:space="preserve">Código:  </t>
    </r>
    <r>
      <rPr>
        <sz val="11"/>
        <rFont val="Arial"/>
        <family val="2"/>
      </rPr>
      <t>F-DPM-1210-238,37-030</t>
    </r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</si>
  <si>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</si>
  <si>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</si>
  <si>
    <r>
      <t xml:space="preserve">Página: </t>
    </r>
    <r>
      <rPr>
        <sz val="11"/>
        <rFont val="Arial"/>
        <family val="2"/>
      </rPr>
      <t>1 de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</si>
</sst>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  <numFmt numFmtId="167" formatCode="_-* #,##0_-;\-* #,##0_-;_-* &quot;-&quot;??_-;_-@_-"/>
    <numFmt numFmtId="168" formatCode="&quot;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sz val="11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5">
    <xf numFmtId="0" fontId="0" fillId="0" borderId="0" xfId="0"/>
    <xf numFmtId="0" fontId="5" fillId="0" borderId="0" xfId="3"/>
    <xf numFmtId="0" fontId="5" fillId="2" borderId="7" xfId="3" applyFill="1" applyBorder="1" applyAlignment="1">
      <alignment vertical="top"/>
    </xf>
    <xf numFmtId="0" fontId="5" fillId="0" borderId="0" xfId="3" applyAlignment="1">
      <alignment horizontal="center" vertical="center"/>
    </xf>
    <xf numFmtId="0" fontId="5" fillId="2" borderId="2" xfId="3" applyFill="1" applyBorder="1" applyAlignment="1">
      <alignment vertical="center"/>
    </xf>
    <xf numFmtId="0" fontId="4" fillId="3" borderId="2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/>
    </xf>
    <xf numFmtId="0" fontId="5" fillId="0" borderId="2" xfId="2" applyFont="1" applyBorder="1" applyAlignment="1">
      <alignment vertical="center" wrapText="1"/>
    </xf>
    <xf numFmtId="0" fontId="3" fillId="0" borderId="2" xfId="2" applyFont="1" applyBorder="1" applyAlignment="1">
      <alignment vertical="center" wrapText="1"/>
    </xf>
    <xf numFmtId="0" fontId="7" fillId="3" borderId="2" xfId="2" applyFont="1" applyFill="1" applyBorder="1" applyAlignment="1">
      <alignment horizontal="justify" vertical="center" wrapText="1"/>
    </xf>
    <xf numFmtId="0" fontId="8" fillId="0" borderId="2" xfId="2" applyFont="1" applyBorder="1" applyAlignment="1">
      <alignment horizontal="justify" vertical="center" wrapText="1"/>
    </xf>
    <xf numFmtId="1" fontId="5" fillId="0" borderId="6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vertical="center" wrapText="1"/>
    </xf>
    <xf numFmtId="0" fontId="5" fillId="2" borderId="2" xfId="2" applyFont="1" applyFill="1" applyBorder="1" applyAlignment="1">
      <alignment horizontal="justify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164" fontId="3" fillId="0" borderId="2" xfId="2" applyNumberFormat="1" applyFont="1" applyBorder="1" applyAlignment="1">
      <alignment horizontal="justify" vertical="center" wrapText="1"/>
    </xf>
    <xf numFmtId="165" fontId="3" fillId="0" borderId="2" xfId="4" applyNumberFormat="1" applyFont="1" applyFill="1" applyBorder="1" applyAlignment="1">
      <alignment horizontal="right" vertical="center" wrapText="1"/>
    </xf>
    <xf numFmtId="5" fontId="3" fillId="0" borderId="2" xfId="4" applyNumberFormat="1" applyFont="1" applyFill="1" applyBorder="1" applyAlignment="1">
      <alignment horizontal="right" vertical="center" wrapText="1"/>
    </xf>
    <xf numFmtId="0" fontId="9" fillId="0" borderId="2" xfId="2" applyFont="1" applyBorder="1" applyAlignment="1">
      <alignment horizontal="center" vertical="center" wrapText="1"/>
    </xf>
    <xf numFmtId="0" fontId="5" fillId="0" borderId="2" xfId="3" applyBorder="1"/>
    <xf numFmtId="165" fontId="3" fillId="0" borderId="2" xfId="5" applyNumberFormat="1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8" fillId="0" borderId="6" xfId="2" applyFont="1" applyBorder="1" applyAlignment="1">
      <alignment vertical="center" wrapText="1"/>
    </xf>
    <xf numFmtId="0" fontId="7" fillId="3" borderId="6" xfId="2" applyFont="1" applyFill="1" applyBorder="1" applyAlignment="1">
      <alignment horizontal="justify" vertical="center" wrapText="1"/>
    </xf>
    <xf numFmtId="0" fontId="8" fillId="0" borderId="6" xfId="2" applyFont="1" applyBorder="1" applyAlignment="1">
      <alignment horizontal="justify" vertical="center" wrapText="1"/>
    </xf>
    <xf numFmtId="3" fontId="8" fillId="0" borderId="6" xfId="2" applyNumberFormat="1" applyFont="1" applyBorder="1" applyAlignment="1">
      <alignment horizontal="center" vertical="center" wrapText="1"/>
    </xf>
    <xf numFmtId="5" fontId="4" fillId="3" borderId="6" xfId="4" applyNumberFormat="1" applyFont="1" applyFill="1" applyBorder="1" applyAlignment="1">
      <alignment horizontal="right" vertical="center" wrapText="1"/>
    </xf>
    <xf numFmtId="0" fontId="6" fillId="0" borderId="6" xfId="2" applyFont="1" applyBorder="1" applyAlignment="1">
      <alignment horizontal="center" vertical="center"/>
    </xf>
    <xf numFmtId="0" fontId="3" fillId="0" borderId="6" xfId="2" applyFont="1" applyBorder="1" applyAlignment="1">
      <alignment horizontal="justify" vertical="center" wrapText="1"/>
    </xf>
    <xf numFmtId="164" fontId="5" fillId="0" borderId="2" xfId="2" applyNumberFormat="1" applyFont="1" applyBorder="1" applyAlignment="1">
      <alignment horizontal="justify" vertical="center" wrapText="1"/>
    </xf>
    <xf numFmtId="0" fontId="5" fillId="0" borderId="6" xfId="2" applyFont="1" applyBorder="1" applyAlignment="1">
      <alignment horizontal="justify" vertical="center" wrapText="1"/>
    </xf>
    <xf numFmtId="165" fontId="3" fillId="0" borderId="6" xfId="5" applyNumberFormat="1" applyFont="1" applyFill="1" applyBorder="1" applyAlignment="1">
      <alignment horizontal="center" vertical="center" wrapText="1"/>
    </xf>
    <xf numFmtId="9" fontId="8" fillId="0" borderId="2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justify"/>
    </xf>
    <xf numFmtId="0" fontId="3" fillId="3" borderId="4" xfId="3" applyFont="1" applyFill="1" applyBorder="1"/>
    <xf numFmtId="9" fontId="4" fillId="3" borderId="4" xfId="3" applyNumberFormat="1" applyFont="1" applyFill="1" applyBorder="1" applyAlignment="1">
      <alignment horizontal="center" vertical="center"/>
    </xf>
    <xf numFmtId="9" fontId="4" fillId="3" borderId="1" xfId="3" applyNumberFormat="1" applyFont="1" applyFill="1" applyBorder="1" applyAlignment="1">
      <alignment horizontal="center" vertical="center"/>
    </xf>
    <xf numFmtId="0" fontId="4" fillId="3" borderId="1" xfId="3" applyFont="1" applyFill="1" applyBorder="1" applyAlignment="1">
      <alignment vertical="center"/>
    </xf>
    <xf numFmtId="0" fontId="3" fillId="3" borderId="2" xfId="3" applyFont="1" applyFill="1" applyBorder="1" applyAlignment="1">
      <alignment vertical="center"/>
    </xf>
    <xf numFmtId="166" fontId="3" fillId="3" borderId="2" xfId="4" applyNumberFormat="1" applyFont="1" applyFill="1" applyBorder="1" applyAlignment="1">
      <alignment vertical="center"/>
    </xf>
    <xf numFmtId="166" fontId="4" fillId="3" borderId="2" xfId="4" applyNumberFormat="1" applyFont="1" applyFill="1" applyBorder="1" applyAlignment="1">
      <alignment vertical="center"/>
    </xf>
    <xf numFmtId="9" fontId="4" fillId="3" borderId="2" xfId="5" applyFont="1" applyFill="1" applyBorder="1" applyAlignment="1">
      <alignment horizontal="center" vertical="center" wrapText="1"/>
    </xf>
    <xf numFmtId="167" fontId="5" fillId="0" borderId="0" xfId="1" applyNumberFormat="1" applyFont="1"/>
    <xf numFmtId="9" fontId="10" fillId="0" borderId="2" xfId="0" applyNumberFormat="1" applyFont="1" applyBorder="1" applyAlignment="1">
      <alignment horizontal="center" vertical="center"/>
    </xf>
    <xf numFmtId="3" fontId="7" fillId="3" borderId="6" xfId="2" applyNumberFormat="1" applyFont="1" applyFill="1" applyBorder="1" applyAlignment="1">
      <alignment horizontal="center" vertical="center" wrapText="1"/>
    </xf>
    <xf numFmtId="9" fontId="7" fillId="3" borderId="2" xfId="2" applyNumberFormat="1" applyFont="1" applyFill="1" applyBorder="1" applyAlignment="1">
      <alignment horizontal="center" vertical="center" wrapText="1"/>
    </xf>
    <xf numFmtId="164" fontId="5" fillId="2" borderId="2" xfId="2" applyNumberFormat="1" applyFont="1" applyFill="1" applyBorder="1" applyAlignment="1">
      <alignment horizontal="justify" vertical="center" wrapText="1"/>
    </xf>
    <xf numFmtId="168" fontId="3" fillId="0" borderId="2" xfId="4" applyNumberFormat="1" applyFont="1" applyFill="1" applyBorder="1" applyAlignment="1">
      <alignment horizontal="right" vertical="center" wrapText="1"/>
    </xf>
    <xf numFmtId="44" fontId="4" fillId="3" borderId="2" xfId="4" applyFont="1" applyFill="1" applyBorder="1" applyAlignment="1">
      <alignment vertical="center"/>
    </xf>
    <xf numFmtId="9" fontId="10" fillId="0" borderId="6" xfId="0" applyNumberFormat="1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9" fontId="3" fillId="0" borderId="6" xfId="5" applyFont="1" applyFill="1" applyBorder="1" applyAlignment="1">
      <alignment horizontal="center" vertical="center" wrapText="1"/>
    </xf>
    <xf numFmtId="168" fontId="5" fillId="0" borderId="0" xfId="3" applyNumberFormat="1"/>
    <xf numFmtId="44" fontId="5" fillId="0" borderId="0" xfId="3" applyNumberFormat="1"/>
    <xf numFmtId="14" fontId="5" fillId="2" borderId="0" xfId="3" applyNumberFormat="1" applyFill="1" applyAlignment="1">
      <alignment vertical="top"/>
    </xf>
    <xf numFmtId="0" fontId="5" fillId="2" borderId="0" xfId="3" applyFill="1" applyAlignment="1">
      <alignment vertical="top"/>
    </xf>
    <xf numFmtId="14" fontId="6" fillId="2" borderId="12" xfId="3" applyNumberFormat="1" applyFont="1" applyFill="1" applyBorder="1" applyAlignment="1">
      <alignment vertical="center"/>
    </xf>
    <xf numFmtId="0" fontId="5" fillId="2" borderId="12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2" fontId="3" fillId="0" borderId="10" xfId="2" applyNumberFormat="1" applyFont="1" applyBorder="1" applyAlignment="1">
      <alignment horizontal="center" vertical="center" wrapText="1"/>
    </xf>
    <xf numFmtId="2" fontId="3" fillId="0" borderId="11" xfId="2" applyNumberFormat="1" applyFont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2" fontId="4" fillId="0" borderId="2" xfId="2" applyNumberFormat="1" applyFont="1" applyBorder="1" applyAlignment="1">
      <alignment horizontal="center" vertical="center" wrapText="1"/>
    </xf>
    <xf numFmtId="2" fontId="4" fillId="0" borderId="3" xfId="2" applyNumberFormat="1" applyFont="1" applyBorder="1" applyAlignment="1">
      <alignment horizontal="center" vertical="center" wrapText="1"/>
    </xf>
    <xf numFmtId="2" fontId="4" fillId="0" borderId="5" xfId="2" applyNumberFormat="1" applyFont="1" applyBorder="1" applyAlignment="1">
      <alignment horizontal="center" vertical="center" wrapText="1"/>
    </xf>
    <xf numFmtId="2" fontId="4" fillId="0" borderId="6" xfId="2" applyNumberFormat="1" applyFont="1" applyBorder="1" applyAlignment="1">
      <alignment horizontal="center" vertical="center" wrapText="1"/>
    </xf>
    <xf numFmtId="2" fontId="4" fillId="0" borderId="10" xfId="2" applyNumberFormat="1" applyFont="1" applyBorder="1" applyAlignment="1">
      <alignment horizontal="center" vertical="center" wrapText="1"/>
    </xf>
    <xf numFmtId="3" fontId="8" fillId="0" borderId="6" xfId="2" applyNumberFormat="1" applyFont="1" applyBorder="1" applyAlignment="1">
      <alignment horizontal="center" vertical="center" wrapText="1"/>
    </xf>
    <xf numFmtId="3" fontId="8" fillId="0" borderId="9" xfId="2" applyNumberFormat="1" applyFont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 wrapText="1"/>
    </xf>
    <xf numFmtId="3" fontId="7" fillId="3" borderId="6" xfId="2" applyNumberFormat="1" applyFont="1" applyFill="1" applyBorder="1" applyAlignment="1">
      <alignment horizontal="center" vertical="center" wrapText="1"/>
    </xf>
    <xf numFmtId="3" fontId="7" fillId="3" borderId="9" xfId="2" applyNumberFormat="1" applyFont="1" applyFill="1" applyBorder="1" applyAlignment="1">
      <alignment horizontal="center" vertical="center" wrapText="1"/>
    </xf>
    <xf numFmtId="3" fontId="7" fillId="3" borderId="8" xfId="2" applyNumberFormat="1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6" fillId="0" borderId="2" xfId="3" applyFont="1" applyBorder="1" applyAlignment="1">
      <alignment horizontal="left" vertical="center"/>
    </xf>
    <xf numFmtId="14" fontId="0" fillId="0" borderId="2" xfId="0" applyNumberFormat="1" applyBorder="1" applyAlignment="1">
      <alignment horizontal="center" vertical="top"/>
    </xf>
    <xf numFmtId="14" fontId="6" fillId="0" borderId="2" xfId="0" applyNumberFormat="1" applyFont="1" applyBorder="1" applyAlignment="1">
      <alignment horizontal="center" vertical="top"/>
    </xf>
    <xf numFmtId="0" fontId="4" fillId="3" borderId="2" xfId="3" applyFont="1" applyFill="1" applyBorder="1" applyAlignment="1">
      <alignment horizontal="center" vertical="center"/>
    </xf>
    <xf numFmtId="9" fontId="10" fillId="0" borderId="6" xfId="0" applyNumberFormat="1" applyFont="1" applyBorder="1" applyAlignment="1">
      <alignment horizontal="center" vertical="center"/>
    </xf>
    <xf numFmtId="9" fontId="10" fillId="0" borderId="9" xfId="0" applyNumberFormat="1" applyFont="1" applyBorder="1" applyAlignment="1">
      <alignment horizontal="center" vertical="center"/>
    </xf>
    <xf numFmtId="9" fontId="10" fillId="0" borderId="8" xfId="0" applyNumberFormat="1" applyFont="1" applyBorder="1" applyAlignment="1">
      <alignment horizontal="center" vertical="center"/>
    </xf>
    <xf numFmtId="5" fontId="4" fillId="3" borderId="6" xfId="4" applyNumberFormat="1" applyFont="1" applyFill="1" applyBorder="1" applyAlignment="1">
      <alignment horizontal="right" vertical="center" wrapText="1"/>
    </xf>
    <xf numFmtId="5" fontId="4" fillId="3" borderId="9" xfId="4" applyNumberFormat="1" applyFont="1" applyFill="1" applyBorder="1" applyAlignment="1">
      <alignment horizontal="right" vertical="center" wrapText="1"/>
    </xf>
    <xf numFmtId="5" fontId="4" fillId="3" borderId="8" xfId="4" applyNumberFormat="1" applyFont="1" applyFill="1" applyBorder="1" applyAlignment="1">
      <alignment horizontal="right" vertical="center" wrapText="1"/>
    </xf>
    <xf numFmtId="0" fontId="4" fillId="3" borderId="2" xfId="2" applyFont="1" applyFill="1" applyBorder="1" applyAlignment="1" applyProtection="1">
      <alignment horizontal="center" vertical="center"/>
      <protection locked="0"/>
    </xf>
    <xf numFmtId="9" fontId="3" fillId="0" borderId="6" xfId="5" applyFont="1" applyFill="1" applyBorder="1" applyAlignment="1">
      <alignment horizontal="center" vertical="center" wrapText="1"/>
    </xf>
    <xf numFmtId="9" fontId="3" fillId="0" borderId="9" xfId="5" applyFont="1" applyFill="1" applyBorder="1" applyAlignment="1">
      <alignment horizontal="center" vertical="center" wrapText="1"/>
    </xf>
    <xf numFmtId="9" fontId="3" fillId="0" borderId="8" xfId="5" applyFont="1" applyFill="1" applyBorder="1" applyAlignment="1">
      <alignment horizontal="center" vertical="center" wrapText="1"/>
    </xf>
    <xf numFmtId="165" fontId="3" fillId="0" borderId="6" xfId="5" applyNumberFormat="1" applyFont="1" applyFill="1" applyBorder="1" applyAlignment="1">
      <alignment horizontal="center" vertical="center" wrapText="1"/>
    </xf>
    <xf numFmtId="165" fontId="3" fillId="0" borderId="9" xfId="5" applyNumberFormat="1" applyFont="1" applyFill="1" applyBorder="1" applyAlignment="1">
      <alignment horizontal="center" vertical="center" wrapText="1"/>
    </xf>
    <xf numFmtId="165" fontId="3" fillId="0" borderId="8" xfId="5" applyNumberFormat="1" applyFont="1" applyFill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2" fontId="4" fillId="0" borderId="3" xfId="2" applyNumberFormat="1" applyFont="1" applyBorder="1" applyAlignment="1">
      <alignment horizontal="left" vertical="center" wrapText="1"/>
    </xf>
    <xf numFmtId="2" fontId="4" fillId="0" borderId="4" xfId="2" applyNumberFormat="1" applyFont="1" applyBorder="1" applyAlignment="1">
      <alignment horizontal="left" vertical="center" wrapText="1"/>
    </xf>
    <xf numFmtId="2" fontId="4" fillId="0" borderId="1" xfId="2" applyNumberFormat="1" applyFont="1" applyBorder="1" applyAlignment="1">
      <alignment horizontal="left" vertical="center" wrapText="1"/>
    </xf>
  </cellXfs>
  <cellStyles count="6">
    <cellStyle name="Millares" xfId="1" builtinId="3"/>
    <cellStyle name="Moneda 3" xfId="4" xr:uid="{00000000-0005-0000-0000-000001000000}"/>
    <cellStyle name="Normal" xfId="0" builtinId="0"/>
    <cellStyle name="Normal 2" xfId="3" xr:uid="{00000000-0005-0000-0000-000003000000}"/>
    <cellStyle name="Normal 2 2" xfId="2" xr:uid="{00000000-0005-0000-0000-000004000000}"/>
    <cellStyle name="Porcentaje 2" xfId="5" xr:uid="{00000000-0005-0000-0000-000005000000}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517995</xdr:colOff>
      <xdr:row>3</xdr:row>
      <xdr:rowOff>134973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BC8EC51-D534-4F1F-9B4C-BAF02905A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38100"/>
          <a:ext cx="662645" cy="630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showGridLines="0" tabSelected="1" zoomScale="60" zoomScaleNormal="60" workbookViewId="0">
      <selection activeCell="U10" sqref="U10"/>
    </sheetView>
  </sheetViews>
  <sheetFormatPr baseColWidth="10" defaultColWidth="12.6640625" defaultRowHeight="13.95" customHeight="1" x14ac:dyDescent="0.25"/>
  <cols>
    <col min="1" max="1" width="8.44140625" style="1" customWidth="1"/>
    <col min="2" max="2" width="22.5546875" style="1" customWidth="1"/>
    <col min="3" max="3" width="21.33203125" style="1" customWidth="1"/>
    <col min="4" max="4" width="17.44140625" style="1" customWidth="1"/>
    <col min="5" max="6" width="36.44140625" style="1" customWidth="1"/>
    <col min="7" max="7" width="19.33203125" style="1" customWidth="1"/>
    <col min="8" max="8" width="46" style="1" customWidth="1"/>
    <col min="9" max="9" width="35.33203125" style="1" customWidth="1"/>
    <col min="10" max="10" width="15.33203125" style="1" customWidth="1"/>
    <col min="11" max="11" width="15.6640625" style="1" customWidth="1"/>
    <col min="12" max="12" width="17" style="1" customWidth="1"/>
    <col min="13" max="14" width="14.6640625" style="1" customWidth="1"/>
    <col min="15" max="15" width="50.33203125" style="1" customWidth="1"/>
    <col min="16" max="16" width="28.44140625" style="1" customWidth="1"/>
    <col min="17" max="18" width="19.33203125" style="1" customWidth="1"/>
    <col min="19" max="19" width="23.33203125" style="1" customWidth="1"/>
    <col min="20" max="20" width="11.109375" style="1" customWidth="1"/>
    <col min="21" max="21" width="30.5546875" style="1" customWidth="1"/>
    <col min="22" max="22" width="26.33203125" style="1" customWidth="1"/>
    <col min="23" max="26" width="18.33203125" style="1" customWidth="1"/>
    <col min="27" max="27" width="29.44140625" style="1" customWidth="1"/>
    <col min="28" max="28" width="17.44140625" style="1" customWidth="1"/>
    <col min="29" max="29" width="23.6640625" style="1" customWidth="1"/>
    <col min="30" max="30" width="22.33203125" style="1" customWidth="1"/>
    <col min="31" max="31" width="23.33203125" style="1" customWidth="1"/>
    <col min="32" max="33" width="12.6640625" style="1" customWidth="1"/>
    <col min="34" max="16384" width="12.6640625" style="1"/>
  </cols>
  <sheetData>
    <row r="1" spans="1:31" ht="14.1" customHeight="1" x14ac:dyDescent="0.25">
      <c r="A1" s="64"/>
      <c r="B1" s="66" t="s">
        <v>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8"/>
      <c r="AC1" s="102" t="s">
        <v>69</v>
      </c>
      <c r="AD1" s="103"/>
      <c r="AE1" s="104"/>
    </row>
    <row r="2" spans="1:31" ht="13.8" x14ac:dyDescent="0.25">
      <c r="A2" s="65"/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8"/>
      <c r="AC2" s="102" t="s">
        <v>70</v>
      </c>
      <c r="AD2" s="103"/>
      <c r="AE2" s="104"/>
    </row>
    <row r="3" spans="1:31" ht="14.1" customHeight="1" x14ac:dyDescent="0.25">
      <c r="A3" s="65"/>
      <c r="B3" s="66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8"/>
      <c r="AC3" s="102" t="s">
        <v>71</v>
      </c>
      <c r="AD3" s="103"/>
      <c r="AE3" s="104"/>
    </row>
    <row r="4" spans="1:31" ht="13.8" x14ac:dyDescent="0.25">
      <c r="A4" s="65"/>
      <c r="B4" s="69"/>
      <c r="C4" s="70"/>
      <c r="D4" s="67"/>
      <c r="E4" s="67"/>
      <c r="F4" s="67"/>
      <c r="G4" s="67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1"/>
      <c r="AC4" s="102" t="s">
        <v>72</v>
      </c>
      <c r="AD4" s="103"/>
      <c r="AE4" s="104"/>
    </row>
    <row r="5" spans="1:31" ht="15" customHeight="1" x14ac:dyDescent="0.25">
      <c r="A5" s="79" t="s">
        <v>2</v>
      </c>
      <c r="B5" s="79"/>
      <c r="C5" s="79"/>
      <c r="D5" s="80">
        <v>45279</v>
      </c>
      <c r="E5" s="80"/>
      <c r="F5" s="80"/>
      <c r="G5" s="80"/>
      <c r="H5" s="59"/>
      <c r="I5" s="59"/>
      <c r="J5" s="59"/>
      <c r="K5" s="59"/>
      <c r="L5" s="59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2"/>
    </row>
    <row r="6" spans="1:31" s="3" customFormat="1" ht="16.2" customHeight="1" x14ac:dyDescent="0.3">
      <c r="A6" s="79" t="s">
        <v>3</v>
      </c>
      <c r="B6" s="79"/>
      <c r="C6" s="79"/>
      <c r="D6" s="81">
        <v>45275</v>
      </c>
      <c r="E6" s="81"/>
      <c r="F6" s="81"/>
      <c r="G6" s="81"/>
      <c r="H6" s="61"/>
      <c r="I6" s="61"/>
      <c r="J6" s="61"/>
      <c r="K6" s="61"/>
      <c r="L6" s="61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3"/>
    </row>
    <row r="7" spans="1:31" ht="16.5" customHeight="1" x14ac:dyDescent="0.25">
      <c r="A7" s="4"/>
      <c r="B7" s="82" t="s">
        <v>4</v>
      </c>
      <c r="C7" s="82"/>
      <c r="D7" s="82"/>
      <c r="E7" s="82"/>
      <c r="F7" s="82"/>
      <c r="G7" s="82" t="s">
        <v>5</v>
      </c>
      <c r="H7" s="82"/>
      <c r="I7" s="82"/>
      <c r="J7" s="82"/>
      <c r="K7" s="82"/>
      <c r="L7" s="82" t="s">
        <v>6</v>
      </c>
      <c r="M7" s="82"/>
      <c r="N7" s="82"/>
      <c r="O7" s="82" t="s">
        <v>7</v>
      </c>
      <c r="P7" s="82"/>
      <c r="Q7" s="82"/>
      <c r="R7" s="82"/>
      <c r="S7" s="82"/>
      <c r="T7" s="82"/>
      <c r="U7" s="82"/>
      <c r="V7" s="89" t="s">
        <v>8</v>
      </c>
      <c r="W7" s="89"/>
      <c r="X7" s="89"/>
      <c r="Y7" s="89"/>
      <c r="Z7" s="89"/>
      <c r="AA7" s="89"/>
      <c r="AB7" s="78" t="s">
        <v>9</v>
      </c>
      <c r="AC7" s="78" t="s">
        <v>10</v>
      </c>
      <c r="AD7" s="78" t="s">
        <v>11</v>
      </c>
      <c r="AE7" s="78"/>
    </row>
    <row r="8" spans="1:31" ht="41.4" x14ac:dyDescent="0.25">
      <c r="A8" s="5" t="s">
        <v>12</v>
      </c>
      <c r="B8" s="6" t="s">
        <v>13</v>
      </c>
      <c r="C8" s="5" t="s">
        <v>14</v>
      </c>
      <c r="D8" s="5" t="s">
        <v>15</v>
      </c>
      <c r="E8" s="5" t="s">
        <v>16</v>
      </c>
      <c r="F8" s="6" t="s">
        <v>17</v>
      </c>
      <c r="G8" s="6" t="s">
        <v>18</v>
      </c>
      <c r="H8" s="6" t="s">
        <v>19</v>
      </c>
      <c r="I8" s="6" t="s">
        <v>20</v>
      </c>
      <c r="J8" s="6" t="s">
        <v>21</v>
      </c>
      <c r="K8" s="6" t="s">
        <v>22</v>
      </c>
      <c r="L8" s="6" t="s">
        <v>23</v>
      </c>
      <c r="M8" s="7" t="s">
        <v>24</v>
      </c>
      <c r="N8" s="7" t="s">
        <v>63</v>
      </c>
      <c r="O8" s="5" t="s">
        <v>25</v>
      </c>
      <c r="P8" s="6" t="s">
        <v>26</v>
      </c>
      <c r="Q8" s="6" t="s">
        <v>27</v>
      </c>
      <c r="R8" s="6" t="s">
        <v>28</v>
      </c>
      <c r="S8" s="6" t="s">
        <v>29</v>
      </c>
      <c r="T8" s="6" t="s">
        <v>30</v>
      </c>
      <c r="U8" s="6" t="s">
        <v>31</v>
      </c>
      <c r="V8" s="6" t="s">
        <v>26</v>
      </c>
      <c r="W8" s="6" t="s">
        <v>27</v>
      </c>
      <c r="X8" s="6" t="s">
        <v>28</v>
      </c>
      <c r="Y8" s="6" t="s">
        <v>29</v>
      </c>
      <c r="Z8" s="6" t="s">
        <v>30</v>
      </c>
      <c r="AA8" s="7" t="s">
        <v>32</v>
      </c>
      <c r="AB8" s="78"/>
      <c r="AC8" s="78"/>
      <c r="AD8" s="6" t="s">
        <v>33</v>
      </c>
      <c r="AE8" s="6" t="s">
        <v>34</v>
      </c>
    </row>
    <row r="9" spans="1:31" ht="100.5" customHeight="1" x14ac:dyDescent="0.25">
      <c r="A9" s="8">
        <v>120</v>
      </c>
      <c r="B9" s="9" t="s">
        <v>35</v>
      </c>
      <c r="C9" s="9" t="s">
        <v>36</v>
      </c>
      <c r="D9" s="10" t="s">
        <v>37</v>
      </c>
      <c r="E9" s="11" t="s">
        <v>38</v>
      </c>
      <c r="F9" s="12" t="s">
        <v>39</v>
      </c>
      <c r="G9" s="13">
        <v>20200680010042</v>
      </c>
      <c r="H9" s="14" t="s">
        <v>40</v>
      </c>
      <c r="I9" s="15" t="s">
        <v>41</v>
      </c>
      <c r="J9" s="16">
        <v>44958</v>
      </c>
      <c r="K9" s="16">
        <v>45291</v>
      </c>
      <c r="L9" s="27">
        <v>166</v>
      </c>
      <c r="M9" s="49">
        <v>298</v>
      </c>
      <c r="N9" s="54">
        <f>IFERROR(IF(M9/L9&gt;100%,100%,M9/L9),"-")</f>
        <v>1</v>
      </c>
      <c r="O9" s="17" t="s">
        <v>68</v>
      </c>
      <c r="P9" s="18">
        <v>3183275645.0299988</v>
      </c>
      <c r="Q9" s="19"/>
      <c r="R9" s="19"/>
      <c r="S9" s="19"/>
      <c r="T9" s="19"/>
      <c r="U9" s="28">
        <f>SUM(P9:T9)</f>
        <v>3183275645.0299988</v>
      </c>
      <c r="V9" s="19">
        <v>2595556155</v>
      </c>
      <c r="W9" s="20"/>
      <c r="X9" s="20"/>
      <c r="Y9" s="21"/>
      <c r="Z9" s="21"/>
      <c r="AA9" s="28">
        <f>SUM(V9:Z9)</f>
        <v>2595556155</v>
      </c>
      <c r="AB9" s="56">
        <f>IFERROR(AA9/U9,"-")</f>
        <v>0.81537273061866433</v>
      </c>
      <c r="AC9" s="33"/>
      <c r="AD9" s="29" t="s">
        <v>0</v>
      </c>
      <c r="AE9" s="55" t="s">
        <v>42</v>
      </c>
    </row>
    <row r="10" spans="1:31" ht="96" customHeight="1" x14ac:dyDescent="0.25">
      <c r="A10" s="5">
        <v>121</v>
      </c>
      <c r="B10" s="24" t="s">
        <v>35</v>
      </c>
      <c r="C10" s="24" t="s">
        <v>36</v>
      </c>
      <c r="D10" s="24" t="s">
        <v>37</v>
      </c>
      <c r="E10" s="25" t="s">
        <v>43</v>
      </c>
      <c r="F10" s="26" t="s">
        <v>44</v>
      </c>
      <c r="G10" s="13">
        <v>20200680010042</v>
      </c>
      <c r="H10" s="14" t="s">
        <v>40</v>
      </c>
      <c r="I10" s="15" t="s">
        <v>45</v>
      </c>
      <c r="J10" s="16">
        <v>44958</v>
      </c>
      <c r="K10" s="16">
        <v>45291</v>
      </c>
      <c r="L10" s="27">
        <v>160</v>
      </c>
      <c r="M10" s="49">
        <v>0</v>
      </c>
      <c r="N10" s="48">
        <f>IFERROR(IF(M10/L10&gt;100%,100%,M10/L10),"-")</f>
        <v>0</v>
      </c>
      <c r="O10" s="51" t="s">
        <v>67</v>
      </c>
      <c r="P10" s="18">
        <f>535500000+1942550000</f>
        <v>2478050000</v>
      </c>
      <c r="Q10" s="19"/>
      <c r="R10" s="19"/>
      <c r="S10" s="19"/>
      <c r="T10" s="19"/>
      <c r="U10" s="28">
        <f>SUM(P10:T10)</f>
        <v>2478050000</v>
      </c>
      <c r="V10" s="19">
        <v>2409283332</v>
      </c>
      <c r="W10" s="20"/>
      <c r="X10" s="20"/>
      <c r="Y10" s="21"/>
      <c r="Z10" s="21"/>
      <c r="AA10" s="28">
        <f>SUM(V10:Z10)</f>
        <v>2409283332</v>
      </c>
      <c r="AB10" s="56">
        <f>IFERROR(AA10/U10,"-")</f>
        <v>0.97224968503460385</v>
      </c>
      <c r="AC10" s="22"/>
      <c r="AD10" s="29" t="s">
        <v>0</v>
      </c>
      <c r="AE10" s="23" t="s">
        <v>42</v>
      </c>
    </row>
    <row r="11" spans="1:31" ht="69" x14ac:dyDescent="0.25">
      <c r="A11" s="5">
        <v>122</v>
      </c>
      <c r="B11" s="24" t="s">
        <v>35</v>
      </c>
      <c r="C11" s="24" t="s">
        <v>36</v>
      </c>
      <c r="D11" s="24" t="s">
        <v>46</v>
      </c>
      <c r="E11" s="25" t="s">
        <v>47</v>
      </c>
      <c r="F11" s="26" t="s">
        <v>48</v>
      </c>
      <c r="G11" s="13">
        <v>2021680010132</v>
      </c>
      <c r="H11" s="14" t="s">
        <v>49</v>
      </c>
      <c r="I11" s="15"/>
      <c r="J11" s="16">
        <v>44958</v>
      </c>
      <c r="K11" s="16">
        <v>45291</v>
      </c>
      <c r="L11" s="72">
        <v>0</v>
      </c>
      <c r="M11" s="75">
        <v>390</v>
      </c>
      <c r="N11" s="83" t="str">
        <f>IFERROR(IF(M11/L11&gt;100%,100%,M11/L11),"-")</f>
        <v>-</v>
      </c>
      <c r="O11" s="17" t="s">
        <v>50</v>
      </c>
      <c r="P11" s="18">
        <v>1979850212.97</v>
      </c>
      <c r="Q11" s="19"/>
      <c r="R11" s="19"/>
      <c r="S11" s="19"/>
      <c r="T11" s="19"/>
      <c r="U11" s="86">
        <f>SUM(P11:T13)</f>
        <v>2993735764.6999998</v>
      </c>
      <c r="V11" s="19">
        <v>1938673228.77</v>
      </c>
      <c r="W11" s="20"/>
      <c r="X11" s="20"/>
      <c r="Y11" s="21"/>
      <c r="Z11" s="21"/>
      <c r="AA11" s="86">
        <f>SUM(V11:Z13)</f>
        <v>2952558780.5</v>
      </c>
      <c r="AB11" s="90">
        <f>IFERROR(AA11/U11,"-")</f>
        <v>0.98624561837235958</v>
      </c>
      <c r="AC11" s="93"/>
      <c r="AD11" s="96" t="s">
        <v>0</v>
      </c>
      <c r="AE11" s="99" t="s">
        <v>42</v>
      </c>
    </row>
    <row r="12" spans="1:31" ht="117" customHeight="1" x14ac:dyDescent="0.25">
      <c r="A12" s="5">
        <v>122</v>
      </c>
      <c r="B12" s="9" t="s">
        <v>35</v>
      </c>
      <c r="C12" s="9" t="s">
        <v>36</v>
      </c>
      <c r="D12" s="10" t="s">
        <v>46</v>
      </c>
      <c r="E12" s="11" t="s">
        <v>47</v>
      </c>
      <c r="F12" s="12" t="s">
        <v>48</v>
      </c>
      <c r="G12" s="13">
        <v>2023680010004</v>
      </c>
      <c r="H12" s="30" t="s">
        <v>51</v>
      </c>
      <c r="I12" s="31"/>
      <c r="J12" s="16">
        <v>44958</v>
      </c>
      <c r="K12" s="16">
        <v>45291</v>
      </c>
      <c r="L12" s="73"/>
      <c r="M12" s="76"/>
      <c r="N12" s="84"/>
      <c r="O12" s="17" t="s">
        <v>50</v>
      </c>
      <c r="P12" s="18">
        <v>90709787.030000001</v>
      </c>
      <c r="Q12" s="19"/>
      <c r="R12" s="19"/>
      <c r="S12" s="19"/>
      <c r="T12" s="19"/>
      <c r="U12" s="87"/>
      <c r="V12" s="19">
        <v>90709787.030000001</v>
      </c>
      <c r="W12" s="20"/>
      <c r="X12" s="20"/>
      <c r="Y12" s="21"/>
      <c r="Z12" s="21"/>
      <c r="AA12" s="87"/>
      <c r="AB12" s="91"/>
      <c r="AC12" s="94"/>
      <c r="AD12" s="97"/>
      <c r="AE12" s="100"/>
    </row>
    <row r="13" spans="1:31" ht="89.7" customHeight="1" x14ac:dyDescent="0.25">
      <c r="A13" s="5">
        <v>122</v>
      </c>
      <c r="B13" s="9" t="s">
        <v>35</v>
      </c>
      <c r="C13" s="9" t="s">
        <v>36</v>
      </c>
      <c r="D13" s="10" t="s">
        <v>46</v>
      </c>
      <c r="E13" s="11" t="s">
        <v>47</v>
      </c>
      <c r="F13" s="12" t="s">
        <v>48</v>
      </c>
      <c r="G13" s="13">
        <v>2023680010009</v>
      </c>
      <c r="H13" s="30" t="s">
        <v>64</v>
      </c>
      <c r="I13" s="31"/>
      <c r="J13" s="16"/>
      <c r="K13" s="16"/>
      <c r="L13" s="74"/>
      <c r="M13" s="77"/>
      <c r="N13" s="85"/>
      <c r="O13" s="17" t="s">
        <v>65</v>
      </c>
      <c r="P13" s="52">
        <v>923175764.70000005</v>
      </c>
      <c r="Q13" s="19"/>
      <c r="R13" s="19"/>
      <c r="S13" s="19"/>
      <c r="T13" s="19"/>
      <c r="U13" s="88"/>
      <c r="V13" s="19">
        <v>923175764.70000005</v>
      </c>
      <c r="W13" s="20"/>
      <c r="X13" s="20"/>
      <c r="Y13" s="21"/>
      <c r="Z13" s="21"/>
      <c r="AA13" s="88"/>
      <c r="AB13" s="92"/>
      <c r="AC13" s="95"/>
      <c r="AD13" s="98"/>
      <c r="AE13" s="101"/>
    </row>
    <row r="14" spans="1:31" ht="91.95" customHeight="1" x14ac:dyDescent="0.25">
      <c r="A14" s="5">
        <v>123</v>
      </c>
      <c r="B14" s="9" t="s">
        <v>35</v>
      </c>
      <c r="C14" s="9" t="s">
        <v>36</v>
      </c>
      <c r="D14" s="10" t="s">
        <v>52</v>
      </c>
      <c r="E14" s="11" t="s">
        <v>53</v>
      </c>
      <c r="F14" s="12" t="s">
        <v>54</v>
      </c>
      <c r="G14" s="13"/>
      <c r="H14" s="32" t="s">
        <v>55</v>
      </c>
      <c r="I14" s="15"/>
      <c r="J14" s="16">
        <v>44958</v>
      </c>
      <c r="K14" s="16">
        <v>45291</v>
      </c>
      <c r="L14" s="27">
        <v>0</v>
      </c>
      <c r="M14" s="49">
        <v>0</v>
      </c>
      <c r="N14" s="48" t="str">
        <f>IFERROR(IF(M14/L14&gt;100%,100%,M14/L14),"-")</f>
        <v>-</v>
      </c>
      <c r="O14" s="17"/>
      <c r="P14" s="18"/>
      <c r="Q14" s="19"/>
      <c r="R14" s="19"/>
      <c r="S14" s="19"/>
      <c r="T14" s="19"/>
      <c r="U14" s="28">
        <f>SUM(P14:T14)</f>
        <v>0</v>
      </c>
      <c r="V14" s="19"/>
      <c r="W14" s="20"/>
      <c r="X14" s="20"/>
      <c r="Y14" s="21"/>
      <c r="Z14" s="21"/>
      <c r="AA14" s="28">
        <f>SUM(V14:Z14)</f>
        <v>0</v>
      </c>
      <c r="AB14" s="56" t="str">
        <f>IFERROR(AA14/U14,"-")</f>
        <v>-</v>
      </c>
      <c r="AC14" s="33"/>
      <c r="AD14" s="29" t="s">
        <v>0</v>
      </c>
      <c r="AE14" s="23" t="s">
        <v>42</v>
      </c>
    </row>
    <row r="15" spans="1:31" ht="73.2" customHeight="1" x14ac:dyDescent="0.25">
      <c r="A15" s="5">
        <v>261</v>
      </c>
      <c r="B15" s="9" t="s">
        <v>56</v>
      </c>
      <c r="C15" s="9" t="s">
        <v>57</v>
      </c>
      <c r="D15" s="10" t="s">
        <v>58</v>
      </c>
      <c r="E15" s="11" t="s">
        <v>59</v>
      </c>
      <c r="F15" s="12" t="s">
        <v>60</v>
      </c>
      <c r="G15" s="13">
        <v>2023680010011</v>
      </c>
      <c r="H15" s="30" t="s">
        <v>62</v>
      </c>
      <c r="I15" s="15"/>
      <c r="J15" s="16">
        <v>44958</v>
      </c>
      <c r="K15" s="16">
        <v>45291</v>
      </c>
      <c r="L15" s="34">
        <v>0</v>
      </c>
      <c r="M15" s="50">
        <v>0.2</v>
      </c>
      <c r="N15" s="48" t="str">
        <f>IFERROR(IF(M15/L15&gt;100%,100%,M15/L15),"-")</f>
        <v>-</v>
      </c>
      <c r="O15" s="17" t="s">
        <v>66</v>
      </c>
      <c r="P15" s="18">
        <v>2000000000</v>
      </c>
      <c r="Q15" s="19"/>
      <c r="R15" s="19"/>
      <c r="S15" s="19"/>
      <c r="T15" s="19"/>
      <c r="U15" s="28">
        <f>SUM(P15:T15)</f>
        <v>2000000000</v>
      </c>
      <c r="V15" s="19">
        <v>1569372358</v>
      </c>
      <c r="W15" s="35"/>
      <c r="X15" s="35"/>
      <c r="Y15" s="21"/>
      <c r="Z15" s="21"/>
      <c r="AA15" s="28">
        <f>SUM(V15:Z15)</f>
        <v>1569372358</v>
      </c>
      <c r="AB15" s="56">
        <f>IFERROR(AA15/U15,"-")</f>
        <v>0.78468617900000004</v>
      </c>
      <c r="AC15" s="22"/>
      <c r="AD15" s="36" t="s">
        <v>0</v>
      </c>
      <c r="AE15" s="23" t="s">
        <v>42</v>
      </c>
    </row>
    <row r="16" spans="1:31" ht="13.8" x14ac:dyDescent="0.25">
      <c r="A16" s="37">
        <f>SUM(--(FREQUENCY(A9:A15,A9:A15)&gt;0))</f>
        <v>5</v>
      </c>
      <c r="B16" s="38"/>
      <c r="C16" s="39"/>
      <c r="D16" s="39"/>
      <c r="E16" s="39"/>
      <c r="F16" s="39"/>
      <c r="G16" s="39"/>
      <c r="H16" s="39"/>
      <c r="I16" s="39"/>
      <c r="J16" s="39"/>
      <c r="K16" s="40"/>
      <c r="L16" s="41"/>
      <c r="M16" s="42" t="s">
        <v>61</v>
      </c>
      <c r="N16" s="41">
        <v>0.13203993802477984</v>
      </c>
      <c r="O16" s="43"/>
      <c r="P16" s="53">
        <f t="shared" ref="P16:AA16" si="0">SUBTOTAL(9,P9:P15)</f>
        <v>10655061409.73</v>
      </c>
      <c r="Q16" s="44">
        <f t="shared" si="0"/>
        <v>0</v>
      </c>
      <c r="R16" s="44">
        <f t="shared" si="0"/>
        <v>0</v>
      </c>
      <c r="S16" s="44">
        <f t="shared" si="0"/>
        <v>0</v>
      </c>
      <c r="T16" s="44">
        <f t="shared" si="0"/>
        <v>0</v>
      </c>
      <c r="U16" s="53">
        <f t="shared" si="0"/>
        <v>10655061409.73</v>
      </c>
      <c r="V16" s="53">
        <f t="shared" si="0"/>
        <v>9526770625.5</v>
      </c>
      <c r="W16" s="44">
        <f t="shared" si="0"/>
        <v>0</v>
      </c>
      <c r="X16" s="44">
        <f t="shared" si="0"/>
        <v>0</v>
      </c>
      <c r="Y16" s="44">
        <f t="shared" si="0"/>
        <v>0</v>
      </c>
      <c r="Z16" s="44">
        <f t="shared" si="0"/>
        <v>0</v>
      </c>
      <c r="AA16" s="53">
        <f t="shared" si="0"/>
        <v>9526770625.5</v>
      </c>
      <c r="AB16" s="46">
        <f>IFERROR(AA16/U16,"-")</f>
        <v>0.8941075287281155</v>
      </c>
      <c r="AC16" s="45">
        <f>SUBTOTAL(9,AC9:AC15)</f>
        <v>0</v>
      </c>
      <c r="AD16" s="43"/>
      <c r="AE16" s="43"/>
    </row>
    <row r="17" spans="21:29" ht="14.4" x14ac:dyDescent="0.3">
      <c r="V17"/>
    </row>
    <row r="18" spans="21:29" ht="13.8" x14ac:dyDescent="0.25">
      <c r="U18" s="57"/>
    </row>
    <row r="19" spans="21:29" ht="12.75" customHeight="1" x14ac:dyDescent="0.25">
      <c r="AA19" s="58"/>
    </row>
    <row r="21" spans="21:29" ht="13.8" x14ac:dyDescent="0.25">
      <c r="AC21" s="47"/>
    </row>
    <row r="22" spans="21:29" ht="13.95" customHeight="1" x14ac:dyDescent="0.25">
      <c r="U22" s="58"/>
    </row>
  </sheetData>
  <mergeCells count="27">
    <mergeCell ref="AC11:AC13"/>
    <mergeCell ref="AD11:AD13"/>
    <mergeCell ref="AE11:AE13"/>
    <mergeCell ref="AA11:AA13"/>
    <mergeCell ref="AC7:AC8"/>
    <mergeCell ref="AD7:AE7"/>
    <mergeCell ref="L7:N7"/>
    <mergeCell ref="O7:U7"/>
    <mergeCell ref="V7:AA7"/>
    <mergeCell ref="L11:L13"/>
    <mergeCell ref="M11:M13"/>
    <mergeCell ref="AB7:AB8"/>
    <mergeCell ref="A5:C5"/>
    <mergeCell ref="D5:G5"/>
    <mergeCell ref="A6:C6"/>
    <mergeCell ref="D6:G6"/>
    <mergeCell ref="B7:F7"/>
    <mergeCell ref="G7:K7"/>
    <mergeCell ref="N11:N13"/>
    <mergeCell ref="U11:U13"/>
    <mergeCell ref="AB11:AB13"/>
    <mergeCell ref="A1:A4"/>
    <mergeCell ref="B1:AB4"/>
    <mergeCell ref="AC1:AE1"/>
    <mergeCell ref="AC2:AE2"/>
    <mergeCell ref="AC3:AE3"/>
    <mergeCell ref="AC4:AE4"/>
  </mergeCells>
  <conditionalFormatting sqref="N9:N11 N14:N15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</dc:creator>
  <cp:lastModifiedBy>Cindy Sarmiento</cp:lastModifiedBy>
  <dcterms:created xsi:type="dcterms:W3CDTF">2023-05-04T22:15:08Z</dcterms:created>
  <dcterms:modified xsi:type="dcterms:W3CDTF">2024-01-15T22:09:29Z</dcterms:modified>
</cp:coreProperties>
</file>