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02 - Seguimiento PDM\2023\12 - PA Diciembre\"/>
    </mc:Choice>
  </mc:AlternateContent>
  <xr:revisionPtr revIDLastSave="0" documentId="13_ncr:1_{1DF399F3-CBDB-44A1-94AB-4F5CB3B584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3" sheetId="14" r:id="rId1"/>
  </sheets>
  <definedNames>
    <definedName name="_xlnm._FilterDatabase" localSheetId="0" hidden="1">'PA 2023'!$A$8:$AA$13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0" i="14" l="1"/>
  <c r="AB9" i="14"/>
  <c r="AB11" i="14"/>
  <c r="AB12" i="14"/>
  <c r="AB13" i="14"/>
  <c r="N12" i="14"/>
  <c r="N11" i="14"/>
  <c r="N10" i="14"/>
  <c r="N9" i="14"/>
  <c r="AA9" i="14"/>
  <c r="AA10" i="14"/>
  <c r="AA11" i="14"/>
  <c r="AA12" i="14"/>
  <c r="AA13" i="14"/>
  <c r="U9" i="14"/>
  <c r="U10" i="14"/>
  <c r="U11" i="14"/>
  <c r="U12" i="14"/>
  <c r="U13" i="14"/>
  <c r="A13" i="14"/>
  <c r="Z13" i="14"/>
  <c r="Y13" i="14"/>
  <c r="X13" i="14"/>
  <c r="W13" i="14"/>
  <c r="V13" i="14"/>
  <c r="Q13" i="14"/>
  <c r="R13" i="14"/>
  <c r="S13" i="14"/>
  <c r="T13" i="14"/>
  <c r="P13" i="14"/>
  <c r="AC13" i="14"/>
</calcChain>
</file>

<file path=xl/sharedStrings.xml><?xml version="1.0" encoding="utf-8"?>
<sst xmlns="http://schemas.openxmlformats.org/spreadsheetml/2006/main" count="89" uniqueCount="62">
  <si>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</si>
  <si>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</si>
  <si>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</si>
  <si>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</si>
  <si>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</si>
  <si>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</si>
  <si>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</si>
  <si>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</si>
  <si>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</si>
  <si>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</si>
  <si>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</si>
  <si>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</si>
  <si>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</si>
  <si>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</si>
  <si>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</si>
  <si>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</si>
  <si>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</si>
  <si>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</si>
  <si>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</si>
  <si>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</si>
  <si>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</si>
  <si>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</si>
  <si>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</si>
  <si>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</si>
  <si>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</si>
  <si>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</si>
  <si>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</si>
  <si>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</si>
  <si>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</si>
  <si>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</si>
  <si>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</si>
  <si>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</si>
  <si>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</si>
  <si>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</si>
  <si>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</si>
  <si>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</si>
  <si>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EMAB</t>
  </si>
  <si>
    <t>Clausurar 4 hectáreas en el sitio de disposición final El Carrasco.</t>
  </si>
  <si>
    <t>Número de hectáreas clausuradas en el sitio de disposición final El Carrasco.</t>
  </si>
  <si>
    <t>Reciclar 5.000 toneladas en la ruta selectiva de la EMAB.</t>
  </si>
  <si>
    <t>Número de toneladas recicladas en la ruta selectiva de la EMAB.</t>
  </si>
  <si>
    <t>Formular e implementar 1 estrategia de fortalecimiento operativo de la EMAB.</t>
  </si>
  <si>
    <t>Número de estrategias de fortalecimiento operativo de la EMAB formulados e implementados.</t>
  </si>
  <si>
    <t xml:space="preserve"> PLAN DE ACCIÓN - PLAN DE DESARROLLO MUNICIPAL
EMPRESA DE ASEO DE BUCARAMANGA - EMAB</t>
  </si>
  <si>
    <t>Código BPIN</t>
  </si>
  <si>
    <t>Helbert Panqueva</t>
  </si>
  <si>
    <t>RECURSOS COMPROMETIDOS</t>
  </si>
  <si>
    <t>TOTAL COMPROMETIDO</t>
  </si>
  <si>
    <t>2.1.2.02.01.003.10
2.3.2.01.01.003.01.06.02</t>
  </si>
  <si>
    <t>2.3.2.01.01.003.01.06.03</t>
  </si>
  <si>
    <t>2.1.2.02.01.003.03
2.1.2.02.01.003.01
2.1.2.02.01.003.02</t>
  </si>
  <si>
    <t>2.3.2.01.01.003.07.01.01
2.3.2.01.01.003.01.06.04
2.3.2.01.01.003.01.06.05
2.3.2.02.02.009.01</t>
  </si>
  <si>
    <t>Procesar las toneladas de residuos orgánicos y vegetales producto de la poda de arboles del Municipio de Bucaramanga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</si>
  <si>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</si>
  <si>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Recolectar en la ruta selectiva los resiusos organicos provenientes de algunas plazas de mercado y grandes generadores de este tipo de residuos en el municipio de Bucaramanga</t>
  </si>
  <si>
    <t>Planificar las actividades y recursos que permitan dar cumplimiento a los objetivos de fortalecimiento operativo según las necesidad identificada para la prestación de los servicios Misionales de la EMAB</t>
  </si>
  <si>
    <t>EFICACIA</t>
  </si>
  <si>
    <t>AVANCE FÍSICO</t>
  </si>
  <si>
    <r>
      <t xml:space="preserve">Código:  </t>
    </r>
    <r>
      <rPr>
        <sz val="11"/>
        <rFont val="Arial"/>
        <family val="2"/>
      </rPr>
      <t>F-DPM-1210-238,37-030</t>
    </r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</si>
  <si>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</si>
  <si>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</si>
  <si>
    <r>
      <t xml:space="preserve">Página: </t>
    </r>
    <r>
      <rPr>
        <sz val="11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</si>
</sst>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0" fillId="3" borderId="6" xfId="0" applyFill="1" applyBorder="1" applyAlignment="1">
      <alignment vertical="top"/>
    </xf>
    <xf numFmtId="0" fontId="0" fillId="3" borderId="6" xfId="0" applyFill="1" applyBorder="1"/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/>
    </xf>
    <xf numFmtId="0" fontId="5" fillId="2" borderId="5" xfId="0" applyFont="1" applyFill="1" applyBorder="1"/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5" fontId="5" fillId="2" borderId="2" xfId="108" applyNumberFormat="1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166" fontId="0" fillId="0" borderId="1" xfId="11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0" fillId="0" borderId="2" xfId="110" applyNumberFormat="1" applyFont="1" applyBorder="1" applyAlignment="1">
      <alignment horizontal="right" vertical="center" wrapText="1"/>
    </xf>
    <xf numFmtId="166" fontId="6" fillId="2" borderId="1" xfId="108" applyNumberFormat="1" applyFont="1" applyFill="1" applyBorder="1" applyAlignment="1">
      <alignment horizontal="right" vertical="center" wrapText="1"/>
    </xf>
    <xf numFmtId="166" fontId="5" fillId="0" borderId="1" xfId="108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9" fontId="0" fillId="0" borderId="0" xfId="107" applyFont="1"/>
    <xf numFmtId="0" fontId="0" fillId="0" borderId="2" xfId="0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2" fontId="12" fillId="0" borderId="4" xfId="107" applyNumberFormat="1" applyFont="1" applyFill="1" applyBorder="1" applyAlignment="1">
      <alignment horizontal="center" vertical="center" wrapText="1"/>
    </xf>
    <xf numFmtId="166" fontId="0" fillId="0" borderId="2" xfId="110" applyNumberFormat="1" applyFont="1" applyFill="1" applyBorder="1" applyAlignment="1">
      <alignment horizontal="right" vertical="center" wrapText="1"/>
    </xf>
    <xf numFmtId="14" fontId="0" fillId="3" borderId="0" xfId="0" applyNumberFormat="1" applyFill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/>
    <xf numFmtId="166" fontId="0" fillId="0" borderId="0" xfId="0" applyNumberFormat="1" applyAlignment="1">
      <alignment horizontal="right"/>
    </xf>
    <xf numFmtId="2" fontId="6" fillId="0" borderId="4" xfId="111" applyNumberFormat="1" applyFont="1" applyBorder="1" applyAlignment="1">
      <alignment horizontal="left" vertical="center" wrapText="1"/>
    </xf>
    <xf numFmtId="2" fontId="6" fillId="0" borderId="5" xfId="111" applyNumberFormat="1" applyFont="1" applyBorder="1" applyAlignment="1">
      <alignment horizontal="left" vertical="center" wrapText="1"/>
    </xf>
    <xf numFmtId="2" fontId="6" fillId="0" borderId="3" xfId="111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2" fontId="5" fillId="0" borderId="8" xfId="109" applyNumberFormat="1" applyFont="1" applyBorder="1" applyAlignment="1">
      <alignment horizontal="center" vertical="center" wrapText="1"/>
    </xf>
    <xf numFmtId="2" fontId="5" fillId="0" borderId="10" xfId="109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2" fontId="6" fillId="0" borderId="9" xfId="109" applyNumberFormat="1" applyFont="1" applyBorder="1" applyAlignment="1">
      <alignment horizontal="center" vertical="center" wrapText="1"/>
    </xf>
    <xf numFmtId="2" fontId="6" fillId="0" borderId="0" xfId="109" applyNumberFormat="1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Normal 2 2" xfId="111" xr:uid="{17DA2349-344A-47FA-808E-E286EFEE2B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629301</xdr:colOff>
      <xdr:row>3</xdr:row>
      <xdr:rowOff>166541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8"/>
  <sheetViews>
    <sheetView showGridLines="0" tabSelected="1" topLeftCell="I1" zoomScale="70" zoomScaleNormal="70" workbookViewId="0">
      <selection activeCell="AB11" sqref="AB11"/>
    </sheetView>
  </sheetViews>
  <sheetFormatPr baseColWidth="10" defaultColWidth="11.19921875" defaultRowHeight="13.8" x14ac:dyDescent="0.25"/>
  <cols>
    <col min="1" max="1" width="5.69921875" customWidth="1"/>
    <col min="2" max="2" width="16.5" customWidth="1"/>
    <col min="3" max="3" width="18.5" customWidth="1"/>
    <col min="4" max="4" width="20.59765625" customWidth="1"/>
    <col min="5" max="6" width="35.19921875" customWidth="1"/>
    <col min="7" max="8" width="13.69921875" customWidth="1"/>
    <col min="9" max="9" width="38.09765625" customWidth="1"/>
    <col min="10" max="11" width="16.19921875" customWidth="1"/>
    <col min="12" max="12" width="14.59765625" customWidth="1"/>
    <col min="13" max="14" width="15.59765625" customWidth="1"/>
    <col min="15" max="15" width="22.3984375" customWidth="1"/>
    <col min="16" max="18" width="16.8984375" customWidth="1"/>
    <col min="19" max="19" width="20.19921875" customWidth="1"/>
    <col min="20" max="20" width="16.8984375" customWidth="1"/>
    <col min="21" max="21" width="20.8984375" customWidth="1"/>
    <col min="22" max="26" width="16.8984375" customWidth="1"/>
    <col min="27" max="27" width="20.19921875" bestFit="1" customWidth="1"/>
    <col min="28" max="28" width="15.5" customWidth="1"/>
    <col min="29" max="29" width="16.8984375" customWidth="1"/>
    <col min="30" max="30" width="16.19921875" customWidth="1"/>
    <col min="31" max="31" width="19.5" customWidth="1"/>
    <col min="32" max="32" width="11.19921875" customWidth="1"/>
  </cols>
  <sheetData>
    <row r="1" spans="1:31" x14ac:dyDescent="0.25">
      <c r="A1" s="57"/>
      <c r="B1" s="62" t="s">
        <v>43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53" t="s">
        <v>58</v>
      </c>
      <c r="AD1" s="54"/>
      <c r="AE1" s="55"/>
    </row>
    <row r="2" spans="1:31" x14ac:dyDescent="0.25">
      <c r="A2" s="58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53" t="s">
        <v>59</v>
      </c>
      <c r="AD2" s="54"/>
      <c r="AE2" s="55"/>
    </row>
    <row r="3" spans="1:31" ht="15" customHeight="1" x14ac:dyDescent="0.25">
      <c r="A3" s="58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53" t="s">
        <v>60</v>
      </c>
      <c r="AD3" s="54"/>
      <c r="AE3" s="55"/>
    </row>
    <row r="4" spans="1:31" x14ac:dyDescent="0.25">
      <c r="A4" s="58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53" t="s">
        <v>61</v>
      </c>
      <c r="AD4" s="54"/>
      <c r="AE4" s="55"/>
    </row>
    <row r="5" spans="1:31" x14ac:dyDescent="0.25">
      <c r="A5" s="59" t="s">
        <v>26</v>
      </c>
      <c r="B5" s="59"/>
      <c r="C5" s="59"/>
      <c r="D5" s="60">
        <v>45280</v>
      </c>
      <c r="E5" s="60"/>
      <c r="F5" s="60"/>
      <c r="G5" s="60"/>
      <c r="H5" s="49"/>
      <c r="I5" s="49"/>
      <c r="J5" s="49"/>
      <c r="K5" s="49"/>
      <c r="L5" s="49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1"/>
    </row>
    <row r="6" spans="1:31" x14ac:dyDescent="0.25">
      <c r="A6" s="59" t="s">
        <v>27</v>
      </c>
      <c r="B6" s="59"/>
      <c r="C6" s="59"/>
      <c r="D6" s="61">
        <v>45275</v>
      </c>
      <c r="E6" s="61"/>
      <c r="F6" s="61"/>
      <c r="G6" s="61"/>
      <c r="H6" s="49"/>
      <c r="I6" s="49"/>
      <c r="J6" s="49"/>
      <c r="K6" s="49"/>
      <c r="L6" s="49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1"/>
      <c r="AE6" s="2"/>
    </row>
    <row r="7" spans="1:31" x14ac:dyDescent="0.25">
      <c r="A7" s="38"/>
      <c r="B7" s="56" t="s">
        <v>9</v>
      </c>
      <c r="C7" s="56"/>
      <c r="D7" s="56"/>
      <c r="E7" s="56"/>
      <c r="F7" s="56"/>
      <c r="G7" s="56" t="s">
        <v>10</v>
      </c>
      <c r="H7" s="56"/>
      <c r="I7" s="56"/>
      <c r="J7" s="56"/>
      <c r="K7" s="56"/>
      <c r="L7" s="56" t="s">
        <v>22</v>
      </c>
      <c r="M7" s="56"/>
      <c r="N7" s="56"/>
      <c r="O7" s="56" t="s">
        <v>20</v>
      </c>
      <c r="P7" s="56"/>
      <c r="Q7" s="56"/>
      <c r="R7" s="56"/>
      <c r="S7" s="56"/>
      <c r="T7" s="56"/>
      <c r="U7" s="56"/>
      <c r="V7" s="56" t="s">
        <v>46</v>
      </c>
      <c r="W7" s="56"/>
      <c r="X7" s="56"/>
      <c r="Y7" s="56"/>
      <c r="Z7" s="56"/>
      <c r="AA7" s="56"/>
      <c r="AB7" s="64" t="s">
        <v>15</v>
      </c>
      <c r="AC7" s="64" t="s">
        <v>23</v>
      </c>
      <c r="AD7" s="64" t="s">
        <v>21</v>
      </c>
      <c r="AE7" s="64"/>
    </row>
    <row r="8" spans="1:31" ht="41.4" x14ac:dyDescent="0.25">
      <c r="A8" s="44" t="s">
        <v>25</v>
      </c>
      <c r="B8" s="43" t="s">
        <v>0</v>
      </c>
      <c r="C8" s="44" t="s">
        <v>5</v>
      </c>
      <c r="D8" s="44" t="s">
        <v>1</v>
      </c>
      <c r="E8" s="44" t="s">
        <v>6</v>
      </c>
      <c r="F8" s="43" t="s">
        <v>16</v>
      </c>
      <c r="G8" s="43" t="s">
        <v>44</v>
      </c>
      <c r="H8" s="43" t="s">
        <v>2</v>
      </c>
      <c r="I8" s="43" t="s">
        <v>14</v>
      </c>
      <c r="J8" s="43" t="s">
        <v>18</v>
      </c>
      <c r="K8" s="43" t="s">
        <v>19</v>
      </c>
      <c r="L8" s="43" t="s">
        <v>3</v>
      </c>
      <c r="M8" s="45" t="s">
        <v>4</v>
      </c>
      <c r="N8" s="43" t="s">
        <v>57</v>
      </c>
      <c r="O8" s="44" t="s">
        <v>8</v>
      </c>
      <c r="P8" s="43" t="s">
        <v>29</v>
      </c>
      <c r="Q8" s="43" t="s">
        <v>7</v>
      </c>
      <c r="R8" s="43" t="s">
        <v>24</v>
      </c>
      <c r="S8" s="43" t="s">
        <v>28</v>
      </c>
      <c r="T8" s="43" t="s">
        <v>11</v>
      </c>
      <c r="U8" s="43" t="s">
        <v>17</v>
      </c>
      <c r="V8" s="43" t="s">
        <v>29</v>
      </c>
      <c r="W8" s="43" t="s">
        <v>7</v>
      </c>
      <c r="X8" s="43" t="s">
        <v>24</v>
      </c>
      <c r="Y8" s="43" t="s">
        <v>28</v>
      </c>
      <c r="Z8" s="43" t="s">
        <v>11</v>
      </c>
      <c r="AA8" s="43" t="s">
        <v>47</v>
      </c>
      <c r="AB8" s="64"/>
      <c r="AC8" s="64"/>
      <c r="AD8" s="43" t="s">
        <v>12</v>
      </c>
      <c r="AE8" s="43" t="s">
        <v>13</v>
      </c>
    </row>
    <row r="9" spans="1:31" ht="55.2" x14ac:dyDescent="0.25">
      <c r="A9" s="3">
        <v>164</v>
      </c>
      <c r="B9" s="4" t="s">
        <v>30</v>
      </c>
      <c r="C9" s="4" t="s">
        <v>31</v>
      </c>
      <c r="D9" s="5" t="s">
        <v>32</v>
      </c>
      <c r="E9" s="6" t="s">
        <v>33</v>
      </c>
      <c r="F9" s="7" t="s">
        <v>34</v>
      </c>
      <c r="G9" s="8" t="s">
        <v>35</v>
      </c>
      <c r="H9" s="8" t="s">
        <v>35</v>
      </c>
      <c r="I9" s="8" t="s">
        <v>52</v>
      </c>
      <c r="J9" s="9">
        <v>44927</v>
      </c>
      <c r="K9" s="10">
        <v>45291</v>
      </c>
      <c r="L9" s="11">
        <v>2200</v>
      </c>
      <c r="M9" s="11">
        <v>6665</v>
      </c>
      <c r="N9" s="41">
        <f>IFERROR(IF(M9/L9&gt;100%,100%,M9/L9),"-")</f>
        <v>1</v>
      </c>
      <c r="O9" s="40" t="s">
        <v>48</v>
      </c>
      <c r="P9" s="28"/>
      <c r="Q9" s="29"/>
      <c r="R9" s="29"/>
      <c r="S9" s="48">
        <v>684085747</v>
      </c>
      <c r="T9" s="28"/>
      <c r="U9" s="31">
        <f>SUM(P9:T9)</f>
        <v>684085747</v>
      </c>
      <c r="V9" s="29"/>
      <c r="W9" s="29"/>
      <c r="X9" s="29"/>
      <c r="Y9" s="32">
        <v>608850001</v>
      </c>
      <c r="Z9" s="52"/>
      <c r="AA9" s="31">
        <f>SUM(V9:Z9)</f>
        <v>608850001</v>
      </c>
      <c r="AB9" s="13">
        <f>IFERROR(AA9/U9,"-")</f>
        <v>0.89002000651242918</v>
      </c>
      <c r="AC9" s="12">
        <v>0</v>
      </c>
      <c r="AD9" s="36" t="s">
        <v>36</v>
      </c>
      <c r="AE9" s="14" t="s">
        <v>45</v>
      </c>
    </row>
    <row r="10" spans="1:31" ht="82.8" x14ac:dyDescent="0.25">
      <c r="A10" s="3">
        <v>165</v>
      </c>
      <c r="B10" s="4" t="s">
        <v>30</v>
      </c>
      <c r="C10" s="4" t="s">
        <v>31</v>
      </c>
      <c r="D10" s="5" t="s">
        <v>32</v>
      </c>
      <c r="E10" s="6" t="s">
        <v>37</v>
      </c>
      <c r="F10" s="7" t="s">
        <v>38</v>
      </c>
      <c r="G10" s="8" t="s">
        <v>35</v>
      </c>
      <c r="H10" s="8" t="s">
        <v>35</v>
      </c>
      <c r="I10" s="8" t="s">
        <v>53</v>
      </c>
      <c r="J10" s="9">
        <v>44927</v>
      </c>
      <c r="K10" s="10">
        <v>45291</v>
      </c>
      <c r="L10" s="15">
        <v>1.34</v>
      </c>
      <c r="M10" s="47">
        <v>1.0779999999999998</v>
      </c>
      <c r="N10" s="41">
        <f>IFERROR(IF(M10/L10&gt;100%,100%,M10/L10),"-")</f>
        <v>0.80447761194029832</v>
      </c>
      <c r="O10" s="40" t="s">
        <v>49</v>
      </c>
      <c r="P10" s="30"/>
      <c r="Q10" s="33"/>
      <c r="R10" s="33"/>
      <c r="S10" s="48">
        <v>2102231175</v>
      </c>
      <c r="T10" s="30"/>
      <c r="U10" s="31">
        <f>SUM(P10:T10)</f>
        <v>2102231175</v>
      </c>
      <c r="V10" s="33"/>
      <c r="W10" s="33"/>
      <c r="X10" s="33"/>
      <c r="Y10" s="34">
        <v>1345984615</v>
      </c>
      <c r="Z10" s="35"/>
      <c r="AA10" s="31">
        <f>SUM(V10:Z10)</f>
        <v>1345984615</v>
      </c>
      <c r="AB10" s="13">
        <f>IFERROR(AA10/U10,"-")</f>
        <v>0.64026479628245447</v>
      </c>
      <c r="AC10" s="16"/>
      <c r="AD10" s="37" t="s">
        <v>36</v>
      </c>
      <c r="AE10" s="14" t="s">
        <v>45</v>
      </c>
    </row>
    <row r="11" spans="1:31" ht="55.2" x14ac:dyDescent="0.25">
      <c r="A11" s="3">
        <v>166</v>
      </c>
      <c r="B11" s="4" t="s">
        <v>30</v>
      </c>
      <c r="C11" s="4" t="s">
        <v>31</v>
      </c>
      <c r="D11" s="5" t="s">
        <v>32</v>
      </c>
      <c r="E11" s="6" t="s">
        <v>39</v>
      </c>
      <c r="F11" s="7" t="s">
        <v>40</v>
      </c>
      <c r="G11" s="8" t="s">
        <v>35</v>
      </c>
      <c r="H11" s="8" t="s">
        <v>35</v>
      </c>
      <c r="I11" s="8" t="s">
        <v>54</v>
      </c>
      <c r="J11" s="9">
        <v>44927</v>
      </c>
      <c r="K11" s="10">
        <v>45291</v>
      </c>
      <c r="L11" s="17">
        <v>2100</v>
      </c>
      <c r="M11" s="11">
        <v>4092.96</v>
      </c>
      <c r="N11" s="41">
        <f>IFERROR(IF(M11/L11&gt;100%,100%,M11/L11),"-")</f>
        <v>1</v>
      </c>
      <c r="O11" s="40" t="s">
        <v>50</v>
      </c>
      <c r="P11" s="30"/>
      <c r="Q11" s="33"/>
      <c r="R11" s="33"/>
      <c r="S11" s="48">
        <v>290029491.30000001</v>
      </c>
      <c r="T11" s="30"/>
      <c r="U11" s="31">
        <f>SUM(P11:T11)</f>
        <v>290029491.30000001</v>
      </c>
      <c r="V11" s="33"/>
      <c r="W11" s="33"/>
      <c r="X11" s="33"/>
      <c r="Y11" s="34">
        <v>290029491.30000001</v>
      </c>
      <c r="Z11" s="35"/>
      <c r="AA11" s="31">
        <f>SUM(V11:Z11)</f>
        <v>290029491.30000001</v>
      </c>
      <c r="AB11" s="13">
        <f t="shared" ref="AB10:AB13" si="0">IFERROR(AA11/U11,"-")</f>
        <v>1</v>
      </c>
      <c r="AC11" s="16"/>
      <c r="AD11" s="37" t="s">
        <v>36</v>
      </c>
      <c r="AE11" s="14" t="s">
        <v>45</v>
      </c>
    </row>
    <row r="12" spans="1:31" ht="69" x14ac:dyDescent="0.25">
      <c r="A12" s="3">
        <v>167</v>
      </c>
      <c r="B12" s="4" t="s">
        <v>30</v>
      </c>
      <c r="C12" s="4" t="s">
        <v>31</v>
      </c>
      <c r="D12" s="5" t="s">
        <v>32</v>
      </c>
      <c r="E12" s="6" t="s">
        <v>41</v>
      </c>
      <c r="F12" s="7" t="s">
        <v>42</v>
      </c>
      <c r="G12" s="8" t="s">
        <v>35</v>
      </c>
      <c r="H12" s="8" t="s">
        <v>35</v>
      </c>
      <c r="I12" s="8" t="s">
        <v>55</v>
      </c>
      <c r="J12" s="9">
        <v>44927</v>
      </c>
      <c r="K12" s="10">
        <v>45291</v>
      </c>
      <c r="L12" s="17">
        <v>1</v>
      </c>
      <c r="M12" s="46">
        <v>1</v>
      </c>
      <c r="N12" s="41">
        <f>IFERROR(IF(M12/L12&gt;100%,100%,M12/L12),"-")</f>
        <v>1</v>
      </c>
      <c r="O12" s="40" t="s">
        <v>51</v>
      </c>
      <c r="P12" s="30"/>
      <c r="Q12" s="33"/>
      <c r="R12" s="33"/>
      <c r="S12" s="30">
        <v>3591390000</v>
      </c>
      <c r="T12" s="30"/>
      <c r="U12" s="31">
        <f>SUM(P12:T12)</f>
        <v>3591390000</v>
      </c>
      <c r="V12" s="33"/>
      <c r="W12" s="33"/>
      <c r="X12" s="33"/>
      <c r="Y12" s="34">
        <v>1544497106</v>
      </c>
      <c r="Z12" s="35"/>
      <c r="AA12" s="31">
        <f>SUM(V12:Z12)</f>
        <v>1544497106</v>
      </c>
      <c r="AB12" s="13">
        <f t="shared" si="0"/>
        <v>0.43005552334889835</v>
      </c>
      <c r="AC12" s="16"/>
      <c r="AD12" s="37" t="s">
        <v>36</v>
      </c>
      <c r="AE12" s="14" t="s">
        <v>45</v>
      </c>
    </row>
    <row r="13" spans="1:31" x14ac:dyDescent="0.25">
      <c r="A13" s="18">
        <f>SUM(--(FREQUENCY(A9:A12,A9:A12)&gt;0))</f>
        <v>4</v>
      </c>
      <c r="B13" s="19"/>
      <c r="C13" s="20"/>
      <c r="D13" s="20"/>
      <c r="E13" s="20"/>
      <c r="F13" s="20"/>
      <c r="G13" s="20"/>
      <c r="H13" s="20"/>
      <c r="I13" s="20"/>
      <c r="J13" s="20"/>
      <c r="K13" s="21"/>
      <c r="L13" s="22"/>
      <c r="M13" s="42" t="s">
        <v>56</v>
      </c>
      <c r="N13" s="23">
        <v>0.92860316502294338</v>
      </c>
      <c r="O13" s="24"/>
      <c r="P13" s="25">
        <f>SUBTOTAL(9,P9:P12)</f>
        <v>0</v>
      </c>
      <c r="Q13" s="25">
        <f t="shared" ref="Q13:T13" si="1">SUBTOTAL(9,Q9:Q12)</f>
        <v>0</v>
      </c>
      <c r="R13" s="25">
        <f t="shared" si="1"/>
        <v>0</v>
      </c>
      <c r="S13" s="25">
        <f t="shared" si="1"/>
        <v>6667736413.3000002</v>
      </c>
      <c r="T13" s="25">
        <f t="shared" si="1"/>
        <v>0</v>
      </c>
      <c r="U13" s="26">
        <f>SUBTOTAL(9,U9:U12)</f>
        <v>6667736413.3000002</v>
      </c>
      <c r="V13" s="25">
        <f>SUBTOTAL(9,V9:V12)</f>
        <v>0</v>
      </c>
      <c r="W13" s="25">
        <f t="shared" ref="W13" si="2">SUBTOTAL(9,W9:W12)</f>
        <v>0</v>
      </c>
      <c r="X13" s="25">
        <f t="shared" ref="X13" si="3">SUBTOTAL(9,X9:X12)</f>
        <v>0</v>
      </c>
      <c r="Y13" s="25">
        <f t="shared" ref="Y13" si="4">SUBTOTAL(9,Y9:Y12)</f>
        <v>3789361213.3000002</v>
      </c>
      <c r="Z13" s="25">
        <f t="shared" ref="Z13" si="5">SUBTOTAL(9,Z9:Z12)</f>
        <v>0</v>
      </c>
      <c r="AA13" s="26">
        <f>SUBTOTAL(9,AA9:AA12)</f>
        <v>3789361213.3000002</v>
      </c>
      <c r="AB13" s="27">
        <f t="shared" si="0"/>
        <v>0.56831298935894303</v>
      </c>
      <c r="AC13" s="26">
        <f>SUM(AC9:AC12)</f>
        <v>0</v>
      </c>
      <c r="AD13" s="24"/>
      <c r="AE13" s="24"/>
    </row>
    <row r="15" spans="1:31" x14ac:dyDescent="0.25">
      <c r="M15" s="39"/>
      <c r="N15" s="39"/>
    </row>
    <row r="16" spans="1:31" x14ac:dyDescent="0.25">
      <c r="M16" s="39"/>
      <c r="N16" s="39"/>
    </row>
    <row r="17" spans="13:14" x14ac:dyDescent="0.25">
      <c r="M17" s="39"/>
      <c r="N17" s="39"/>
    </row>
    <row r="18" spans="13:14" x14ac:dyDescent="0.25">
      <c r="M18" s="39"/>
      <c r="N18" s="39"/>
    </row>
  </sheetData>
  <mergeCells count="18">
    <mergeCell ref="A1:A4"/>
    <mergeCell ref="A5:C5"/>
    <mergeCell ref="A6:C6"/>
    <mergeCell ref="D5:G5"/>
    <mergeCell ref="D6:G6"/>
    <mergeCell ref="B1:AB4"/>
    <mergeCell ref="AC1:AE1"/>
    <mergeCell ref="AC2:AE2"/>
    <mergeCell ref="AC3:AE3"/>
    <mergeCell ref="AC4:AE4"/>
    <mergeCell ref="B7:F7"/>
    <mergeCell ref="G7:K7"/>
    <mergeCell ref="V7:AA7"/>
    <mergeCell ref="AC7:AC8"/>
    <mergeCell ref="AD7:AE7"/>
    <mergeCell ref="L7:N7"/>
    <mergeCell ref="O7:U7"/>
    <mergeCell ref="AB7:AB8"/>
  </mergeCells>
  <conditionalFormatting sqref="N9:N12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paperSize="14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2021-08-06T16:06:39Z</cp:lastPrinted>
  <dcterms:created xsi:type="dcterms:W3CDTF">2008-07-08T21:30:46Z</dcterms:created>
  <dcterms:modified xsi:type="dcterms:W3CDTF">2024-01-15T22:18:52Z</dcterms:modified>
</cp:coreProperties>
</file>