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autoCompressPictures="0"/>
  <mc:AlternateContent xmlns:mc="http://schemas.openxmlformats.org/markup-compatibility/2006">
    <mc:Choice Requires="x15">
      <x15ac:absPath xmlns:x15ac="http://schemas.microsoft.com/office/spreadsheetml/2010/11/ac" url="D:\2023\0 - Seguimiento al PDM\06 - Junio\Revisados\Publicar\"/>
    </mc:Choice>
  </mc:AlternateContent>
  <xr:revisionPtr revIDLastSave="0" documentId="13_ncr:1_{0793D48C-1BEC-47D5-8DC0-6CFB2A430605}" xr6:coauthVersionLast="47" xr6:coauthVersionMax="47" xr10:uidLastSave="{00000000-0000-0000-0000-000000000000}"/>
  <bookViews>
    <workbookView xWindow="-120" yWindow="-120" windowWidth="29040" windowHeight="15720" xr2:uid="{00000000-000D-0000-FFFF-FFFF00000000}"/>
  </bookViews>
  <sheets>
    <sheet name="PA 2023  " sheetId="15" r:id="rId1"/>
  </sheets>
  <definedNames>
    <definedName name="_xlnm._FilterDatabase" localSheetId="0" hidden="1">'PA 2023  '!$A$8:$BV$17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A9" i="15" l="1"/>
  <c r="AB9" i="15" s="1"/>
  <c r="N9" i="15"/>
  <c r="AB17" i="15"/>
  <c r="AB16" i="15"/>
  <c r="AB15" i="15"/>
  <c r="AB14" i="15"/>
  <c r="AB12" i="15"/>
  <c r="AB10" i="15"/>
  <c r="N10" i="15"/>
  <c r="P11" i="15"/>
  <c r="P10" i="15"/>
  <c r="U10" i="15" s="1"/>
  <c r="AA10" i="15"/>
  <c r="P12" i="15"/>
  <c r="U12" i="15" s="1"/>
  <c r="AA12" i="15"/>
  <c r="N12" i="15"/>
  <c r="U17" i="15"/>
  <c r="U16" i="15"/>
  <c r="U14" i="15"/>
  <c r="N17" i="15"/>
  <c r="N16" i="15"/>
  <c r="N15" i="15"/>
  <c r="N14" i="15"/>
  <c r="A18" i="15" l="1"/>
  <c r="P15" i="15" l="1"/>
  <c r="U15" i="15" s="1"/>
  <c r="P9" i="15"/>
  <c r="Y18" i="15"/>
  <c r="X18" i="15"/>
  <c r="W18" i="15"/>
  <c r="V18" i="15"/>
  <c r="T18" i="15"/>
  <c r="S18" i="15"/>
  <c r="R18" i="15"/>
  <c r="Q18" i="15"/>
  <c r="AA17" i="15"/>
  <c r="AA16" i="15"/>
  <c r="AA15" i="15"/>
  <c r="AA14" i="15"/>
  <c r="P18" i="15" l="1"/>
  <c r="U9" i="15"/>
  <c r="U18" i="15" l="1"/>
  <c r="Z18" i="15"/>
  <c r="AA18" i="15" l="1"/>
  <c r="AB18" i="15" s="1"/>
</calcChain>
</file>

<file path=xl/sharedStrings.xml><?xml version="1.0" encoding="utf-8"?>
<sst xmlns="http://schemas.openxmlformats.org/spreadsheetml/2006/main" count="128" uniqueCount="85">
  <si>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</si>
  <si>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</si>
  <si>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</si>
  <si>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</si>
  <si>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</si>
  <si>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</si>
  <si>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</si>
  <si>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</si>
  <si>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</si>
  <si>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</si>
  <si>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</si>
  <si>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</si>
  <si>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</si>
  <si>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</si>
  <si>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Actividades</t>
  </si>
  <si>
    <t>EJECUCIÓN PPTAL</t>
  </si>
  <si>
    <t>Indicador de producto</t>
  </si>
  <si>
    <t>TOTAL PROGRAMADO</t>
  </si>
  <si>
    <t>Fecha inicio</t>
  </si>
  <si>
    <t>Fecha de terminación</t>
  </si>
  <si>
    <t>RECURSOS PROGRAMADOS</t>
  </si>
  <si>
    <t>RESPONSABLES</t>
  </si>
  <si>
    <t>CUMPLIMIENTO DE META</t>
  </si>
  <si>
    <t>RECURSOS GESTIONADOS</t>
  </si>
  <si>
    <t>SGR</t>
  </si>
  <si>
    <t>No.</t>
  </si>
  <si>
    <t xml:space="preserve">FECHA DE SUSCRIPCIÓN:  </t>
  </si>
  <si>
    <t>FECHA DE CORTE:</t>
  </si>
  <si>
    <t>RECURSOS PROPIOS INSTITUTOS</t>
  </si>
  <si>
    <t>RECURSOS PROPIOS MUNICIPIO</t>
  </si>
  <si>
    <t>BUCARAMANGA TERRITORIO LIBRE DE CORRUPCIÓN: INSTITUCIONES SÓLIDAS Y CONFIABLES</t>
  </si>
  <si>
    <t>Administración Pública Moderna E Innovadora</t>
  </si>
  <si>
    <t>Gobierno Fortalecido Para Ser Y Hacer</t>
  </si>
  <si>
    <t>Formular e implementar el Plan Institucional de Capacitación, Bienestar e Incentivos.</t>
  </si>
  <si>
    <t>Número de Planes Institucionales de Capacitación, Bienestar e Incentivos formulados e implementados.</t>
  </si>
  <si>
    <t>Sec. Administrativa</t>
  </si>
  <si>
    <t>Formular e implementar 1 Plan de Modernización de la entidad.</t>
  </si>
  <si>
    <t>Número de Planes de Modernización de la entidad formulados e implementados.</t>
  </si>
  <si>
    <t>Formular e implementar el Programa de Gestión Documental - PGD y el Plan Institucional de Archivos - PINAR.</t>
  </si>
  <si>
    <t>Número de Programas de Gestión Documental y Planes Institucionales de Archivos formulados e implementados.</t>
  </si>
  <si>
    <t>Servicio Al Ciudadano</t>
  </si>
  <si>
    <t>Instalaciones De Vanguardia</t>
  </si>
  <si>
    <t>Formular e implementar 1 estrategia de energías renovables para la Administración Central Municipal.</t>
  </si>
  <si>
    <t>Número de estrategias de energías renovables formuladas e implementadas para la Administración Central Municipal.</t>
  </si>
  <si>
    <t>Porcentaje de avance en la repotenciación de los espacios de trabajo según necesidades de la administración central municipal  en las fases 1 y 2.</t>
  </si>
  <si>
    <t>Administración En Todo Momento Y Lugar</t>
  </si>
  <si>
    <t>Formular e implementar 1 estrategia de mejora del servicio al ciudadano.</t>
  </si>
  <si>
    <t>Número de estrategias de mejora del servicio al ciudadano formuladas e implementadas.</t>
  </si>
  <si>
    <t xml:space="preserve"> PLAN DE ACCIÓN - PLAN DE DESARROLLO MUNICIPAL
SECRETARÍA ADMINISTRATIVA</t>
  </si>
  <si>
    <t>Repotenciar en un 10% los espacios de trabajo según necesidades de la administración central municipal en las fases 1 y 2.</t>
  </si>
  <si>
    <t>Código BPIN</t>
  </si>
  <si>
    <t>RECURSOS COMPROMETIDOS</t>
  </si>
  <si>
    <t>IMPLEMENTACIÓN DEL PLAN INSTITUCIONAL DE BIENESTAR SOCIAL Y CAPACITACIÓN PARA LOS SERVIDORES PÚBLICOS DE LA ALCALDIA DEL MUNICIPIO DE BUCARAMANGA</t>
  </si>
  <si>
    <t xml:space="preserve">MODERNIZACIÓN INSTITUCIONAL DE LA ALCALDIA DE BUCARAMANGA </t>
  </si>
  <si>
    <t>IMPLEMENTACIÓN DE ACCIONES PARA EL CUMPLIMIENTO DEL PLAN INSTITUCIONAL DE ARCHIVOS Y EL PROGRAMA DE GESTIÓN DOCUMENTAL EN LA ALCALDIA DE BUCARAMANGA</t>
  </si>
  <si>
    <t>IMPLEMENTACIÓN DE LA ESTRATEGIA DE ENERGIA RENOVABLE Y EFICIENCIA ENERGETICA EN EL CENTRO ADMINISTRATIVO MUNICIPAL DE LA ALCALDIA DE BUCARAMANGA</t>
  </si>
  <si>
    <t>ADECUACIONES PARA REPOTENCIACIÓN DE LOS ESPACIOS DE TRABAJO SEGÚN NECESIDADES DE LA ADMINISTRACIÓN CENTRAL MUNICIPAL EN LAS FASES 1 Y 2</t>
  </si>
  <si>
    <t>MEJORAMIENTO DE LA PRESTACIÓN DEL SERVICIO AL CIUDADANO EN LAS DEPENDECIAS DE LA ALCALDÍA DE BUCARAMANGA</t>
  </si>
  <si>
    <t>Adecuar 1 espacio de esparcimiento y zona alimentaria para los funcionarios de la Administración Central.</t>
  </si>
  <si>
    <t>Número de espacios de esparcimiento y zonas alimentarias adecuadas para los funcionarios de la Administración Central.</t>
  </si>
  <si>
    <t>TOTAL COMPROMETIDO</t>
  </si>
  <si>
    <t>2.3.2.02.02.008.4599029.83117.201</t>
  </si>
  <si>
    <t>1.1.1	Realizar jornadas de capacitación y formación para la apropiación del conocimientos y competencias en los servidores públicos.
2.1.1.	 Desarrollar acciones para la promoción y prevención en salud de los servidores.
2.1.2.	Desarrollar acciones de recreación, incentivos y prevención del riesgo psicosocial para los servidores públicos.</t>
  </si>
  <si>
    <t>Producto 2.1. • Documentos de investigación
ACTIVIDAD 3. Realizar análisis y proyección financiera
ACTIVIDAD 4. Analizar y rediseñar los procesos y ajustar estructura administrativa.
ACTIVIDAD 5 Definir perfiles y necesidades de personal
ACTIVIDAD 6. Realizar cargas de Trabajo
ACTIVIDAD 7.Realizar comparación planta de personal actual vs propuesta
ACTIVIDAD 8.Diseñar cada empleo y manual de funciones y competencias laborales
Producto 3.1. • Documentos normativos
ACTIVIDAD 1.Elaborar propuesta del plan de modernización de la entidad para presentar al  Concejo Municipal 
ACTIVIDAD 2.Implementar el proyecto de modernización aprobado fase I.
ACTIVIDAD 3.Implementar el proyecto de modernización aprobado fase II.</t>
  </si>
  <si>
    <t>•	Dotar con equipos tecnológicos y archivadores para garantizar la conservación adecuada del archivo histórico y de gestión de la entidad de acuerdo a la ley de archivo.</t>
  </si>
  <si>
    <t>Actividad no. 2.1. • Realizar un sistema de gestión de eficiencia energética en el municipio de Bucaramanga</t>
  </si>
  <si>
    <t xml:space="preserve">•	Actividad no. 1.1.1:  Disponer de equipo mobiliario para garantizar el servicio por parte de los servidores publicos.
•	Actividad no. 1..2.1:  Prestar servicios de adecuación para ubicar a los funcionarios de la Alcaldía de Bucaramanga. </t>
  </si>
  <si>
    <t xml:space="preserve">
•	Fortalecer el equipo de trabajo para brindar una atención eficiente accesible e incluyente en  mejora  de la atención prestada a los ciudadanos.</t>
  </si>
  <si>
    <t>2.3.2.02.02.009.4599030.96511.201
2.3.2.02.02.009.4599030.96511.501</t>
  </si>
  <si>
    <t>2.3.7.06.01.4599002.54790.601</t>
  </si>
  <si>
    <t>Silvia Juliana Quintero Pimentel</t>
  </si>
  <si>
    <t>2.3.2.02.01.004.4599017.4391201.201 2.3.7.06.01.4599002.45150.601</t>
  </si>
  <si>
    <t>AVANCE FÍSICO</t>
  </si>
  <si>
    <t>EFICACIA</t>
  </si>
  <si>
    <t>2.3.7.06.01.4599002.45150.601</t>
  </si>
  <si>
    <t>Pendiente por incluir en proyecto, pago de pasivo exigible</t>
  </si>
  <si>
    <t>2.3.2.02.02.008.3605001.81302.201</t>
  </si>
  <si>
    <t>2.3.2.02.02.008.3605001.81302.501
2.3.7.06.01.4599002.81302.601</t>
  </si>
  <si>
    <t>Pendiente por incluir en proyecto, adicionales y pago de pasivo exigible</t>
  </si>
  <si>
    <t>2.3.2.02.02.008.2102008.83329.201
2.3.2.02.02.008.2102008.83329.501 Pendiente por incluir en proyecto</t>
  </si>
  <si>
    <t xml:space="preserve">2.3.2.02.01.003.4599011.3812107.201
2.3.2.02.01.003.4599011.3812202.201
2.3.2.02.02.003.4599011.3811106.201
</t>
  </si>
  <si>
    <t>Código:  F-DPM-1210-238,37-030</t>
  </si>
  <si>
    <t>Versión: 0.0</t>
  </si>
  <si>
    <t>Fecha aprobación: Abril-22-2021</t>
  </si>
  <si>
    <t>Página: 1 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</si>
</sst>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 #,##0;\-&quot;$&quot;\ #,##0"/>
    <numFmt numFmtId="44" formatCode="_-&quot;$&quot;\ * #,##0.00_-;\-&quot;$&quot;\ * #,##0.00_-;_-&quot;$&quot;\ * &quot;-&quot;??_-;_-@_-"/>
    <numFmt numFmtId="164" formatCode="dd/mm/yyyy;@"/>
    <numFmt numFmtId="165" formatCode="_-&quot;$&quot;\ * #,##0_-;\-&quot;$&quot;\ * #,##0_-;_-&quot;$&quot;\ * &quot;-&quot;??_-;_-@_-"/>
    <numFmt numFmtId="166" formatCode="&quot;$&quot;\ #,##0"/>
  </numFmts>
  <fonts count="9"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b/>
      <sz val="11"/>
      <color rgb="FF3F3F3F"/>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2F2F2"/>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indexed="64"/>
      </left>
      <right/>
      <top/>
      <bottom/>
      <diagonal/>
    </border>
    <border>
      <left/>
      <right/>
      <top/>
      <bottom style="thin">
        <color indexed="64"/>
      </bottom>
      <diagonal/>
    </border>
  </borders>
  <cellStyleXfs count="1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0" fontId="5" fillId="0" borderId="0"/>
    <xf numFmtId="0" fontId="8" fillId="4" borderId="8" applyNumberFormat="0" applyAlignment="0" applyProtection="0"/>
    <xf numFmtId="0" fontId="5"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108">
    <xf numFmtId="0" fontId="0" fillId="0" borderId="0" xfId="0"/>
    <xf numFmtId="0" fontId="4" fillId="0" borderId="0" xfId="0" applyFont="1" applyAlignment="1">
      <alignment horizontal="right"/>
    </xf>
    <xf numFmtId="0" fontId="6" fillId="0" borderId="0" xfId="0" applyFont="1"/>
    <xf numFmtId="164" fontId="6" fillId="0" borderId="2" xfId="0" applyNumberFormat="1" applyFont="1" applyBorder="1" applyAlignment="1">
      <alignment horizontal="justify" vertical="center" wrapText="1"/>
    </xf>
    <xf numFmtId="0" fontId="7" fillId="2" borderId="2" xfId="0" applyFont="1" applyFill="1" applyBorder="1" applyAlignment="1">
      <alignment horizontal="justify" vertical="center" wrapText="1"/>
    </xf>
    <xf numFmtId="0" fontId="6" fillId="0" borderId="2" xfId="0" applyFont="1" applyBorder="1" applyAlignment="1">
      <alignment horizontal="justify" vertical="center" wrapText="1"/>
    </xf>
    <xf numFmtId="0" fontId="7" fillId="2" borderId="2" xfId="0" applyFont="1" applyFill="1" applyBorder="1" applyAlignment="1">
      <alignment horizontal="center" vertical="center"/>
    </xf>
    <xf numFmtId="164" fontId="3" fillId="0" borderId="2" xfId="0" applyNumberFormat="1" applyFont="1" applyBorder="1" applyAlignment="1">
      <alignment horizontal="justify" vertical="center" wrapText="1"/>
    </xf>
    <xf numFmtId="0" fontId="3" fillId="0" borderId="0" xfId="0" applyFont="1"/>
    <xf numFmtId="0" fontId="7" fillId="2" borderId="6" xfId="108" applyFont="1" applyFill="1" applyBorder="1" applyAlignment="1">
      <alignment horizontal="center" vertical="center"/>
    </xf>
    <xf numFmtId="0" fontId="3" fillId="0" borderId="0" xfId="0" applyFont="1" applyAlignment="1">
      <alignment vertical="center"/>
    </xf>
    <xf numFmtId="0" fontId="7" fillId="2" borderId="2" xfId="108" applyFont="1" applyFill="1" applyBorder="1" applyAlignment="1">
      <alignment horizontal="center" vertical="center"/>
    </xf>
    <xf numFmtId="0" fontId="7" fillId="2" borderId="2" xfId="108" applyFont="1" applyFill="1" applyBorder="1" applyAlignment="1">
      <alignment horizontal="center" vertical="center" wrapText="1"/>
    </xf>
    <xf numFmtId="0" fontId="3" fillId="0" borderId="1" xfId="0" applyFont="1" applyBorder="1" applyAlignment="1">
      <alignment horizontal="justify" vertical="center" wrapText="1"/>
    </xf>
    <xf numFmtId="164" fontId="3" fillId="0" borderId="2" xfId="110" applyNumberFormat="1" applyFont="1" applyBorder="1" applyAlignment="1">
      <alignment horizontal="center" vertical="center" wrapText="1"/>
    </xf>
    <xf numFmtId="5" fontId="3" fillId="0" borderId="2" xfId="111" applyNumberFormat="1" applyFont="1" applyFill="1" applyBorder="1" applyAlignment="1">
      <alignment horizontal="center" vertical="center" wrapText="1"/>
    </xf>
    <xf numFmtId="0" fontId="7" fillId="0" borderId="2" xfId="0" applyFont="1" applyBorder="1" applyAlignment="1">
      <alignment horizontal="center" vertical="center"/>
    </xf>
    <xf numFmtId="0" fontId="6" fillId="0" borderId="2" xfId="0" applyFont="1" applyBorder="1" applyAlignment="1">
      <alignment horizontal="left" vertical="center" wrapText="1"/>
    </xf>
    <xf numFmtId="0" fontId="3" fillId="3" borderId="2" xfId="0" applyFont="1" applyFill="1" applyBorder="1" applyAlignment="1">
      <alignment horizontal="justify" vertical="center" wrapText="1"/>
    </xf>
    <xf numFmtId="164" fontId="3" fillId="3" borderId="2" xfId="0" applyNumberFormat="1" applyFont="1" applyFill="1" applyBorder="1" applyAlignment="1">
      <alignment horizontal="justify" vertical="center" wrapText="1"/>
    </xf>
    <xf numFmtId="5" fontId="4" fillId="3" borderId="2" xfId="109" applyNumberFormat="1" applyFont="1" applyFill="1" applyBorder="1" applyAlignment="1">
      <alignment vertical="center" wrapText="1"/>
    </xf>
    <xf numFmtId="0" fontId="7" fillId="2" borderId="5" xfId="108" applyFont="1" applyFill="1" applyBorder="1" applyAlignment="1">
      <alignment horizontal="center" vertical="center"/>
    </xf>
    <xf numFmtId="0" fontId="6" fillId="2" borderId="5" xfId="108" applyFont="1" applyFill="1" applyBorder="1" applyAlignment="1">
      <alignment horizontal="justify"/>
    </xf>
    <xf numFmtId="0" fontId="6" fillId="2" borderId="6" xfId="108" applyFont="1" applyFill="1" applyBorder="1"/>
    <xf numFmtId="9" fontId="7" fillId="2" borderId="6" xfId="108" applyNumberFormat="1" applyFont="1" applyFill="1" applyBorder="1" applyAlignment="1">
      <alignment horizontal="center" vertical="center"/>
    </xf>
    <xf numFmtId="9" fontId="7" fillId="2" borderId="7" xfId="108" applyNumberFormat="1" applyFont="1" applyFill="1" applyBorder="1" applyAlignment="1">
      <alignment horizontal="center" vertical="center"/>
    </xf>
    <xf numFmtId="0" fontId="6" fillId="2" borderId="2" xfId="108" applyFont="1" applyFill="1" applyBorder="1" applyAlignment="1">
      <alignment vertical="center"/>
    </xf>
    <xf numFmtId="165" fontId="7" fillId="2" borderId="2" xfId="113" applyNumberFormat="1" applyFont="1" applyFill="1" applyBorder="1" applyAlignment="1">
      <alignment vertical="center"/>
    </xf>
    <xf numFmtId="165" fontId="6" fillId="2" borderId="2" xfId="114" applyNumberFormat="1" applyFont="1" applyFill="1" applyBorder="1" applyAlignment="1">
      <alignment vertical="center"/>
    </xf>
    <xf numFmtId="165" fontId="7" fillId="2" borderId="2" xfId="114" applyNumberFormat="1" applyFont="1" applyFill="1" applyBorder="1" applyAlignment="1">
      <alignment vertical="center"/>
    </xf>
    <xf numFmtId="0" fontId="3" fillId="0" borderId="0" xfId="0" applyFont="1" applyAlignment="1">
      <alignment wrapText="1"/>
    </xf>
    <xf numFmtId="0" fontId="6" fillId="3" borderId="3" xfId="108" applyFont="1" applyFill="1" applyBorder="1" applyAlignment="1">
      <alignment horizontal="left" vertical="top" wrapText="1"/>
    </xf>
    <xf numFmtId="0" fontId="6" fillId="0" borderId="0" xfId="108" applyFont="1"/>
    <xf numFmtId="0" fontId="6" fillId="0" borderId="0" xfId="108" applyFont="1" applyAlignment="1">
      <alignment horizontal="center" vertical="center"/>
    </xf>
    <xf numFmtId="0" fontId="6" fillId="0" borderId="0" xfId="108" applyFont="1" applyAlignment="1">
      <alignment vertical="center"/>
    </xf>
    <xf numFmtId="0" fontId="6" fillId="0" borderId="0" xfId="108" applyFont="1" applyAlignment="1">
      <alignment horizontal="right"/>
    </xf>
    <xf numFmtId="0" fontId="6" fillId="0" borderId="0" xfId="108" applyFont="1" applyAlignment="1">
      <alignment horizontal="center"/>
    </xf>
    <xf numFmtId="0" fontId="6" fillId="0" borderId="0" xfId="108" applyFont="1" applyAlignment="1">
      <alignment wrapText="1"/>
    </xf>
    <xf numFmtId="0" fontId="6" fillId="0" borderId="0" xfId="108" applyFont="1" applyAlignment="1">
      <alignment horizontal="left" wrapText="1"/>
    </xf>
    <xf numFmtId="9" fontId="6" fillId="0" borderId="2" xfId="107" applyFont="1" applyFill="1" applyBorder="1" applyAlignment="1">
      <alignment horizontal="center" vertical="center" wrapText="1"/>
    </xf>
    <xf numFmtId="9" fontId="7" fillId="2" borderId="2" xfId="107" applyFont="1" applyFill="1" applyBorder="1" applyAlignment="1">
      <alignment horizontal="center" vertical="center" wrapText="1"/>
    </xf>
    <xf numFmtId="3" fontId="6" fillId="0" borderId="2"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0" fontId="3" fillId="0" borderId="2" xfId="0" applyFont="1" applyBorder="1" applyAlignment="1">
      <alignment horizontal="justify" vertical="center" wrapText="1"/>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5" fontId="6" fillId="0" borderId="2" xfId="114" applyNumberFormat="1" applyFont="1" applyFill="1" applyBorder="1" applyAlignment="1">
      <alignment horizontal="center" vertical="center" wrapText="1"/>
    </xf>
    <xf numFmtId="0" fontId="4" fillId="0" borderId="2" xfId="0" applyFont="1" applyBorder="1" applyAlignment="1">
      <alignment horizontal="center" vertical="center"/>
    </xf>
    <xf numFmtId="0" fontId="0" fillId="0" borderId="0" xfId="0" applyAlignment="1">
      <alignment wrapText="1"/>
    </xf>
    <xf numFmtId="0" fontId="7" fillId="2" borderId="2" xfId="0" applyFont="1" applyFill="1" applyBorder="1" applyAlignment="1">
      <alignment horizontal="center" vertical="center" wrapText="1"/>
    </xf>
    <xf numFmtId="166" fontId="7" fillId="2" borderId="2" xfId="114" applyNumberFormat="1" applyFont="1" applyFill="1" applyBorder="1" applyAlignment="1">
      <alignment horizontal="right" vertical="center" wrapText="1"/>
    </xf>
    <xf numFmtId="9" fontId="6" fillId="2" borderId="2" xfId="107" applyFont="1" applyFill="1" applyBorder="1" applyAlignment="1">
      <alignment horizontal="center" vertical="center" wrapText="1"/>
    </xf>
    <xf numFmtId="9" fontId="3" fillId="2" borderId="2" xfId="107" applyFont="1" applyFill="1" applyBorder="1" applyAlignment="1">
      <alignment horizontal="center" vertical="center"/>
    </xf>
    <xf numFmtId="165" fontId="6" fillId="0" borderId="2" xfId="114" applyNumberFormat="1" applyFont="1" applyFill="1" applyBorder="1" applyAlignment="1">
      <alignment horizontal="left" vertical="center" wrapText="1"/>
    </xf>
    <xf numFmtId="9" fontId="3" fillId="0" borderId="0" xfId="107" applyFont="1"/>
    <xf numFmtId="2" fontId="6" fillId="2" borderId="2" xfId="107" applyNumberFormat="1" applyFont="1" applyFill="1" applyBorder="1" applyAlignment="1">
      <alignment horizontal="center" vertical="center" wrapText="1"/>
    </xf>
    <xf numFmtId="166" fontId="6" fillId="0" borderId="2" xfId="114" applyNumberFormat="1" applyFont="1" applyFill="1" applyBorder="1" applyAlignment="1">
      <alignment horizontal="right" vertical="center" wrapText="1"/>
    </xf>
    <xf numFmtId="166" fontId="6" fillId="0" borderId="2" xfId="107" applyNumberFormat="1" applyFont="1" applyFill="1" applyBorder="1" applyAlignment="1">
      <alignment horizontal="right" vertical="center" wrapText="1"/>
    </xf>
    <xf numFmtId="9" fontId="4" fillId="0" borderId="2" xfId="0" applyNumberFormat="1" applyFont="1" applyBorder="1" applyAlignment="1">
      <alignment horizontal="center" vertical="center"/>
    </xf>
    <xf numFmtId="9" fontId="7" fillId="2" borderId="2" xfId="107" applyFont="1" applyFill="1" applyBorder="1" applyAlignment="1">
      <alignment horizontal="center" vertical="center"/>
    </xf>
    <xf numFmtId="0" fontId="6" fillId="3" borderId="0" xfId="108" applyFont="1" applyFill="1" applyBorder="1" applyAlignment="1">
      <alignment vertical="top"/>
    </xf>
    <xf numFmtId="0" fontId="6" fillId="3" borderId="0" xfId="108" applyFont="1" applyFill="1" applyBorder="1" applyAlignment="1">
      <alignment vertical="top" wrapText="1"/>
    </xf>
    <xf numFmtId="0" fontId="6" fillId="3" borderId="0" xfId="108" applyFont="1" applyFill="1" applyBorder="1" applyAlignment="1">
      <alignment horizontal="center" vertical="top"/>
    </xf>
    <xf numFmtId="0" fontId="6" fillId="3" borderId="13" xfId="108" applyFont="1" applyFill="1" applyBorder="1" applyAlignment="1">
      <alignment vertical="top"/>
    </xf>
    <xf numFmtId="0" fontId="6" fillId="3" borderId="13" xfId="108" applyFont="1" applyFill="1" applyBorder="1" applyAlignment="1">
      <alignment horizontal="center" vertical="top"/>
    </xf>
    <xf numFmtId="0" fontId="6" fillId="3" borderId="13" xfId="108" applyFont="1" applyFill="1" applyBorder="1" applyAlignment="1">
      <alignment horizontal="center" vertical="center"/>
    </xf>
    <xf numFmtId="0" fontId="6" fillId="3" borderId="13" xfId="108" applyFont="1" applyFill="1" applyBorder="1" applyAlignment="1">
      <alignment horizontal="center" vertical="center" wrapText="1"/>
    </xf>
    <xf numFmtId="0" fontId="6" fillId="3" borderId="11" xfId="108"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2" fontId="6" fillId="2" borderId="1" xfId="107" applyNumberFormat="1" applyFont="1" applyFill="1" applyBorder="1" applyAlignment="1">
      <alignment horizontal="center" vertical="center" wrapText="1"/>
    </xf>
    <xf numFmtId="2" fontId="6" fillId="2" borderId="4" xfId="107" applyNumberFormat="1" applyFont="1" applyFill="1" applyBorder="1" applyAlignment="1">
      <alignment horizontal="center" vertical="center" wrapText="1"/>
    </xf>
    <xf numFmtId="9" fontId="4" fillId="0" borderId="1" xfId="0" applyNumberFormat="1" applyFont="1" applyBorder="1" applyAlignment="1">
      <alignment horizontal="center" vertical="center"/>
    </xf>
    <xf numFmtId="9" fontId="4" fillId="0" borderId="4" xfId="0" applyNumberFormat="1" applyFont="1" applyBorder="1" applyAlignment="1">
      <alignment horizontal="center" vertical="center"/>
    </xf>
    <xf numFmtId="166" fontId="7" fillId="2" borderId="1" xfId="114" applyNumberFormat="1" applyFont="1" applyFill="1" applyBorder="1" applyAlignment="1">
      <alignment horizontal="right" vertical="center" wrapText="1"/>
    </xf>
    <xf numFmtId="166" fontId="7" fillId="2" borderId="4" xfId="114" applyNumberFormat="1" applyFont="1" applyFill="1" applyBorder="1" applyAlignment="1">
      <alignment horizontal="right" vertical="center" wrapText="1"/>
    </xf>
    <xf numFmtId="9" fontId="6" fillId="0" borderId="1" xfId="107" applyFont="1" applyFill="1" applyBorder="1" applyAlignment="1">
      <alignment horizontal="center" vertical="center" wrapText="1"/>
    </xf>
    <xf numFmtId="9" fontId="6" fillId="0" borderId="4" xfId="107" applyFont="1" applyFill="1" applyBorder="1" applyAlignment="1">
      <alignment horizontal="center" vertical="center" wrapText="1"/>
    </xf>
    <xf numFmtId="5" fontId="3" fillId="0" borderId="1" xfId="111" applyNumberFormat="1" applyFont="1" applyFill="1" applyBorder="1" applyAlignment="1">
      <alignment horizontal="center" vertical="center" wrapText="1"/>
    </xf>
    <xf numFmtId="5" fontId="3" fillId="0" borderId="4" xfId="111"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2" borderId="2" xfId="108" applyFont="1" applyFill="1" applyBorder="1" applyAlignment="1">
      <alignment horizontal="center" vertical="center" wrapText="1"/>
    </xf>
    <xf numFmtId="0" fontId="7" fillId="2" borderId="5" xfId="108" applyFont="1" applyFill="1" applyBorder="1" applyAlignment="1">
      <alignment horizontal="center" vertical="center"/>
    </xf>
    <xf numFmtId="0" fontId="7" fillId="2" borderId="6" xfId="108" applyFont="1" applyFill="1" applyBorder="1" applyAlignment="1">
      <alignment horizontal="center" vertical="center"/>
    </xf>
    <xf numFmtId="0" fontId="7" fillId="2" borderId="7" xfId="108" applyFont="1" applyFill="1" applyBorder="1" applyAlignment="1">
      <alignment horizontal="center" vertical="center"/>
    </xf>
    <xf numFmtId="0" fontId="7" fillId="2" borderId="2" xfId="108" applyFont="1" applyFill="1" applyBorder="1" applyAlignment="1" applyProtection="1">
      <alignment horizontal="center" vertical="center"/>
      <protection locked="0"/>
    </xf>
    <xf numFmtId="0" fontId="7" fillId="2" borderId="1" xfId="108" applyFont="1" applyFill="1" applyBorder="1" applyAlignment="1">
      <alignment horizontal="center" vertical="center" wrapText="1"/>
    </xf>
    <xf numFmtId="0" fontId="7" fillId="2" borderId="4" xfId="108" applyFont="1" applyFill="1" applyBorder="1" applyAlignment="1">
      <alignment horizontal="center" vertical="center" wrapText="1"/>
    </xf>
    <xf numFmtId="0" fontId="4" fillId="0" borderId="2" xfId="108" applyFont="1" applyBorder="1" applyAlignment="1">
      <alignment horizontal="left" vertical="center"/>
    </xf>
    <xf numFmtId="14" fontId="0" fillId="0" borderId="2" xfId="0" applyNumberFormat="1" applyBorder="1" applyAlignment="1">
      <alignment horizontal="center" vertical="top"/>
    </xf>
    <xf numFmtId="0" fontId="4" fillId="0" borderId="5" xfId="108" applyFont="1" applyBorder="1" applyAlignment="1">
      <alignment horizontal="left" vertical="center"/>
    </xf>
    <xf numFmtId="0" fontId="4" fillId="0" borderId="6" xfId="108" applyFont="1" applyBorder="1" applyAlignment="1">
      <alignment horizontal="left" vertical="center"/>
    </xf>
    <xf numFmtId="0" fontId="4" fillId="0" borderId="7" xfId="108" applyFont="1" applyBorder="1" applyAlignment="1">
      <alignment horizontal="left" vertical="center"/>
    </xf>
    <xf numFmtId="14" fontId="4" fillId="0" borderId="2" xfId="0" applyNumberFormat="1" applyFont="1" applyBorder="1" applyAlignment="1">
      <alignment horizontal="center" vertical="top"/>
    </xf>
    <xf numFmtId="2" fontId="6" fillId="0" borderId="10" xfId="108" applyNumberFormat="1" applyFont="1" applyBorder="1" applyAlignment="1">
      <alignment horizontal="center" vertical="center" wrapText="1"/>
    </xf>
    <xf numFmtId="2" fontId="6" fillId="0" borderId="12" xfId="108" applyNumberFormat="1" applyFont="1" applyBorder="1" applyAlignment="1">
      <alignment horizontal="center" vertical="center" wrapText="1"/>
    </xf>
    <xf numFmtId="2" fontId="7" fillId="0" borderId="7" xfId="108" applyNumberFormat="1" applyFont="1" applyBorder="1" applyAlignment="1">
      <alignment horizontal="center" vertical="center" wrapText="1"/>
    </xf>
    <xf numFmtId="2" fontId="7" fillId="0" borderId="2" xfId="108" applyNumberFormat="1" applyFont="1" applyBorder="1" applyAlignment="1">
      <alignment horizontal="center" vertical="center" wrapText="1"/>
    </xf>
    <xf numFmtId="2" fontId="7" fillId="0" borderId="5" xfId="108" applyNumberFormat="1" applyFont="1" applyBorder="1" applyAlignment="1">
      <alignment horizontal="center" vertical="center" wrapText="1"/>
    </xf>
    <xf numFmtId="2" fontId="7" fillId="0" borderId="9" xfId="108" applyNumberFormat="1" applyFont="1" applyBorder="1" applyAlignment="1">
      <alignment horizontal="center" vertical="center" wrapText="1"/>
    </xf>
    <xf numFmtId="2" fontId="7" fillId="0" borderId="1" xfId="108" applyNumberFormat="1" applyFont="1" applyBorder="1" applyAlignment="1">
      <alignment horizontal="center" vertical="center" wrapText="1"/>
    </xf>
    <xf numFmtId="2" fontId="7" fillId="0" borderId="10" xfId="108" applyNumberFormat="1" applyFont="1" applyBorder="1" applyAlignment="1">
      <alignment horizontal="center" vertical="center" wrapText="1"/>
    </xf>
    <xf numFmtId="1" fontId="6" fillId="0" borderId="2" xfId="0" applyNumberFormat="1" applyFont="1" applyFill="1" applyBorder="1" applyAlignment="1">
      <alignment horizontal="right" vertical="center"/>
    </xf>
    <xf numFmtId="0" fontId="3" fillId="0" borderId="2" xfId="0" applyFont="1" applyBorder="1" applyAlignment="1">
      <alignment horizontal="left"/>
    </xf>
  </cellXfs>
  <cellStyles count="11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14" builtinId="4"/>
    <cellStyle name="Moneda 2" xfId="111" xr:uid="{7F642F1B-7574-4BE6-870B-F7B0B3AFA4F0}"/>
    <cellStyle name="Moneda 3" xfId="113" xr:uid="{F767A4D8-EE62-42D5-BED5-597EE52F3F23}"/>
    <cellStyle name="Normal" xfId="0" builtinId="0"/>
    <cellStyle name="Normal 2" xfId="108" xr:uid="{00000000-0005-0000-0000-00006C000000}"/>
    <cellStyle name="Normal 2 2" xfId="110" xr:uid="{A2294C9D-606F-4BB8-BB14-21229ABCD2B5}"/>
    <cellStyle name="Porcentaje" xfId="107" builtinId="5"/>
    <cellStyle name="Porcentaje 2" xfId="112" xr:uid="{55B136CF-82DB-4CC9-82FA-FD6274A68BB6}"/>
    <cellStyle name="Salida" xfId="109" builtinId="21"/>
  </cellStyles>
  <dxfs count="6">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FFFF65"/>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407800</xdr:colOff>
      <xdr:row>0</xdr:row>
      <xdr:rowOff>38100</xdr:rowOff>
    </xdr:from>
    <xdr:to>
      <xdr:col>1</xdr:col>
      <xdr:colOff>525615</xdr:colOff>
      <xdr:row>3</xdr:row>
      <xdr:rowOff>134973</xdr:rowOff>
    </xdr:to>
    <xdr:pic>
      <xdr:nvPicPr>
        <xdr:cNvPr id="2" name="2 Imagen">
          <a:extLst>
            <a:ext uri="{FF2B5EF4-FFF2-40B4-BE49-F238E27FC236}">
              <a16:creationId xmlns:a16="http://schemas.microsoft.com/office/drawing/2014/main" id="{897E0427-FA53-40A3-8BBE-F3C985E9BB7F}"/>
            </a:ext>
          </a:extLst>
        </xdr:cNvPr>
        <xdr:cNvPicPr>
          <a:picLocks noChangeAspect="1"/>
        </xdr:cNvPicPr>
      </xdr:nvPicPr>
      <xdr:blipFill>
        <a:blip xmlns:r="http://schemas.openxmlformats.org/officeDocument/2006/relationships" r:embed="rId1"/>
        <a:stretch>
          <a:fillRect/>
        </a:stretch>
      </xdr:blipFill>
      <xdr:spPr>
        <a:xfrm>
          <a:off x="407800" y="38100"/>
          <a:ext cx="619465" cy="6302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DEB0F-0F51-477D-AE44-696B2D49935C}">
  <dimension ref="A1:BV23"/>
  <sheetViews>
    <sheetView showGridLines="0" tabSelected="1" topLeftCell="I1" zoomScale="50" zoomScaleNormal="50" workbookViewId="0">
      <selection activeCell="AC1" sqref="AC1:AE4"/>
    </sheetView>
  </sheetViews>
  <sheetFormatPr baseColWidth="10" defaultColWidth="0" defaultRowHeight="13.9" customHeight="1" x14ac:dyDescent="0.25"/>
  <cols>
    <col min="1" max="1" width="6.625" style="8" customWidth="1"/>
    <col min="2" max="2" width="25" style="8" customWidth="1"/>
    <col min="3" max="4" width="21.125" style="8" customWidth="1"/>
    <col min="5" max="6" width="36.125" style="8" customWidth="1"/>
    <col min="7" max="7" width="17.125" style="1" customWidth="1"/>
    <col min="8" max="8" width="47.625" style="8" customWidth="1"/>
    <col min="9" max="9" width="49.125" style="8" customWidth="1"/>
    <col min="10" max="10" width="14.25" style="8" customWidth="1"/>
    <col min="11" max="11" width="16" style="8" customWidth="1"/>
    <col min="12" max="14" width="14.75" style="8" customWidth="1"/>
    <col min="15" max="15" width="40.25" style="2" customWidth="1"/>
    <col min="16" max="16" width="19.625" style="8" customWidth="1"/>
    <col min="17" max="17" width="22.5" style="8" customWidth="1"/>
    <col min="18" max="20" width="15.25" style="8" customWidth="1"/>
    <col min="21" max="21" width="26.375" style="8" customWidth="1"/>
    <col min="22" max="22" width="19" style="8" customWidth="1"/>
    <col min="23" max="26" width="14.625" style="8" customWidth="1"/>
    <col min="27" max="27" width="20.75" style="8" customWidth="1"/>
    <col min="28" max="28" width="16.25" style="8" customWidth="1"/>
    <col min="29" max="29" width="19.25" style="8" customWidth="1"/>
    <col min="30" max="30" width="24" style="8" customWidth="1"/>
    <col min="31" max="31" width="18.5" style="8" customWidth="1"/>
    <col min="32" max="32" width="11.125" style="30" customWidth="1"/>
    <col min="33" max="33" width="11.125" style="30" hidden="1"/>
    <col min="34" max="16384" width="11.125" style="8" hidden="1"/>
  </cols>
  <sheetData>
    <row r="1" spans="1:74" ht="14.1" customHeight="1" x14ac:dyDescent="0.2">
      <c r="A1" s="98"/>
      <c r="B1" s="100" t="s">
        <v>48</v>
      </c>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2"/>
      <c r="AC1" s="107" t="s">
        <v>81</v>
      </c>
      <c r="AD1" s="107"/>
      <c r="AE1" s="107"/>
    </row>
    <row r="2" spans="1:74" ht="14.25" x14ac:dyDescent="0.2">
      <c r="A2" s="99"/>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2"/>
      <c r="AC2" s="107" t="s">
        <v>82</v>
      </c>
      <c r="AD2" s="107"/>
      <c r="AE2" s="107"/>
    </row>
    <row r="3" spans="1:74" ht="14.1" customHeight="1" x14ac:dyDescent="0.2">
      <c r="A3" s="99"/>
      <c r="B3" s="100"/>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2"/>
      <c r="AC3" s="107" t="s">
        <v>83</v>
      </c>
      <c r="AD3" s="107"/>
      <c r="AE3" s="107"/>
    </row>
    <row r="4" spans="1:74" ht="14.25" x14ac:dyDescent="0.2">
      <c r="A4" s="99"/>
      <c r="B4" s="103"/>
      <c r="C4" s="104"/>
      <c r="D4" s="101"/>
      <c r="E4" s="101"/>
      <c r="F4" s="101"/>
      <c r="G4" s="101"/>
      <c r="H4" s="104"/>
      <c r="I4" s="104"/>
      <c r="J4" s="104"/>
      <c r="K4" s="104"/>
      <c r="L4" s="104"/>
      <c r="M4" s="104"/>
      <c r="N4" s="104"/>
      <c r="O4" s="104"/>
      <c r="P4" s="104"/>
      <c r="Q4" s="104"/>
      <c r="R4" s="104"/>
      <c r="S4" s="104"/>
      <c r="T4" s="104"/>
      <c r="U4" s="104"/>
      <c r="V4" s="104"/>
      <c r="W4" s="104"/>
      <c r="X4" s="104"/>
      <c r="Y4" s="104"/>
      <c r="Z4" s="104"/>
      <c r="AA4" s="104"/>
      <c r="AB4" s="105"/>
      <c r="AC4" s="107" t="s">
        <v>84</v>
      </c>
      <c r="AD4" s="107"/>
      <c r="AE4" s="107"/>
    </row>
    <row r="5" spans="1:74" s="32" customFormat="1" ht="15" x14ac:dyDescent="0.2">
      <c r="A5" s="92" t="s">
        <v>26</v>
      </c>
      <c r="B5" s="92"/>
      <c r="C5" s="92"/>
      <c r="D5" s="93">
        <v>45113</v>
      </c>
      <c r="E5" s="93"/>
      <c r="F5" s="93"/>
      <c r="G5" s="93"/>
      <c r="H5" s="61"/>
      <c r="I5" s="61"/>
      <c r="J5" s="61"/>
      <c r="K5" s="61"/>
      <c r="L5" s="63"/>
      <c r="M5" s="63"/>
      <c r="N5" s="63"/>
      <c r="O5" s="63"/>
      <c r="P5" s="61"/>
      <c r="Q5" s="61"/>
      <c r="R5" s="61"/>
      <c r="S5" s="61"/>
      <c r="T5" s="61"/>
      <c r="U5" s="61"/>
      <c r="V5" s="61"/>
      <c r="W5" s="61"/>
      <c r="X5" s="61"/>
      <c r="Y5" s="61"/>
      <c r="Z5" s="61"/>
      <c r="AA5" s="61"/>
      <c r="AB5" s="63"/>
      <c r="AC5" s="61"/>
      <c r="AD5" s="62"/>
      <c r="AE5" s="31"/>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s="33" customFormat="1" ht="15" x14ac:dyDescent="0.2">
      <c r="A6" s="94" t="s">
        <v>27</v>
      </c>
      <c r="B6" s="95"/>
      <c r="C6" s="96"/>
      <c r="D6" s="97">
        <v>45107</v>
      </c>
      <c r="E6" s="97"/>
      <c r="F6" s="97"/>
      <c r="G6" s="97"/>
      <c r="H6" s="64"/>
      <c r="I6" s="64"/>
      <c r="J6" s="64"/>
      <c r="K6" s="64"/>
      <c r="L6" s="65"/>
      <c r="M6" s="66"/>
      <c r="N6" s="66"/>
      <c r="O6" s="66"/>
      <c r="P6" s="66"/>
      <c r="Q6" s="66"/>
      <c r="R6" s="66"/>
      <c r="S6" s="66"/>
      <c r="T6" s="66"/>
      <c r="U6" s="66"/>
      <c r="V6" s="66"/>
      <c r="W6" s="66"/>
      <c r="X6" s="66"/>
      <c r="Y6" s="66"/>
      <c r="Z6" s="66"/>
      <c r="AA6" s="66"/>
      <c r="AB6" s="66"/>
      <c r="AC6" s="66"/>
      <c r="AD6" s="67"/>
      <c r="AE6" s="6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34" customFormat="1" ht="15" x14ac:dyDescent="0.2">
      <c r="A7" s="86" t="s">
        <v>9</v>
      </c>
      <c r="B7" s="87"/>
      <c r="C7" s="87"/>
      <c r="D7" s="87"/>
      <c r="E7" s="87"/>
      <c r="F7" s="88"/>
      <c r="G7" s="86" t="s">
        <v>10</v>
      </c>
      <c r="H7" s="87"/>
      <c r="I7" s="87"/>
      <c r="J7" s="87"/>
      <c r="K7" s="88"/>
      <c r="L7" s="86" t="s">
        <v>22</v>
      </c>
      <c r="M7" s="87"/>
      <c r="N7" s="87"/>
      <c r="O7" s="9"/>
      <c r="P7" s="86" t="s">
        <v>20</v>
      </c>
      <c r="Q7" s="87"/>
      <c r="R7" s="87"/>
      <c r="S7" s="87"/>
      <c r="T7" s="87"/>
      <c r="U7" s="88"/>
      <c r="V7" s="89" t="s">
        <v>51</v>
      </c>
      <c r="W7" s="89"/>
      <c r="X7" s="89"/>
      <c r="Y7" s="89"/>
      <c r="Z7" s="89"/>
      <c r="AA7" s="89"/>
      <c r="AB7" s="90" t="s">
        <v>15</v>
      </c>
      <c r="AC7" s="85" t="s">
        <v>23</v>
      </c>
      <c r="AD7" s="85" t="s">
        <v>21</v>
      </c>
      <c r="AE7" s="85"/>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row>
    <row r="8" spans="1:74" s="32" customFormat="1" ht="45" x14ac:dyDescent="0.2">
      <c r="A8" s="11" t="s">
        <v>25</v>
      </c>
      <c r="B8" s="12" t="s">
        <v>0</v>
      </c>
      <c r="C8" s="11" t="s">
        <v>5</v>
      </c>
      <c r="D8" s="11" t="s">
        <v>1</v>
      </c>
      <c r="E8" s="11" t="s">
        <v>6</v>
      </c>
      <c r="F8" s="12" t="s">
        <v>16</v>
      </c>
      <c r="G8" s="12" t="s">
        <v>50</v>
      </c>
      <c r="H8" s="12" t="s">
        <v>2</v>
      </c>
      <c r="I8" s="12" t="s">
        <v>14</v>
      </c>
      <c r="J8" s="12" t="s">
        <v>18</v>
      </c>
      <c r="K8" s="12" t="s">
        <v>19</v>
      </c>
      <c r="L8" s="12" t="s">
        <v>3</v>
      </c>
      <c r="M8" s="12" t="s">
        <v>4</v>
      </c>
      <c r="N8" s="12" t="s">
        <v>72</v>
      </c>
      <c r="O8" s="12" t="s">
        <v>8</v>
      </c>
      <c r="P8" s="12" t="s">
        <v>29</v>
      </c>
      <c r="Q8" s="12" t="s">
        <v>7</v>
      </c>
      <c r="R8" s="12" t="s">
        <v>24</v>
      </c>
      <c r="S8" s="12" t="s">
        <v>28</v>
      </c>
      <c r="T8" s="12" t="s">
        <v>11</v>
      </c>
      <c r="U8" s="12" t="s">
        <v>17</v>
      </c>
      <c r="V8" s="12" t="s">
        <v>29</v>
      </c>
      <c r="W8" s="12" t="s">
        <v>7</v>
      </c>
      <c r="X8" s="12" t="s">
        <v>24</v>
      </c>
      <c r="Y8" s="12" t="s">
        <v>28</v>
      </c>
      <c r="Z8" s="12" t="s">
        <v>11</v>
      </c>
      <c r="AA8" s="50" t="s">
        <v>60</v>
      </c>
      <c r="AB8" s="91"/>
      <c r="AC8" s="85"/>
      <c r="AD8" s="12" t="s">
        <v>12</v>
      </c>
      <c r="AE8" s="12" t="s">
        <v>13</v>
      </c>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14" x14ac:dyDescent="0.2">
      <c r="A9" s="6">
        <v>294</v>
      </c>
      <c r="B9" s="5" t="s">
        <v>30</v>
      </c>
      <c r="C9" s="5" t="s">
        <v>31</v>
      </c>
      <c r="D9" s="5" t="s">
        <v>32</v>
      </c>
      <c r="E9" s="4" t="s">
        <v>33</v>
      </c>
      <c r="F9" s="13" t="s">
        <v>34</v>
      </c>
      <c r="G9" s="106">
        <v>2021680010058</v>
      </c>
      <c r="H9" s="3" t="s">
        <v>52</v>
      </c>
      <c r="I9" s="7" t="s">
        <v>62</v>
      </c>
      <c r="J9" s="14">
        <v>44927</v>
      </c>
      <c r="K9" s="14">
        <v>45291</v>
      </c>
      <c r="L9" s="41">
        <v>2</v>
      </c>
      <c r="M9" s="56">
        <v>1.42</v>
      </c>
      <c r="N9" s="59">
        <f>IFERROR(IF(M9/L9&gt;100%,100%,M9/L9),"-")</f>
        <v>0.71</v>
      </c>
      <c r="O9" s="54" t="s">
        <v>68</v>
      </c>
      <c r="P9" s="57">
        <f>750000000+60000000</f>
        <v>810000000</v>
      </c>
      <c r="Q9" s="57"/>
      <c r="R9" s="57"/>
      <c r="S9" s="57"/>
      <c r="T9" s="57"/>
      <c r="U9" s="51">
        <f>SUM(P9:T9)</f>
        <v>810000000</v>
      </c>
      <c r="V9" s="57">
        <v>808840000</v>
      </c>
      <c r="W9" s="57"/>
      <c r="X9" s="57"/>
      <c r="Y9" s="57"/>
      <c r="Z9" s="58"/>
      <c r="AA9" s="51">
        <f>SUM(V9:Z9)</f>
        <v>808840000</v>
      </c>
      <c r="AB9" s="39">
        <f>IFERROR(AA9/U9,"-")</f>
        <v>0.99856790123456796</v>
      </c>
      <c r="AC9" s="15"/>
      <c r="AD9" s="16" t="s">
        <v>35</v>
      </c>
      <c r="AE9" s="17" t="s">
        <v>70</v>
      </c>
      <c r="AF9" s="55"/>
      <c r="AG9" s="8"/>
    </row>
    <row r="10" spans="1:74" ht="92.45" customHeight="1" x14ac:dyDescent="0.2">
      <c r="A10" s="6">
        <v>295</v>
      </c>
      <c r="B10" s="5" t="s">
        <v>30</v>
      </c>
      <c r="C10" s="5" t="s">
        <v>31</v>
      </c>
      <c r="D10" s="5" t="s">
        <v>32</v>
      </c>
      <c r="E10" s="4" t="s">
        <v>36</v>
      </c>
      <c r="F10" s="13" t="s">
        <v>37</v>
      </c>
      <c r="G10" s="106">
        <v>2020680010086</v>
      </c>
      <c r="H10" s="3" t="s">
        <v>53</v>
      </c>
      <c r="I10" s="18" t="s">
        <v>63</v>
      </c>
      <c r="J10" s="14">
        <v>44927</v>
      </c>
      <c r="K10" s="14">
        <v>45291</v>
      </c>
      <c r="L10" s="71">
        <v>1</v>
      </c>
      <c r="M10" s="73">
        <v>0.3</v>
      </c>
      <c r="N10" s="75">
        <f>IFERROR(IF(M10/L10&gt;100%,100%,M10/L10),"-")</f>
        <v>0.3</v>
      </c>
      <c r="O10" s="54" t="s">
        <v>76</v>
      </c>
      <c r="P10" s="57">
        <f>225000000</f>
        <v>225000000</v>
      </c>
      <c r="Q10" s="57"/>
      <c r="R10" s="57"/>
      <c r="S10" s="57"/>
      <c r="T10" s="57"/>
      <c r="U10" s="77">
        <f>SUM(P10:T11)</f>
        <v>260000000</v>
      </c>
      <c r="V10" s="57">
        <v>201133333.33000001</v>
      </c>
      <c r="W10" s="57"/>
      <c r="X10" s="57"/>
      <c r="Y10" s="57"/>
      <c r="Z10" s="57"/>
      <c r="AA10" s="77">
        <f>SUM(V10:Z11)</f>
        <v>201133333.33000001</v>
      </c>
      <c r="AB10" s="79">
        <f>IFERROR(AA10/U10,"-")</f>
        <v>0.77358974357692312</v>
      </c>
      <c r="AC10" s="81"/>
      <c r="AD10" s="83" t="s">
        <v>35</v>
      </c>
      <c r="AE10" s="69" t="s">
        <v>70</v>
      </c>
      <c r="AF10" s="55"/>
      <c r="AG10" s="8"/>
    </row>
    <row r="11" spans="1:74" ht="92.45" customHeight="1" x14ac:dyDescent="0.2">
      <c r="A11" s="6">
        <v>295</v>
      </c>
      <c r="B11" s="5" t="s">
        <v>30</v>
      </c>
      <c r="C11" s="5" t="s">
        <v>31</v>
      </c>
      <c r="D11" s="5" t="s">
        <v>32</v>
      </c>
      <c r="E11" s="4" t="s">
        <v>36</v>
      </c>
      <c r="F11" s="13" t="s">
        <v>37</v>
      </c>
      <c r="G11" s="106"/>
      <c r="H11" s="3"/>
      <c r="I11" s="18" t="s">
        <v>78</v>
      </c>
      <c r="J11" s="14"/>
      <c r="K11" s="14"/>
      <c r="L11" s="72"/>
      <c r="M11" s="74"/>
      <c r="N11" s="76"/>
      <c r="O11" s="54" t="s">
        <v>77</v>
      </c>
      <c r="P11" s="57">
        <f>30000000+5000000</f>
        <v>35000000</v>
      </c>
      <c r="Q11" s="57"/>
      <c r="R11" s="57"/>
      <c r="S11" s="57"/>
      <c r="T11" s="57"/>
      <c r="U11" s="78"/>
      <c r="V11" s="57"/>
      <c r="W11" s="57"/>
      <c r="X11" s="57"/>
      <c r="Y11" s="57"/>
      <c r="Z11" s="57"/>
      <c r="AA11" s="78"/>
      <c r="AB11" s="80"/>
      <c r="AC11" s="82"/>
      <c r="AD11" s="84"/>
      <c r="AE11" s="70"/>
      <c r="AF11" s="55"/>
      <c r="AG11" s="8"/>
    </row>
    <row r="12" spans="1:74" ht="72.75" customHeight="1" x14ac:dyDescent="0.2">
      <c r="A12" s="6">
        <v>296</v>
      </c>
      <c r="B12" s="5" t="s">
        <v>30</v>
      </c>
      <c r="C12" s="5" t="s">
        <v>31</v>
      </c>
      <c r="D12" s="5" t="s">
        <v>32</v>
      </c>
      <c r="E12" s="4" t="s">
        <v>38</v>
      </c>
      <c r="F12" s="13" t="s">
        <v>39</v>
      </c>
      <c r="G12" s="106">
        <v>2021680010148</v>
      </c>
      <c r="H12" s="5" t="s">
        <v>54</v>
      </c>
      <c r="I12" s="18" t="s">
        <v>64</v>
      </c>
      <c r="J12" s="14">
        <v>44927</v>
      </c>
      <c r="K12" s="14">
        <v>45291</v>
      </c>
      <c r="L12" s="71">
        <v>2</v>
      </c>
      <c r="M12" s="73">
        <v>1.38</v>
      </c>
      <c r="N12" s="75">
        <f>IFERROR(IF(M12/L12&gt;100%,100%,M12/L12),"-")</f>
        <v>0.69</v>
      </c>
      <c r="O12" s="54" t="s">
        <v>71</v>
      </c>
      <c r="P12" s="57">
        <f>50000000</f>
        <v>50000000</v>
      </c>
      <c r="Q12" s="57"/>
      <c r="R12" s="57"/>
      <c r="S12" s="57"/>
      <c r="T12" s="57"/>
      <c r="U12" s="77">
        <f>SUM(P12:T13)</f>
        <v>94948534</v>
      </c>
      <c r="V12" s="57">
        <v>2840463</v>
      </c>
      <c r="W12" s="57"/>
      <c r="X12" s="57"/>
      <c r="Y12" s="57"/>
      <c r="Z12" s="57"/>
      <c r="AA12" s="77">
        <f>SUM(V12:Z13)</f>
        <v>2840463</v>
      </c>
      <c r="AB12" s="79">
        <f>IFERROR(AA12/U12,"-")</f>
        <v>2.9915817341634784E-2</v>
      </c>
      <c r="AC12" s="81"/>
      <c r="AD12" s="83" t="s">
        <v>35</v>
      </c>
      <c r="AE12" s="69" t="s">
        <v>70</v>
      </c>
      <c r="AF12" s="55"/>
      <c r="AG12" s="8"/>
    </row>
    <row r="13" spans="1:74" ht="72.75" customHeight="1" x14ac:dyDescent="0.2">
      <c r="A13" s="6">
        <v>296</v>
      </c>
      <c r="B13" s="5" t="s">
        <v>30</v>
      </c>
      <c r="C13" s="5" t="s">
        <v>31</v>
      </c>
      <c r="D13" s="5" t="s">
        <v>32</v>
      </c>
      <c r="E13" s="4" t="s">
        <v>38</v>
      </c>
      <c r="F13" s="13" t="s">
        <v>39</v>
      </c>
      <c r="G13" s="106"/>
      <c r="H13" s="5"/>
      <c r="I13" s="18" t="s">
        <v>75</v>
      </c>
      <c r="J13" s="14"/>
      <c r="K13" s="14"/>
      <c r="L13" s="72"/>
      <c r="M13" s="74"/>
      <c r="N13" s="76"/>
      <c r="O13" s="54" t="s">
        <v>74</v>
      </c>
      <c r="P13" s="57">
        <v>44948534</v>
      </c>
      <c r="Q13" s="57"/>
      <c r="R13" s="57"/>
      <c r="S13" s="57"/>
      <c r="T13" s="57"/>
      <c r="U13" s="78"/>
      <c r="V13" s="57"/>
      <c r="W13" s="57"/>
      <c r="X13" s="57"/>
      <c r="Y13" s="57"/>
      <c r="Z13" s="57"/>
      <c r="AA13" s="78"/>
      <c r="AB13" s="80"/>
      <c r="AC13" s="82"/>
      <c r="AD13" s="84"/>
      <c r="AE13" s="70"/>
      <c r="AF13" s="55"/>
      <c r="AG13" s="8"/>
    </row>
    <row r="14" spans="1:74" customFormat="1" ht="71.25" x14ac:dyDescent="0.2">
      <c r="A14" s="6">
        <v>307</v>
      </c>
      <c r="B14" s="43" t="s">
        <v>30</v>
      </c>
      <c r="C14" s="43" t="s">
        <v>40</v>
      </c>
      <c r="D14" s="43" t="s">
        <v>41</v>
      </c>
      <c r="E14" s="4" t="s">
        <v>58</v>
      </c>
      <c r="F14" s="5" t="s">
        <v>59</v>
      </c>
      <c r="G14" s="106"/>
      <c r="H14" s="43"/>
      <c r="I14" s="18" t="s">
        <v>75</v>
      </c>
      <c r="J14" s="44"/>
      <c r="K14" s="45"/>
      <c r="L14" s="46">
        <v>0</v>
      </c>
      <c r="M14" s="53">
        <v>0</v>
      </c>
      <c r="N14" s="59" t="str">
        <f>IFERROR(IF(M14/L14&gt;100%,100%,M14/L14),"-")</f>
        <v>-</v>
      </c>
      <c r="O14" s="54" t="s">
        <v>69</v>
      </c>
      <c r="P14" s="57">
        <v>21018945.27</v>
      </c>
      <c r="Q14" s="57"/>
      <c r="R14" s="57"/>
      <c r="S14" s="57"/>
      <c r="T14" s="57"/>
      <c r="U14" s="51">
        <f>SUM(P14:T14)</f>
        <v>21018945.27</v>
      </c>
      <c r="V14" s="57"/>
      <c r="W14" s="57"/>
      <c r="X14" s="57"/>
      <c r="Y14" s="57"/>
      <c r="Z14" s="57"/>
      <c r="AA14" s="51">
        <f t="shared" ref="AA9:AA17" si="0">SUM(V14:Z14)</f>
        <v>0</v>
      </c>
      <c r="AB14" s="39">
        <f>IFERROR(AA14/U14,"-")</f>
        <v>0</v>
      </c>
      <c r="AC14" s="47"/>
      <c r="AD14" s="48" t="s">
        <v>35</v>
      </c>
      <c r="AE14" s="17" t="s">
        <v>70</v>
      </c>
      <c r="AF14" s="55"/>
      <c r="AG14" s="49"/>
    </row>
    <row r="15" spans="1:74" ht="83.25" customHeight="1" x14ac:dyDescent="0.2">
      <c r="A15" s="6">
        <v>308</v>
      </c>
      <c r="B15" s="5" t="s">
        <v>30</v>
      </c>
      <c r="C15" s="5" t="s">
        <v>40</v>
      </c>
      <c r="D15" s="5" t="s">
        <v>41</v>
      </c>
      <c r="E15" s="4" t="s">
        <v>42</v>
      </c>
      <c r="F15" s="13" t="s">
        <v>43</v>
      </c>
      <c r="G15" s="106">
        <v>2021680010119</v>
      </c>
      <c r="H15" s="5" t="s">
        <v>55</v>
      </c>
      <c r="I15" s="19" t="s">
        <v>65</v>
      </c>
      <c r="J15" s="14">
        <v>44927</v>
      </c>
      <c r="K15" s="14">
        <v>45291</v>
      </c>
      <c r="L15" s="41">
        <v>1</v>
      </c>
      <c r="M15" s="56">
        <v>0.52</v>
      </c>
      <c r="N15" s="59">
        <f>IFERROR(IF(M15/L15&gt;100%,100%,M15/L15),"-")</f>
        <v>0.52</v>
      </c>
      <c r="O15" s="54" t="s">
        <v>79</v>
      </c>
      <c r="P15" s="57">
        <f>120000000+10000000</f>
        <v>130000000</v>
      </c>
      <c r="Q15" s="57"/>
      <c r="R15" s="57"/>
      <c r="S15" s="57"/>
      <c r="T15" s="57"/>
      <c r="U15" s="51">
        <f>SUM(P15:T15)</f>
        <v>130000000</v>
      </c>
      <c r="V15" s="57">
        <v>99000000</v>
      </c>
      <c r="W15" s="57"/>
      <c r="X15" s="57"/>
      <c r="Y15" s="57"/>
      <c r="Z15" s="58"/>
      <c r="AA15" s="51">
        <f t="shared" si="0"/>
        <v>99000000</v>
      </c>
      <c r="AB15" s="39">
        <f>IFERROR(AA15/U15,"-")</f>
        <v>0.7615384615384615</v>
      </c>
      <c r="AC15" s="15"/>
      <c r="AD15" s="16" t="s">
        <v>35</v>
      </c>
      <c r="AE15" s="17" t="s">
        <v>70</v>
      </c>
      <c r="AF15" s="55"/>
      <c r="AG15" s="8"/>
    </row>
    <row r="16" spans="1:74" ht="122.65" customHeight="1" x14ac:dyDescent="0.2">
      <c r="A16" s="6">
        <v>309</v>
      </c>
      <c r="B16" s="5" t="s">
        <v>30</v>
      </c>
      <c r="C16" s="5" t="s">
        <v>40</v>
      </c>
      <c r="D16" s="5" t="s">
        <v>41</v>
      </c>
      <c r="E16" s="4" t="s">
        <v>49</v>
      </c>
      <c r="F16" s="13" t="s">
        <v>44</v>
      </c>
      <c r="G16" s="106">
        <v>2022680010080</v>
      </c>
      <c r="H16" s="3" t="s">
        <v>56</v>
      </c>
      <c r="I16" s="19" t="s">
        <v>66</v>
      </c>
      <c r="J16" s="14">
        <v>44927</v>
      </c>
      <c r="K16" s="14">
        <v>45291</v>
      </c>
      <c r="L16" s="42">
        <v>0.1</v>
      </c>
      <c r="M16" s="52">
        <v>0</v>
      </c>
      <c r="N16" s="59">
        <f>IFERROR(IF(M16/L16&gt;100%,100%,M16/L16),"-")</f>
        <v>0</v>
      </c>
      <c r="O16" s="54" t="s">
        <v>80</v>
      </c>
      <c r="P16" s="57">
        <v>400000000</v>
      </c>
      <c r="Q16" s="57"/>
      <c r="R16" s="57"/>
      <c r="S16" s="57"/>
      <c r="T16" s="57"/>
      <c r="U16" s="51">
        <f>SUM(P16:T16)</f>
        <v>400000000</v>
      </c>
      <c r="V16" s="57"/>
      <c r="W16" s="57"/>
      <c r="X16" s="57"/>
      <c r="Y16" s="57"/>
      <c r="Z16" s="57"/>
      <c r="AA16" s="51">
        <f t="shared" si="0"/>
        <v>0</v>
      </c>
      <c r="AB16" s="39">
        <f>IFERROR(AA16/U16,"-")</f>
        <v>0</v>
      </c>
      <c r="AC16" s="20"/>
      <c r="AD16" s="16" t="s">
        <v>35</v>
      </c>
      <c r="AE16" s="17" t="s">
        <v>70</v>
      </c>
      <c r="AF16" s="55"/>
      <c r="AG16" s="8"/>
    </row>
    <row r="17" spans="1:74" ht="80.25" customHeight="1" x14ac:dyDescent="0.2">
      <c r="A17" s="6">
        <v>311</v>
      </c>
      <c r="B17" s="5" t="s">
        <v>30</v>
      </c>
      <c r="C17" s="5" t="s">
        <v>40</v>
      </c>
      <c r="D17" s="5" t="s">
        <v>45</v>
      </c>
      <c r="E17" s="4" t="s">
        <v>46</v>
      </c>
      <c r="F17" s="13" t="s">
        <v>47</v>
      </c>
      <c r="G17" s="106">
        <v>2021680010139</v>
      </c>
      <c r="H17" s="5" t="s">
        <v>57</v>
      </c>
      <c r="I17" s="19" t="s">
        <v>67</v>
      </c>
      <c r="J17" s="14">
        <v>44927</v>
      </c>
      <c r="K17" s="14">
        <v>45291</v>
      </c>
      <c r="L17" s="41">
        <v>1</v>
      </c>
      <c r="M17" s="56">
        <v>0.59399999999999997</v>
      </c>
      <c r="N17" s="59">
        <f>IFERROR(IF(M17/L17&gt;100%,100%,M17/L17),"-")</f>
        <v>0.59399999999999997</v>
      </c>
      <c r="O17" s="54" t="s">
        <v>61</v>
      </c>
      <c r="P17" s="57">
        <v>55000000</v>
      </c>
      <c r="Q17" s="57"/>
      <c r="R17" s="57"/>
      <c r="S17" s="57"/>
      <c r="T17" s="57"/>
      <c r="U17" s="51">
        <f>SUM(P17:T17)</f>
        <v>55000000</v>
      </c>
      <c r="V17" s="57">
        <v>37800000</v>
      </c>
      <c r="W17" s="57"/>
      <c r="X17" s="57"/>
      <c r="Y17" s="57"/>
      <c r="Z17" s="57"/>
      <c r="AA17" s="51">
        <f t="shared" si="0"/>
        <v>37800000</v>
      </c>
      <c r="AB17" s="39">
        <f>IFERROR(AA17/U17,"-")</f>
        <v>0.68727272727272726</v>
      </c>
      <c r="AC17" s="15"/>
      <c r="AD17" s="16" t="s">
        <v>35</v>
      </c>
      <c r="AE17" s="17" t="s">
        <v>70</v>
      </c>
      <c r="AF17" s="55"/>
      <c r="AG17" s="8"/>
    </row>
    <row r="18" spans="1:74" s="32" customFormat="1" ht="15" customHeight="1" x14ac:dyDescent="0.2">
      <c r="A18" s="21">
        <f>SUM(--(FREQUENCY(A9:A17,A9:A17)&gt;0))</f>
        <v>7</v>
      </c>
      <c r="B18" s="22"/>
      <c r="C18" s="23"/>
      <c r="D18" s="23"/>
      <c r="E18" s="23"/>
      <c r="F18" s="23"/>
      <c r="G18" s="23"/>
      <c r="H18" s="23"/>
      <c r="I18" s="23"/>
      <c r="J18" s="23"/>
      <c r="K18" s="24"/>
      <c r="L18" s="25"/>
      <c r="M18" s="60" t="s">
        <v>73</v>
      </c>
      <c r="N18" s="60">
        <v>0.55423195155743099</v>
      </c>
      <c r="O18" s="26"/>
      <c r="P18" s="28">
        <f>SUBTOTAL(9,P9:P17)</f>
        <v>1770967479.27</v>
      </c>
      <c r="Q18" s="28">
        <f t="shared" ref="Q18:T18" si="1">SUBTOTAL(9,Q9:Q17)</f>
        <v>0</v>
      </c>
      <c r="R18" s="28">
        <f t="shared" si="1"/>
        <v>0</v>
      </c>
      <c r="S18" s="28">
        <f t="shared" si="1"/>
        <v>0</v>
      </c>
      <c r="T18" s="28">
        <f t="shared" si="1"/>
        <v>0</v>
      </c>
      <c r="U18" s="29">
        <f>SUBTOTAL(9,U9:U17)</f>
        <v>1770967479.27</v>
      </c>
      <c r="V18" s="28">
        <f>SUBTOTAL(9,V9:V17)</f>
        <v>1149613796.3299999</v>
      </c>
      <c r="W18" s="28">
        <f t="shared" ref="W18:Z18" si="2">SUBTOTAL(9,W9:W17)</f>
        <v>0</v>
      </c>
      <c r="X18" s="28">
        <f t="shared" si="2"/>
        <v>0</v>
      </c>
      <c r="Y18" s="28">
        <f t="shared" si="2"/>
        <v>0</v>
      </c>
      <c r="Z18" s="28">
        <f t="shared" si="2"/>
        <v>0</v>
      </c>
      <c r="AA18" s="29">
        <f>SUBTOTAL(9,AA9:AA17)</f>
        <v>1149613796.3299999</v>
      </c>
      <c r="AB18" s="40">
        <f>IFERROR(AA18/U18,"-")</f>
        <v>0.64914449857875167</v>
      </c>
      <c r="AC18" s="27"/>
      <c r="AD18" s="26"/>
      <c r="AE18" s="26"/>
      <c r="AF18" s="55"/>
    </row>
    <row r="19" spans="1:74" s="32" customFormat="1" ht="14.25" x14ac:dyDescent="0.2">
      <c r="G19" s="35"/>
      <c r="L19" s="36"/>
      <c r="M19" s="36"/>
      <c r="N19" s="36"/>
      <c r="O19" s="36"/>
      <c r="AB19" s="36"/>
      <c r="AD19" s="37"/>
      <c r="AE19" s="3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4" ht="15" x14ac:dyDescent="0.25">
      <c r="V20" s="55"/>
    </row>
    <row r="21" spans="1:74" ht="15" x14ac:dyDescent="0.25"/>
    <row r="22" spans="1:74" ht="15" x14ac:dyDescent="0.25"/>
    <row r="23" spans="1:74" ht="15" x14ac:dyDescent="0.25"/>
  </sheetData>
  <mergeCells count="36">
    <mergeCell ref="A1:A4"/>
    <mergeCell ref="B1:AB4"/>
    <mergeCell ref="AC1:AE1"/>
    <mergeCell ref="AC2:AE2"/>
    <mergeCell ref="AC3:AE3"/>
    <mergeCell ref="AC4:AE4"/>
    <mergeCell ref="A5:C5"/>
    <mergeCell ref="D5:G5"/>
    <mergeCell ref="A6:C6"/>
    <mergeCell ref="D6:G6"/>
    <mergeCell ref="A7:F7"/>
    <mergeCell ref="G7:K7"/>
    <mergeCell ref="AC7:AC8"/>
    <mergeCell ref="AD7:AE7"/>
    <mergeCell ref="L7:N7"/>
    <mergeCell ref="P7:U7"/>
    <mergeCell ref="V7:AA7"/>
    <mergeCell ref="AB7:AB8"/>
    <mergeCell ref="AD12:AD13"/>
    <mergeCell ref="L12:L13"/>
    <mergeCell ref="M12:M13"/>
    <mergeCell ref="N12:N13"/>
    <mergeCell ref="U12:U13"/>
    <mergeCell ref="AE12:AE13"/>
    <mergeCell ref="L10:L11"/>
    <mergeCell ref="M10:M11"/>
    <mergeCell ref="N10:N11"/>
    <mergeCell ref="U10:U11"/>
    <mergeCell ref="AA10:AA11"/>
    <mergeCell ref="AB10:AB11"/>
    <mergeCell ref="AC10:AC11"/>
    <mergeCell ref="AD10:AD11"/>
    <mergeCell ref="AE10:AE11"/>
    <mergeCell ref="AA12:AA13"/>
    <mergeCell ref="AB12:AB13"/>
    <mergeCell ref="AC12:AC13"/>
  </mergeCells>
  <conditionalFormatting sqref="N9">
    <cfRule type="cellIs" dxfId="5" priority="4" operator="between">
      <formula>0.66</formula>
      <formula>1</formula>
    </cfRule>
    <cfRule type="cellIs" dxfId="4" priority="5" operator="between">
      <formula>0.33</formula>
      <formula>0.66</formula>
    </cfRule>
    <cfRule type="cellIs" dxfId="3" priority="6" operator="between">
      <formula>0</formula>
      <formula>0.33</formula>
    </cfRule>
  </conditionalFormatting>
  <conditionalFormatting sqref="N10 N14:N17 N12">
    <cfRule type="cellIs" dxfId="2" priority="1" operator="between">
      <formula>0.66</formula>
      <formula>1</formula>
    </cfRule>
    <cfRule type="cellIs" dxfId="1" priority="2" operator="between">
      <formula>0.33</formula>
      <formula>0.66</formula>
    </cfRule>
    <cfRule type="cellIs" dxfId="0" priority="3" operator="between">
      <formula>0</formula>
      <formula>0.33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2023  </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2023-07-07T16:13:51Z</cp:lastPrinted>
  <dcterms:created xsi:type="dcterms:W3CDTF">2008-07-08T21:30:46Z</dcterms:created>
  <dcterms:modified xsi:type="dcterms:W3CDTF">2023-12-11T15:35:05Z</dcterms:modified>
</cp:coreProperties>
</file>