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1AA61771-A352-459D-B45F-036BCB09FCA5}" xr6:coauthVersionLast="47" xr6:coauthVersionMax="47" xr10:uidLastSave="{00000000-0000-0000-0000-000000000000}"/>
  <bookViews>
    <workbookView xWindow="-21720" yWindow="1335" windowWidth="21840" windowHeight="13020" xr2:uid="{00000000-000D-0000-FFFF-FFFF00000000}"/>
  </bookViews>
  <sheets>
    <sheet name="PA 2023 " sheetId="14" r:id="rId1"/>
  </sheets>
  <definedNames>
    <definedName name="_xlnm._FilterDatabase" localSheetId="0" hidden="1">'PA 2023 '!$A$8:$BV$19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0" i="14" l="1" a="1"/>
  <c r="A20" i="14" s="1"/>
  <c r="AB20" i="14"/>
  <c r="AA20" i="14"/>
  <c r="AB15" i="14"/>
  <c r="AB14" i="14"/>
  <c r="AB13" i="14"/>
  <c r="AB12" i="14"/>
  <c r="AB11" i="14"/>
  <c r="AB10" i="14"/>
  <c r="AB9" i="14"/>
  <c r="N19" i="14"/>
  <c r="N18" i="14"/>
  <c r="N17" i="14"/>
  <c r="N15" i="14"/>
  <c r="N14" i="14"/>
  <c r="N13" i="14"/>
  <c r="N12" i="14"/>
  <c r="N11" i="14"/>
  <c r="N10" i="14"/>
  <c r="N9" i="14"/>
  <c r="N16" i="14" l="1"/>
  <c r="P18" i="14"/>
  <c r="U19" i="14" l="1"/>
  <c r="U18" i="14"/>
  <c r="U17" i="14"/>
  <c r="U16" i="14"/>
  <c r="U15" i="14"/>
  <c r="U14" i="14"/>
  <c r="U13" i="14"/>
  <c r="U12" i="14"/>
  <c r="U11" i="14"/>
  <c r="U9" i="14"/>
  <c r="AA10" i="14"/>
  <c r="U10" i="14"/>
  <c r="AC20" i="14"/>
  <c r="Z20" i="14"/>
  <c r="Y20" i="14"/>
  <c r="X20" i="14"/>
  <c r="W20" i="14"/>
  <c r="V20" i="14"/>
  <c r="AA19" i="14"/>
  <c r="AA18" i="14"/>
  <c r="AB18" i="14" s="1"/>
  <c r="AA17" i="14"/>
  <c r="AB17" i="14" s="1"/>
  <c r="AA16" i="14"/>
  <c r="AA15" i="14"/>
  <c r="AA14" i="14"/>
  <c r="AA13" i="14"/>
  <c r="AA12" i="14"/>
  <c r="AA11" i="14"/>
  <c r="AA9" i="14"/>
  <c r="T20" i="14"/>
  <c r="S20" i="14"/>
  <c r="R20" i="14"/>
  <c r="Q20" i="14"/>
  <c r="AB16" i="14" l="1"/>
  <c r="AB19" i="14"/>
  <c r="P20" i="14"/>
  <c r="U20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<sst xmlns="http://schemas.openxmlformats.org/spreadsheetml/2006/main" count="144" uniqueCount="91">
  <si>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</si>
  <si>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</si>
  <si>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</si>
  <si>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</si>
  <si>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</si>
  <si>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</si>
  <si>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</si>
  <si>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</si>
  <si>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</si>
  <si>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</si>
  <si>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</si>
  <si>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</si>
  <si>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</si>
  <si>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</si>
  <si>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</si>
  <si>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</si>
  <si>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</si>
  <si>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</si>
  <si>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</si>
  <si>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</si>
  <si>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</si>
  <si>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</si>
  <si>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</si>
  <si>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</si>
  <si>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</si>
  <si>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</si>
  <si>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</si>
  <si>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</si>
  <si>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</si>
  <si>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</si>
  <si>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</si>
  <si>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</si>
  <si>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</si>
  <si>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</si>
  <si>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</si>
  <si>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</si>
  <si>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</si>
  <si>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</si>
  <si>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</si>
  <si>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</si>
  <si>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</si>
  <si>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</si>
  <si>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</si>
  <si>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</si>
  <si>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</si>
  <si>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</si>
  <si>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</si>
  <si>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</si>
  <si>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</si>
  <si>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</si>
  <si>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</si>
  <si>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</si>
  <si>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</si>
  <si>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</si>
  <si>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</si>
  <si>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</si>
  <si>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</si>
  <si>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</si>
  <si>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</si>
  <si>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</si>
  <si>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</si>
  <si>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</si>
  <si>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</si>
  <si>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</si>
  <si>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</si>
  <si>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</si>
  <si>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</si>
  <si>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</si>
  <si>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RECURSOS COMPROMETIDOS</t>
  </si>
  <si>
    <t>Código BPIN</t>
  </si>
  <si>
    <t>FORTALECIMIENTO DE LA PLANIFICACIÓN TERRITORIAL Y DESARROLLO URBANO DEL MUNICIPIO DE BUCARAMANGA</t>
  </si>
  <si>
    <t>Martha Osorio</t>
  </si>
  <si>
    <t>Realizar la revisión del Plan de Ordenamiento Territorial - POT.</t>
  </si>
  <si>
    <t>Porcentaje de avance de la revisión del Plan de Ordenamiento Territorial - POT.</t>
  </si>
  <si>
    <t>TOTAL COMPROMETIDO</t>
  </si>
  <si>
    <t>APOYO A LA REVISIÓN Y/O MODIFICACIÓN EXCEPCIONAL DEL PLAN DE ORDENAMIENTO TERRITORIAL DEL MUNICIPIO DE BUCARAMANGA</t>
  </si>
  <si>
    <t>2.3.2.02.02.008.4599031.83990.231
2.3.2.02.02.008.4599031.85999.201
2.3.2.02.02.008.4599031.83990.263</t>
  </si>
  <si>
    <t xml:space="preserve">2.3.2.02.02.008.4599018.83310.201
</t>
  </si>
  <si>
    <t>2.3.2.02.02.008.4599031.83990.201</t>
  </si>
  <si>
    <t>APOYO EN LA ESTRUCTURACIÓN Y DESARROLLO DEL CONCURSO PÚBLICO DE IDEAS PARA EL DESARROLLO DE UN MODELO DE OCUPACIÓN DEL TERRITORIO DEL BORDE NORTE DEL MUNICIPIO DE BUCARAMANGA.</t>
  </si>
  <si>
    <t>2.3.2.02.02.008.4002016.82120.201
2.3.2.02.02.008.4002016.83211.201
2.3.2.02.02.008.4002016.83310.201
2.3.2.02.02.008.4002016.83990.201</t>
  </si>
  <si>
    <t>2.3.2.02.02.008.4502001.85999.201</t>
  </si>
  <si>
    <t>2.3.2.02.02.008.4599025.83990.201</t>
  </si>
  <si>
    <t>2.3.2.02.02.008.4599033.85999.201</t>
  </si>
  <si>
    <t>2.3.2.02.02.008.4002016.83211.201
2.3.2.02.02.008.4002016.83310.201
2.3.2.02.02.008.4002016.83990.201
2.3.2.02.02.008.4002016.83211.201
2.3.2.02.02.008.4599018.83310.201
2.3.2.02.02.008.4599018.85999.201
2.3.2.02.02.008.4599019.82120.201
2.3.2.02.02.008.4599019.83211.201
2.3.2.02.02.008.4599019.83310.201
2.3.2.02.02.008.4599019.83990.201
2.3.2.02.02.008.4599031.82120.201
2.3.2.02.02.008.4599031.83211.201
2.3.2.02.02.008.4599031.83990.201
2.3.2.02.02.008.4599031.85999.201
2.3.2.01.01.005.02.03.01.01.4599025.84392.201</t>
  </si>
  <si>
    <t>2.3.2.02.02.008.4002016.83990.201
2.3.2.02.02.008.4002016.83310.201
2.3.2.02.02.008.4002016.83211.201
2.3.2.02.02.008.4002016.82120.201</t>
  </si>
  <si>
    <t>2.3.2.02.02.008.4002016.83221.201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</si>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</sst>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#,##0.0"/>
  </numFmts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6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2" xfId="110" applyNumberFormat="1" applyFont="1" applyBorder="1" applyAlignment="1">
      <alignment horizontal="center" vertical="center" wrapText="1"/>
    </xf>
    <xf numFmtId="166" fontId="6" fillId="0" borderId="2" xfId="111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5" fontId="3" fillId="0" borderId="2" xfId="11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5" fontId="3" fillId="0" borderId="2" xfId="111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5" fontId="3" fillId="0" borderId="4" xfId="111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/>
    </xf>
    <xf numFmtId="164" fontId="3" fillId="0" borderId="2" xfId="0" applyNumberFormat="1" applyFont="1" applyBorder="1" applyAlignment="1">
      <alignment horizontal="justify" vertical="center" wrapText="1"/>
    </xf>
    <xf numFmtId="166" fontId="3" fillId="0" borderId="2" xfId="111" applyNumberFormat="1" applyFont="1" applyFill="1" applyBorder="1" applyAlignment="1">
      <alignment horizontal="right" vertical="center" wrapText="1"/>
    </xf>
    <xf numFmtId="166" fontId="4" fillId="0" borderId="2" xfId="111" applyNumberFormat="1" applyFont="1" applyFill="1" applyBorder="1" applyAlignment="1">
      <alignment horizontal="right" vertical="center" wrapText="1"/>
    </xf>
    <xf numFmtId="166" fontId="3" fillId="0" borderId="4" xfId="111" applyNumberFormat="1" applyFont="1" applyFill="1" applyBorder="1" applyAlignment="1">
      <alignment horizontal="right" vertical="center" wrapText="1"/>
    </xf>
    <xf numFmtId="166" fontId="4" fillId="0" borderId="4" xfId="111" applyNumberFormat="1" applyFont="1" applyFill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/>
    </xf>
    <xf numFmtId="165" fontId="3" fillId="0" borderId="2" xfId="111" applyNumberFormat="1" applyFont="1" applyFill="1" applyBorder="1" applyAlignment="1">
      <alignment vertical="center" wrapText="1"/>
    </xf>
    <xf numFmtId="166" fontId="3" fillId="0" borderId="2" xfId="0" applyNumberFormat="1" applyFont="1" applyBorder="1" applyAlignment="1">
      <alignment horizontal="right"/>
    </xf>
    <xf numFmtId="166" fontId="3" fillId="0" borderId="2" xfId="112" applyNumberFormat="1" applyFont="1" applyFill="1" applyBorder="1" applyAlignment="1">
      <alignment horizontal="center" vertical="center" wrapText="1"/>
    </xf>
    <xf numFmtId="166" fontId="3" fillId="0" borderId="2" xfId="111" applyNumberFormat="1" applyFont="1" applyBorder="1" applyAlignment="1">
      <alignment horizontal="right"/>
    </xf>
    <xf numFmtId="166" fontId="6" fillId="0" borderId="2" xfId="111" applyNumberFormat="1" applyFont="1" applyFill="1" applyBorder="1" applyAlignment="1">
      <alignment horizontal="right" vertical="center"/>
    </xf>
    <xf numFmtId="166" fontId="3" fillId="0" borderId="2" xfId="112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justify" vertical="center"/>
    </xf>
    <xf numFmtId="0" fontId="6" fillId="2" borderId="5" xfId="108" applyFont="1" applyFill="1" applyBorder="1" applyAlignment="1">
      <alignment horizontal="justify"/>
    </xf>
    <xf numFmtId="0" fontId="6" fillId="2" borderId="6" xfId="108" applyFont="1" applyFill="1" applyBorder="1"/>
    <xf numFmtId="9" fontId="7" fillId="2" borderId="6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5" fontId="6" fillId="2" borderId="2" xfId="113" applyNumberFormat="1" applyFont="1" applyFill="1" applyBorder="1" applyAlignment="1">
      <alignment vertical="center"/>
    </xf>
    <xf numFmtId="165" fontId="7" fillId="2" borderId="2" xfId="113" applyNumberFormat="1" applyFont="1" applyFill="1" applyBorder="1" applyAlignment="1">
      <alignment vertical="center"/>
    </xf>
    <xf numFmtId="167" fontId="3" fillId="0" borderId="0" xfId="109" applyNumberFormat="1" applyFont="1"/>
    <xf numFmtId="0" fontId="7" fillId="2" borderId="5" xfId="108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66" fontId="7" fillId="2" borderId="2" xfId="114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3" xfId="108" applyFont="1" applyFill="1" applyBorder="1" applyAlignment="1">
      <alignment horizontal="left" vertical="top" wrapText="1"/>
    </xf>
    <xf numFmtId="0" fontId="6" fillId="0" borderId="0" xfId="108" applyFont="1"/>
    <xf numFmtId="0" fontId="6" fillId="3" borderId="0" xfId="108" applyFont="1" applyFill="1" applyAlignment="1">
      <alignment horizontal="center" vertical="center"/>
    </xf>
    <xf numFmtId="0" fontId="6" fillId="3" borderId="0" xfId="108" applyFont="1" applyFill="1" applyAlignment="1">
      <alignment horizontal="center" vertical="center" wrapText="1"/>
    </xf>
    <xf numFmtId="0" fontId="6" fillId="3" borderId="3" xfId="108" applyFont="1" applyFill="1" applyBorder="1" applyAlignment="1">
      <alignment horizontal="left" vertical="center" wrapText="1"/>
    </xf>
    <xf numFmtId="0" fontId="6" fillId="0" borderId="0" xfId="108" applyFont="1" applyAlignment="1">
      <alignment horizontal="center" vertical="center"/>
    </xf>
    <xf numFmtId="0" fontId="6" fillId="0" borderId="0" xfId="108" applyFont="1" applyAlignment="1">
      <alignment vertical="center"/>
    </xf>
    <xf numFmtId="0" fontId="6" fillId="0" borderId="0" xfId="108" applyFont="1" applyAlignment="1">
      <alignment horizontal="right"/>
    </xf>
    <xf numFmtId="0" fontId="6" fillId="0" borderId="0" xfId="108" applyFont="1" applyAlignment="1">
      <alignment horizontal="center"/>
    </xf>
    <xf numFmtId="0" fontId="6" fillId="0" borderId="0" xfId="108" applyFont="1" applyAlignment="1">
      <alignment wrapText="1"/>
    </xf>
    <xf numFmtId="0" fontId="6" fillId="0" borderId="0" xfId="108" applyFont="1" applyAlignment="1">
      <alignment horizontal="left" wrapText="1"/>
    </xf>
    <xf numFmtId="0" fontId="3" fillId="0" borderId="0" xfId="108" applyFont="1"/>
    <xf numFmtId="165" fontId="6" fillId="0" borderId="0" xfId="108" applyNumberFormat="1" applyFont="1"/>
    <xf numFmtId="9" fontId="7" fillId="2" borderId="4" xfId="107" applyFont="1" applyFill="1" applyBorder="1" applyAlignment="1">
      <alignment horizontal="center" vertical="center" wrapText="1"/>
    </xf>
    <xf numFmtId="166" fontId="7" fillId="2" borderId="2" xfId="11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2" borderId="1" xfId="110" applyNumberFormat="1" applyFont="1" applyFill="1" applyBorder="1" applyAlignment="1">
      <alignment horizontal="right" vertical="center" wrapText="1"/>
    </xf>
    <xf numFmtId="5" fontId="3" fillId="0" borderId="1" xfId="11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9" fontId="3" fillId="0" borderId="0" xfId="107" applyFont="1"/>
    <xf numFmtId="9" fontId="7" fillId="2" borderId="9" xfId="108" applyNumberFormat="1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wrapText="1"/>
    </xf>
    <xf numFmtId="166" fontId="6" fillId="0" borderId="2" xfId="0" applyNumberFormat="1" applyFont="1" applyFill="1" applyBorder="1" applyAlignment="1">
      <alignment horizontal="right" vertical="center" wrapText="1"/>
    </xf>
    <xf numFmtId="9" fontId="6" fillId="0" borderId="4" xfId="107" applyFont="1" applyFill="1" applyBorder="1" applyAlignment="1">
      <alignment horizontal="center" vertical="center" wrapText="1"/>
    </xf>
    <xf numFmtId="2" fontId="7" fillId="0" borderId="2" xfId="110" applyNumberFormat="1" applyFont="1" applyBorder="1" applyAlignment="1" applyProtection="1">
      <alignment horizontal="left" vertical="center" wrapText="1"/>
      <protection locked="0"/>
    </xf>
    <xf numFmtId="2" fontId="7" fillId="0" borderId="5" xfId="110" applyNumberFormat="1" applyFont="1" applyBorder="1" applyAlignment="1">
      <alignment horizontal="left" vertical="center" wrapText="1"/>
    </xf>
    <xf numFmtId="2" fontId="7" fillId="0" borderId="6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7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4" fillId="0" borderId="2" xfId="108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0" fontId="4" fillId="0" borderId="5" xfId="108" applyFont="1" applyBorder="1" applyAlignment="1">
      <alignment horizontal="left" vertical="center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2" xfId="108" applyFont="1" applyFill="1" applyBorder="1" applyAlignment="1" applyProtection="1">
      <alignment horizontal="center" vertical="center"/>
      <protection locked="0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14" builtinId="4"/>
    <cellStyle name="Moneda 2" xfId="111" xr:uid="{1AAC3AA2-D39D-440D-BC7D-29C214A7B438}"/>
    <cellStyle name="Moneda 3" xfId="113" xr:uid="{C472E398-071C-4977-A379-9E46105043DE}"/>
    <cellStyle name="Normal" xfId="0" builtinId="0"/>
    <cellStyle name="Normal 2" xfId="108" xr:uid="{00000000-0005-0000-0000-00006C000000}"/>
    <cellStyle name="Normal 2 2" xfId="110" xr:uid="{BD4F88DD-D99F-46E8-9202-142E9787F391}"/>
    <cellStyle name="Porcentaje" xfId="107" builtinId="5"/>
    <cellStyle name="Porcentaje 2" xfId="112" xr:uid="{2ABCDD10-D7A1-46FF-B85A-DA19C4EB3409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380835</xdr:colOff>
      <xdr:row>3</xdr:row>
      <xdr:rowOff>99413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3"/>
  <sheetViews>
    <sheetView showGridLines="0" tabSelected="1" topLeftCell="L13" zoomScale="50" zoomScaleNormal="50" workbookViewId="0">
      <selection activeCell="N20" sqref="N20"/>
    </sheetView>
  </sheetViews>
  <sheetFormatPr baseColWidth="10" defaultColWidth="0" defaultRowHeight="14.25" zeroHeight="1" x14ac:dyDescent="0.2"/>
  <cols>
    <col min="1" max="1" width="7.125" style="7" customWidth="1"/>
    <col min="2" max="4" width="21.125" style="7" customWidth="1"/>
    <col min="5" max="5" width="43.5" style="7" customWidth="1"/>
    <col min="6" max="6" width="39.875" style="7" customWidth="1"/>
    <col min="7" max="7" width="17.625" style="55" customWidth="1"/>
    <col min="8" max="8" width="52" style="7" customWidth="1"/>
    <col min="9" max="9" width="26.375" style="7" customWidth="1"/>
    <col min="10" max="10" width="11.375" style="56" customWidth="1"/>
    <col min="11" max="11" width="16" style="56" customWidth="1"/>
    <col min="12" max="14" width="14.875" style="7" customWidth="1"/>
    <col min="15" max="15" width="30.875" style="7" customWidth="1"/>
    <col min="16" max="27" width="21.625" style="7" customWidth="1"/>
    <col min="28" max="28" width="17.25" style="7" customWidth="1"/>
    <col min="29" max="29" width="19.625" style="7" customWidth="1"/>
    <col min="30" max="30" width="23.75" style="7" customWidth="1"/>
    <col min="31" max="31" width="22" style="7" customWidth="1"/>
    <col min="32" max="33" width="11.125" style="7" customWidth="1"/>
    <col min="34" max="16384" width="11.125" style="7" hidden="1"/>
  </cols>
  <sheetData>
    <row r="1" spans="1:74" ht="15" customHeight="1" x14ac:dyDescent="0.2">
      <c r="A1" s="100"/>
      <c r="B1" s="101" t="s">
        <v>57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92" t="s">
        <v>59</v>
      </c>
      <c r="AD1" s="92"/>
      <c r="AE1" s="92"/>
    </row>
    <row r="2" spans="1:74" ht="15" x14ac:dyDescent="0.2">
      <c r="A2" s="100"/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93" t="s">
        <v>88</v>
      </c>
      <c r="AD2" s="94"/>
      <c r="AE2" s="95"/>
    </row>
    <row r="3" spans="1:74" ht="15" customHeight="1" x14ac:dyDescent="0.2">
      <c r="A3" s="100"/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93" t="s">
        <v>89</v>
      </c>
      <c r="AD3" s="94"/>
      <c r="AE3" s="95"/>
    </row>
    <row r="4" spans="1:74" ht="15" x14ac:dyDescent="0.2">
      <c r="A4" s="100"/>
      <c r="B4" s="103"/>
      <c r="C4" s="104"/>
      <c r="D4" s="102"/>
      <c r="E4" s="102"/>
      <c r="F4" s="102"/>
      <c r="G4" s="102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92" t="s">
        <v>28</v>
      </c>
      <c r="AD4" s="92"/>
      <c r="AE4" s="92"/>
    </row>
    <row r="5" spans="1:74" s="61" customFormat="1" ht="15" x14ac:dyDescent="0.2">
      <c r="A5" s="108" t="s">
        <v>26</v>
      </c>
      <c r="B5" s="108"/>
      <c r="C5" s="108"/>
      <c r="D5" s="109">
        <v>45027</v>
      </c>
      <c r="E5" s="109"/>
      <c r="F5" s="109"/>
      <c r="G5" s="109"/>
      <c r="H5" s="57"/>
      <c r="I5" s="57"/>
      <c r="J5" s="57"/>
      <c r="K5" s="57"/>
      <c r="L5" s="58"/>
      <c r="M5" s="58"/>
      <c r="N5" s="58"/>
      <c r="O5" s="58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57"/>
      <c r="AD5" s="59"/>
      <c r="AE5" s="60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s="65" customFormat="1" ht="15" x14ac:dyDescent="0.2">
      <c r="A6" s="110" t="s">
        <v>27</v>
      </c>
      <c r="B6" s="111"/>
      <c r="C6" s="112"/>
      <c r="D6" s="113">
        <v>45016</v>
      </c>
      <c r="E6" s="113"/>
      <c r="F6" s="113"/>
      <c r="G6" s="114"/>
      <c r="H6" s="57"/>
      <c r="I6" s="57"/>
      <c r="J6" s="57"/>
      <c r="K6" s="57"/>
      <c r="L6" s="58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3"/>
      <c r="AE6" s="64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s="66" customFormat="1" ht="15" x14ac:dyDescent="0.2">
      <c r="A7" s="105" t="s">
        <v>9</v>
      </c>
      <c r="B7" s="106"/>
      <c r="C7" s="106"/>
      <c r="D7" s="106"/>
      <c r="E7" s="106"/>
      <c r="F7" s="107"/>
      <c r="G7" s="105" t="s">
        <v>10</v>
      </c>
      <c r="H7" s="106"/>
      <c r="I7" s="106"/>
      <c r="J7" s="106"/>
      <c r="K7" s="107"/>
      <c r="L7" s="105" t="s">
        <v>22</v>
      </c>
      <c r="M7" s="106"/>
      <c r="N7" s="106"/>
      <c r="O7" s="105" t="s">
        <v>20</v>
      </c>
      <c r="P7" s="106"/>
      <c r="Q7" s="106"/>
      <c r="R7" s="106"/>
      <c r="S7" s="106"/>
      <c r="T7" s="106"/>
      <c r="U7" s="107"/>
      <c r="V7" s="115" t="s">
        <v>68</v>
      </c>
      <c r="W7" s="115"/>
      <c r="X7" s="115"/>
      <c r="Y7" s="115"/>
      <c r="Z7" s="115"/>
      <c r="AA7" s="115"/>
      <c r="AB7" s="96" t="s">
        <v>15</v>
      </c>
      <c r="AC7" s="96" t="s">
        <v>23</v>
      </c>
      <c r="AD7" s="98" t="s">
        <v>21</v>
      </c>
      <c r="AE7" s="99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61" customFormat="1" ht="30" x14ac:dyDescent="0.2">
      <c r="A8" s="9" t="s">
        <v>25</v>
      </c>
      <c r="B8" s="10" t="s">
        <v>0</v>
      </c>
      <c r="C8" s="9" t="s">
        <v>5</v>
      </c>
      <c r="D8" s="9" t="s">
        <v>1</v>
      </c>
      <c r="E8" s="9" t="s">
        <v>6</v>
      </c>
      <c r="F8" s="10" t="s">
        <v>16</v>
      </c>
      <c r="G8" s="10" t="s">
        <v>69</v>
      </c>
      <c r="H8" s="10" t="s">
        <v>2</v>
      </c>
      <c r="I8" s="10" t="s">
        <v>14</v>
      </c>
      <c r="J8" s="10" t="s">
        <v>18</v>
      </c>
      <c r="K8" s="10" t="s">
        <v>19</v>
      </c>
      <c r="L8" s="10" t="s">
        <v>3</v>
      </c>
      <c r="M8" s="10" t="s">
        <v>4</v>
      </c>
      <c r="N8" s="10" t="s">
        <v>87</v>
      </c>
      <c r="O8" s="10" t="s">
        <v>8</v>
      </c>
      <c r="P8" s="10" t="s">
        <v>30</v>
      </c>
      <c r="Q8" s="10" t="s">
        <v>7</v>
      </c>
      <c r="R8" s="10" t="s">
        <v>24</v>
      </c>
      <c r="S8" s="10" t="s">
        <v>29</v>
      </c>
      <c r="T8" s="10" t="s">
        <v>11</v>
      </c>
      <c r="U8" s="10" t="s">
        <v>17</v>
      </c>
      <c r="V8" s="75" t="s">
        <v>30</v>
      </c>
      <c r="W8" s="75" t="s">
        <v>7</v>
      </c>
      <c r="X8" s="75" t="s">
        <v>24</v>
      </c>
      <c r="Y8" s="75" t="s">
        <v>29</v>
      </c>
      <c r="Z8" s="75" t="s">
        <v>11</v>
      </c>
      <c r="AA8" s="75" t="s">
        <v>74</v>
      </c>
      <c r="AB8" s="97"/>
      <c r="AC8" s="97"/>
      <c r="AD8" s="10" t="s">
        <v>12</v>
      </c>
      <c r="AE8" s="10" t="s">
        <v>13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57" x14ac:dyDescent="0.2">
      <c r="A9" s="4">
        <v>257</v>
      </c>
      <c r="B9" s="11" t="s">
        <v>32</v>
      </c>
      <c r="C9" s="11" t="s">
        <v>64</v>
      </c>
      <c r="D9" s="11" t="s">
        <v>60</v>
      </c>
      <c r="E9" s="23" t="s">
        <v>72</v>
      </c>
      <c r="F9" s="12" t="s">
        <v>73</v>
      </c>
      <c r="G9" s="87">
        <v>2021680010006</v>
      </c>
      <c r="H9" s="1" t="s">
        <v>75</v>
      </c>
      <c r="I9" s="13"/>
      <c r="J9" s="14">
        <v>44927</v>
      </c>
      <c r="K9" s="14">
        <v>45291</v>
      </c>
      <c r="L9" s="52">
        <v>0</v>
      </c>
      <c r="M9" s="22">
        <v>0.01</v>
      </c>
      <c r="N9" s="86" t="str">
        <f t="shared" ref="N9:N15" si="0">IFERROR(M9/L9,"-")</f>
        <v>-</v>
      </c>
      <c r="O9" s="76" t="s">
        <v>85</v>
      </c>
      <c r="P9" s="90">
        <v>169200000</v>
      </c>
      <c r="Q9" s="17"/>
      <c r="R9" s="17"/>
      <c r="S9" s="5"/>
      <c r="U9" s="74">
        <f>SUM(P9:T9)</f>
        <v>169200000</v>
      </c>
      <c r="V9" s="18">
        <v>58150000</v>
      </c>
      <c r="W9" s="17"/>
      <c r="X9" s="17"/>
      <c r="Y9" s="19"/>
      <c r="Z9" s="17"/>
      <c r="AA9" s="74">
        <f>SUM(V9:Z9)</f>
        <v>58150000</v>
      </c>
      <c r="AB9" s="91">
        <f t="shared" ref="AB9:AB20" si="1">IFERROR(AA9/U9,"-")</f>
        <v>0.34367612293144206</v>
      </c>
      <c r="AC9" s="20"/>
      <c r="AD9" s="6" t="s">
        <v>35</v>
      </c>
      <c r="AE9" s="21" t="s">
        <v>71</v>
      </c>
    </row>
    <row r="10" spans="1:74" ht="79.5" customHeight="1" x14ac:dyDescent="0.2">
      <c r="A10" s="4">
        <v>258</v>
      </c>
      <c r="B10" s="3" t="s">
        <v>32</v>
      </c>
      <c r="C10" s="3" t="s">
        <v>64</v>
      </c>
      <c r="D10" s="11" t="s">
        <v>60</v>
      </c>
      <c r="E10" s="2" t="s">
        <v>33</v>
      </c>
      <c r="F10" s="12" t="s">
        <v>34</v>
      </c>
      <c r="G10" s="88">
        <v>2021680010063</v>
      </c>
      <c r="H10" s="1" t="s">
        <v>79</v>
      </c>
      <c r="I10" s="13"/>
      <c r="J10" s="14">
        <v>44927</v>
      </c>
      <c r="K10" s="14">
        <v>45291</v>
      </c>
      <c r="L10" s="82">
        <v>2</v>
      </c>
      <c r="M10" s="81">
        <v>0</v>
      </c>
      <c r="N10" s="86">
        <f t="shared" si="0"/>
        <v>0</v>
      </c>
      <c r="O10" s="76" t="s">
        <v>86</v>
      </c>
      <c r="P10" s="15">
        <v>700000000</v>
      </c>
      <c r="Q10" s="16"/>
      <c r="R10" s="17"/>
      <c r="S10" s="17"/>
      <c r="T10" s="5"/>
      <c r="U10" s="79">
        <f>SUM(P10:T10)</f>
        <v>700000000</v>
      </c>
      <c r="V10" s="18"/>
      <c r="W10" s="17"/>
      <c r="X10" s="17"/>
      <c r="Y10" s="19"/>
      <c r="Z10" s="17"/>
      <c r="AA10" s="79">
        <f>SUM(V10:Z10)</f>
        <v>0</v>
      </c>
      <c r="AB10" s="91">
        <f t="shared" si="1"/>
        <v>0</v>
      </c>
      <c r="AC10" s="80"/>
      <c r="AD10" s="78" t="s">
        <v>35</v>
      </c>
      <c r="AE10" s="83" t="s">
        <v>71</v>
      </c>
    </row>
    <row r="11" spans="1:74" ht="45" customHeight="1" x14ac:dyDescent="0.2">
      <c r="A11" s="4">
        <v>259</v>
      </c>
      <c r="B11" s="3" t="s">
        <v>32</v>
      </c>
      <c r="C11" s="3" t="s">
        <v>64</v>
      </c>
      <c r="D11" s="11" t="s">
        <v>60</v>
      </c>
      <c r="E11" s="2" t="s">
        <v>39</v>
      </c>
      <c r="F11" s="12" t="s">
        <v>40</v>
      </c>
      <c r="G11" s="87">
        <v>2020680010055</v>
      </c>
      <c r="H11" s="1" t="s">
        <v>70</v>
      </c>
      <c r="I11" s="13"/>
      <c r="J11" s="14">
        <v>44927</v>
      </c>
      <c r="K11" s="14">
        <v>45291</v>
      </c>
      <c r="L11" s="52">
        <v>1</v>
      </c>
      <c r="M11" s="22">
        <v>0.18</v>
      </c>
      <c r="N11" s="86">
        <f t="shared" si="0"/>
        <v>0.18</v>
      </c>
      <c r="O11" s="76" t="s">
        <v>77</v>
      </c>
      <c r="P11" s="15">
        <v>394300000</v>
      </c>
      <c r="Q11" s="16"/>
      <c r="R11" s="17"/>
      <c r="S11" s="17"/>
      <c r="T11" s="5"/>
      <c r="U11" s="74">
        <f t="shared" ref="U11:U19" si="2">SUM(P11:T11)</f>
        <v>394300000</v>
      </c>
      <c r="V11" s="18">
        <v>368200000</v>
      </c>
      <c r="W11" s="17"/>
      <c r="X11" s="17"/>
      <c r="Y11" s="19"/>
      <c r="Z11" s="17"/>
      <c r="AA11" s="54">
        <f t="shared" ref="AA11:AA19" si="3">SUM(V11:Z11)</f>
        <v>368200000</v>
      </c>
      <c r="AB11" s="91">
        <f t="shared" si="1"/>
        <v>0.93380674613238646</v>
      </c>
      <c r="AC11" s="20"/>
      <c r="AD11" s="6" t="s">
        <v>35</v>
      </c>
      <c r="AE11" s="21" t="s">
        <v>71</v>
      </c>
    </row>
    <row r="12" spans="1:74" ht="57" x14ac:dyDescent="0.2">
      <c r="A12" s="4">
        <v>260</v>
      </c>
      <c r="B12" s="11" t="s">
        <v>32</v>
      </c>
      <c r="C12" s="11" t="s">
        <v>64</v>
      </c>
      <c r="D12" s="11" t="s">
        <v>60</v>
      </c>
      <c r="E12" s="23" t="s">
        <v>36</v>
      </c>
      <c r="F12" s="12" t="s">
        <v>37</v>
      </c>
      <c r="G12" s="88">
        <v>2020680010129</v>
      </c>
      <c r="H12" s="3" t="s">
        <v>38</v>
      </c>
      <c r="I12" s="13"/>
      <c r="J12" s="14">
        <v>44927</v>
      </c>
      <c r="K12" s="14">
        <v>45291</v>
      </c>
      <c r="L12" s="53">
        <v>14</v>
      </c>
      <c r="M12" s="77">
        <v>0.2</v>
      </c>
      <c r="N12" s="86">
        <f t="shared" si="0"/>
        <v>1.4285714285714287E-2</v>
      </c>
      <c r="O12" s="76" t="s">
        <v>80</v>
      </c>
      <c r="P12" s="15">
        <v>774400000</v>
      </c>
      <c r="Q12" s="25"/>
      <c r="R12" s="26"/>
      <c r="S12" s="26"/>
      <c r="T12" s="5"/>
      <c r="U12" s="74">
        <f t="shared" si="2"/>
        <v>774400000</v>
      </c>
      <c r="V12" s="27">
        <v>620150000</v>
      </c>
      <c r="W12" s="26"/>
      <c r="X12" s="26"/>
      <c r="Y12" s="28"/>
      <c r="Z12" s="26"/>
      <c r="AA12" s="54">
        <f t="shared" si="3"/>
        <v>620150000</v>
      </c>
      <c r="AB12" s="91">
        <f t="shared" si="1"/>
        <v>0.80081353305785119</v>
      </c>
      <c r="AC12" s="20"/>
      <c r="AD12" s="6" t="s">
        <v>35</v>
      </c>
      <c r="AE12" s="21" t="s">
        <v>71</v>
      </c>
    </row>
    <row r="13" spans="1:74" ht="85.5" x14ac:dyDescent="0.2">
      <c r="A13" s="4">
        <v>290</v>
      </c>
      <c r="B13" s="3" t="s">
        <v>31</v>
      </c>
      <c r="C13" s="3" t="s">
        <v>65</v>
      </c>
      <c r="D13" s="3" t="s">
        <v>61</v>
      </c>
      <c r="E13" s="2" t="s">
        <v>47</v>
      </c>
      <c r="F13" s="12" t="s">
        <v>48</v>
      </c>
      <c r="G13" s="87">
        <v>2020680010055</v>
      </c>
      <c r="H13" s="1" t="s">
        <v>70</v>
      </c>
      <c r="I13" s="29"/>
      <c r="J13" s="14">
        <v>44927</v>
      </c>
      <c r="K13" s="14">
        <v>45291</v>
      </c>
      <c r="L13" s="53">
        <v>1</v>
      </c>
      <c r="M13" s="24">
        <v>1</v>
      </c>
      <c r="N13" s="86">
        <f t="shared" si="0"/>
        <v>1</v>
      </c>
      <c r="O13" s="76" t="s">
        <v>78</v>
      </c>
      <c r="P13" s="15">
        <v>112500000</v>
      </c>
      <c r="Q13" s="30"/>
      <c r="R13" s="31"/>
      <c r="S13" s="31"/>
      <c r="T13" s="5"/>
      <c r="U13" s="74">
        <f t="shared" si="2"/>
        <v>112500000</v>
      </c>
      <c r="V13" s="32">
        <v>87500000</v>
      </c>
      <c r="W13" s="32"/>
      <c r="X13" s="33"/>
      <c r="Y13" s="33"/>
      <c r="Z13" s="34"/>
      <c r="AA13" s="54">
        <f t="shared" si="3"/>
        <v>87500000</v>
      </c>
      <c r="AB13" s="91">
        <f t="shared" si="1"/>
        <v>0.77777777777777779</v>
      </c>
      <c r="AC13" s="35"/>
      <c r="AD13" s="6" t="s">
        <v>35</v>
      </c>
      <c r="AE13" s="21" t="s">
        <v>71</v>
      </c>
    </row>
    <row r="14" spans="1:74" ht="85.5" x14ac:dyDescent="0.2">
      <c r="A14" s="4">
        <v>291</v>
      </c>
      <c r="B14" s="3" t="s">
        <v>31</v>
      </c>
      <c r="C14" s="3" t="s">
        <v>65</v>
      </c>
      <c r="D14" s="3" t="s">
        <v>61</v>
      </c>
      <c r="E14" s="23" t="s">
        <v>49</v>
      </c>
      <c r="F14" s="12" t="s">
        <v>50</v>
      </c>
      <c r="G14" s="88">
        <v>2021680010097</v>
      </c>
      <c r="H14" s="3" t="s">
        <v>58</v>
      </c>
      <c r="I14" s="29"/>
      <c r="J14" s="14">
        <v>44927</v>
      </c>
      <c r="K14" s="14">
        <v>45291</v>
      </c>
      <c r="L14" s="53">
        <v>1</v>
      </c>
      <c r="M14" s="24">
        <v>0</v>
      </c>
      <c r="N14" s="86">
        <f t="shared" si="0"/>
        <v>0</v>
      </c>
      <c r="O14" s="76" t="s">
        <v>81</v>
      </c>
      <c r="P14" s="15">
        <v>20000000</v>
      </c>
      <c r="Q14" s="30"/>
      <c r="R14" s="31"/>
      <c r="S14" s="31"/>
      <c r="T14" s="5"/>
      <c r="U14" s="74">
        <f t="shared" si="2"/>
        <v>20000000</v>
      </c>
      <c r="V14" s="30"/>
      <c r="W14" s="30"/>
      <c r="X14" s="30"/>
      <c r="Y14" s="31"/>
      <c r="Z14" s="36"/>
      <c r="AA14" s="54">
        <f t="shared" si="3"/>
        <v>0</v>
      </c>
      <c r="AB14" s="91">
        <f t="shared" si="1"/>
        <v>0</v>
      </c>
      <c r="AC14" s="35"/>
      <c r="AD14" s="6" t="s">
        <v>35</v>
      </c>
      <c r="AE14" s="21" t="s">
        <v>71</v>
      </c>
    </row>
    <row r="15" spans="1:74" ht="85.5" x14ac:dyDescent="0.2">
      <c r="A15" s="4">
        <v>297</v>
      </c>
      <c r="B15" s="3" t="s">
        <v>31</v>
      </c>
      <c r="C15" s="3" t="s">
        <v>67</v>
      </c>
      <c r="D15" s="11" t="s">
        <v>62</v>
      </c>
      <c r="E15" s="2" t="s">
        <v>51</v>
      </c>
      <c r="F15" s="12" t="s">
        <v>52</v>
      </c>
      <c r="G15" s="87">
        <v>2021680010096</v>
      </c>
      <c r="H15" s="1" t="s">
        <v>53</v>
      </c>
      <c r="I15" s="29"/>
      <c r="J15" s="14">
        <v>44927</v>
      </c>
      <c r="K15" s="14">
        <v>45291</v>
      </c>
      <c r="L15" s="53">
        <v>1</v>
      </c>
      <c r="M15" s="24">
        <v>1</v>
      </c>
      <c r="N15" s="86">
        <f t="shared" si="0"/>
        <v>1</v>
      </c>
      <c r="O15" s="76" t="s">
        <v>82</v>
      </c>
      <c r="P15" s="15">
        <v>95000000</v>
      </c>
      <c r="Q15" s="30"/>
      <c r="R15" s="31"/>
      <c r="S15" s="31"/>
      <c r="T15" s="5"/>
      <c r="U15" s="74">
        <f t="shared" si="2"/>
        <v>95000000</v>
      </c>
      <c r="V15" s="30">
        <v>56000000</v>
      </c>
      <c r="W15" s="31"/>
      <c r="X15" s="31"/>
      <c r="Y15" s="31"/>
      <c r="Z15" s="36"/>
      <c r="AA15" s="54">
        <f t="shared" si="3"/>
        <v>56000000</v>
      </c>
      <c r="AB15" s="91">
        <f t="shared" si="1"/>
        <v>0.58947368421052626</v>
      </c>
      <c r="AC15" s="37"/>
      <c r="AD15" s="6" t="s">
        <v>35</v>
      </c>
      <c r="AE15" s="21" t="s">
        <v>71</v>
      </c>
    </row>
    <row r="16" spans="1:74" ht="85.5" x14ac:dyDescent="0.2">
      <c r="A16" s="4">
        <v>298</v>
      </c>
      <c r="B16" s="11" t="s">
        <v>31</v>
      </c>
      <c r="C16" s="3" t="s">
        <v>67</v>
      </c>
      <c r="D16" s="3" t="s">
        <v>62</v>
      </c>
      <c r="E16" s="2" t="s">
        <v>54</v>
      </c>
      <c r="F16" s="12" t="s">
        <v>55</v>
      </c>
      <c r="G16" s="87">
        <v>2020680010085</v>
      </c>
      <c r="H16" s="1" t="s">
        <v>56</v>
      </c>
      <c r="I16" s="29"/>
      <c r="J16" s="14">
        <v>44927</v>
      </c>
      <c r="K16" s="14">
        <v>45291</v>
      </c>
      <c r="L16" s="53">
        <v>1</v>
      </c>
      <c r="M16" s="24">
        <v>1</v>
      </c>
      <c r="N16" s="86">
        <f t="shared" ref="N16" si="4">IFERROR(M16/L16,"-")</f>
        <v>1</v>
      </c>
      <c r="O16" s="76" t="s">
        <v>83</v>
      </c>
      <c r="P16" s="15">
        <v>677600000</v>
      </c>
      <c r="Q16" s="38"/>
      <c r="R16" s="38"/>
      <c r="S16" s="38"/>
      <c r="T16" s="5"/>
      <c r="U16" s="74">
        <f t="shared" si="2"/>
        <v>677600000</v>
      </c>
      <c r="V16" s="30">
        <v>497750000</v>
      </c>
      <c r="W16" s="38"/>
      <c r="X16" s="38"/>
      <c r="Y16" s="38"/>
      <c r="Z16" s="36"/>
      <c r="AA16" s="54">
        <f t="shared" si="3"/>
        <v>497750000</v>
      </c>
      <c r="AB16" s="91">
        <f t="shared" si="1"/>
        <v>0.73457792207792205</v>
      </c>
      <c r="AC16" s="37"/>
      <c r="AD16" s="6" t="s">
        <v>35</v>
      </c>
      <c r="AE16" s="21" t="s">
        <v>71</v>
      </c>
    </row>
    <row r="17" spans="1:74" ht="85.5" x14ac:dyDescent="0.2">
      <c r="A17" s="4">
        <v>299</v>
      </c>
      <c r="B17" s="11" t="s">
        <v>31</v>
      </c>
      <c r="C17" s="3" t="s">
        <v>67</v>
      </c>
      <c r="D17" s="11" t="s">
        <v>62</v>
      </c>
      <c r="E17" s="2" t="s">
        <v>41</v>
      </c>
      <c r="F17" s="12" t="s">
        <v>42</v>
      </c>
      <c r="G17" s="87">
        <v>2020680010055</v>
      </c>
      <c r="H17" s="1" t="s">
        <v>70</v>
      </c>
      <c r="I17" s="29"/>
      <c r="J17" s="14">
        <v>44927</v>
      </c>
      <c r="K17" s="14">
        <v>45291</v>
      </c>
      <c r="L17" s="53">
        <v>1</v>
      </c>
      <c r="M17" s="24">
        <v>1</v>
      </c>
      <c r="N17" s="86">
        <f>IFERROR(M17/L17,"-")</f>
        <v>1</v>
      </c>
      <c r="O17" s="76" t="s">
        <v>76</v>
      </c>
      <c r="P17" s="15">
        <v>20000000</v>
      </c>
      <c r="Q17" s="38"/>
      <c r="R17" s="38"/>
      <c r="S17" s="38"/>
      <c r="T17" s="39">
        <v>126114607</v>
      </c>
      <c r="U17" s="74">
        <f t="shared" si="2"/>
        <v>146114607</v>
      </c>
      <c r="V17" s="30"/>
      <c r="W17" s="38"/>
      <c r="X17" s="38"/>
      <c r="Y17" s="38"/>
      <c r="Z17" s="30">
        <v>108500000</v>
      </c>
      <c r="AA17" s="54">
        <f t="shared" si="3"/>
        <v>108500000</v>
      </c>
      <c r="AB17" s="91">
        <f t="shared" si="1"/>
        <v>0.74256778447893301</v>
      </c>
      <c r="AC17" s="40"/>
      <c r="AD17" s="6" t="s">
        <v>35</v>
      </c>
      <c r="AE17" s="21" t="s">
        <v>71</v>
      </c>
    </row>
    <row r="18" spans="1:74" ht="228" x14ac:dyDescent="0.2">
      <c r="A18" s="4">
        <v>300</v>
      </c>
      <c r="B18" s="11" t="s">
        <v>31</v>
      </c>
      <c r="C18" s="3" t="s">
        <v>67</v>
      </c>
      <c r="D18" s="11" t="s">
        <v>62</v>
      </c>
      <c r="E18" s="41" t="s">
        <v>45</v>
      </c>
      <c r="F18" s="12" t="s">
        <v>46</v>
      </c>
      <c r="G18" s="87">
        <v>2020680010055</v>
      </c>
      <c r="H18" s="1" t="s">
        <v>70</v>
      </c>
      <c r="I18" s="29"/>
      <c r="J18" s="14">
        <v>44927</v>
      </c>
      <c r="K18" s="14">
        <v>45291</v>
      </c>
      <c r="L18" s="52">
        <v>1</v>
      </c>
      <c r="M18" s="22">
        <v>1</v>
      </c>
      <c r="N18" s="86">
        <f>IFERROR(M18/L18,"-")</f>
        <v>1</v>
      </c>
      <c r="O18" s="89" t="s">
        <v>84</v>
      </c>
      <c r="P18" s="15">
        <f>1668500000+21700000</f>
        <v>1690200000</v>
      </c>
      <c r="Q18" s="30"/>
      <c r="R18" s="38"/>
      <c r="S18" s="38"/>
      <c r="T18" s="15"/>
      <c r="U18" s="74">
        <f t="shared" si="2"/>
        <v>1690200000</v>
      </c>
      <c r="V18" s="30">
        <v>1177000000</v>
      </c>
      <c r="W18" s="38"/>
      <c r="X18" s="38"/>
      <c r="Y18" s="38"/>
      <c r="Z18" s="36"/>
      <c r="AA18" s="54">
        <f t="shared" si="3"/>
        <v>1177000000</v>
      </c>
      <c r="AB18" s="91">
        <f t="shared" si="1"/>
        <v>0.69636729381138329</v>
      </c>
      <c r="AC18" s="40"/>
      <c r="AD18" s="6" t="s">
        <v>35</v>
      </c>
      <c r="AE18" s="21" t="s">
        <v>71</v>
      </c>
    </row>
    <row r="19" spans="1:74" ht="85.5" x14ac:dyDescent="0.2">
      <c r="A19" s="4">
        <v>310</v>
      </c>
      <c r="B19" s="3" t="s">
        <v>31</v>
      </c>
      <c r="C19" s="3" t="s">
        <v>66</v>
      </c>
      <c r="D19" s="3" t="s">
        <v>63</v>
      </c>
      <c r="E19" s="41" t="s">
        <v>43</v>
      </c>
      <c r="F19" s="12" t="s">
        <v>44</v>
      </c>
      <c r="G19" s="87">
        <v>2020680010055</v>
      </c>
      <c r="H19" s="1" t="s">
        <v>70</v>
      </c>
      <c r="I19" s="29"/>
      <c r="J19" s="14">
        <v>44927</v>
      </c>
      <c r="K19" s="14">
        <v>45291</v>
      </c>
      <c r="L19" s="53">
        <v>1</v>
      </c>
      <c r="M19" s="24">
        <v>1</v>
      </c>
      <c r="N19" s="86">
        <f>IFERROR(M19/L19,"-")</f>
        <v>1</v>
      </c>
      <c r="O19" s="76" t="s">
        <v>78</v>
      </c>
      <c r="P19" s="15">
        <v>46800000</v>
      </c>
      <c r="Q19" s="30"/>
      <c r="R19" s="38"/>
      <c r="S19" s="38"/>
      <c r="T19" s="5"/>
      <c r="U19" s="74">
        <f t="shared" si="2"/>
        <v>46800000</v>
      </c>
      <c r="V19" s="30">
        <v>36400000</v>
      </c>
      <c r="W19" s="38"/>
      <c r="X19" s="38"/>
      <c r="Y19" s="38"/>
      <c r="Z19" s="36"/>
      <c r="AA19" s="54">
        <f t="shared" si="3"/>
        <v>36400000</v>
      </c>
      <c r="AB19" s="91">
        <f t="shared" si="1"/>
        <v>0.77777777777777779</v>
      </c>
      <c r="AC19" s="40"/>
      <c r="AD19" s="6" t="s">
        <v>35</v>
      </c>
      <c r="AE19" s="21" t="s">
        <v>71</v>
      </c>
    </row>
    <row r="20" spans="1:74" s="61" customFormat="1" ht="15" x14ac:dyDescent="0.2">
      <c r="A20" s="51" cm="1">
        <f t="array" ref="A20">SUM(--(FREQUENCY(A9:A19,A9:A19)&gt;0))</f>
        <v>11</v>
      </c>
      <c r="B20" s="42"/>
      <c r="C20" s="43"/>
      <c r="D20" s="43"/>
      <c r="E20" s="43"/>
      <c r="F20" s="43"/>
      <c r="G20" s="43"/>
      <c r="H20" s="43"/>
      <c r="I20" s="43"/>
      <c r="J20" s="43"/>
      <c r="K20" s="44"/>
      <c r="L20" s="45"/>
      <c r="M20" s="46" t="s">
        <v>90</v>
      </c>
      <c r="N20" s="85">
        <v>0.70789999999999997</v>
      </c>
      <c r="O20" s="47"/>
      <c r="P20" s="48">
        <f t="shared" ref="P20:Z20" si="5">SUBTOTAL(9,P9:P19)</f>
        <v>4700000000</v>
      </c>
      <c r="Q20" s="48">
        <f t="shared" si="5"/>
        <v>0</v>
      </c>
      <c r="R20" s="48">
        <f t="shared" si="5"/>
        <v>0</v>
      </c>
      <c r="S20" s="48">
        <f t="shared" si="5"/>
        <v>0</v>
      </c>
      <c r="T20" s="48">
        <f t="shared" si="5"/>
        <v>126114607</v>
      </c>
      <c r="U20" s="49">
        <f t="shared" si="5"/>
        <v>4826114607</v>
      </c>
      <c r="V20" s="48">
        <f t="shared" si="5"/>
        <v>2901150000</v>
      </c>
      <c r="W20" s="48">
        <f t="shared" si="5"/>
        <v>0</v>
      </c>
      <c r="X20" s="48">
        <f t="shared" si="5"/>
        <v>0</v>
      </c>
      <c r="Y20" s="48">
        <f t="shared" si="5"/>
        <v>0</v>
      </c>
      <c r="Z20" s="48">
        <f t="shared" si="5"/>
        <v>108500000</v>
      </c>
      <c r="AA20" s="49">
        <f>SUBTOTAL(9,AA9:AA19)</f>
        <v>3009650000</v>
      </c>
      <c r="AB20" s="73">
        <f t="shared" si="1"/>
        <v>0.62361759822998752</v>
      </c>
      <c r="AC20" s="48">
        <f>SUBTOTAL(9,AC9:AC19)</f>
        <v>0</v>
      </c>
      <c r="AD20" s="47"/>
      <c r="AE20" s="47"/>
    </row>
    <row r="21" spans="1:74" s="61" customFormat="1" x14ac:dyDescent="0.2">
      <c r="B21" s="71"/>
      <c r="G21" s="67"/>
      <c r="L21" s="68"/>
      <c r="M21" s="68"/>
      <c r="N21" s="68"/>
      <c r="O21" s="68"/>
      <c r="P21" s="50"/>
      <c r="U21" s="72"/>
      <c r="AA21" s="72"/>
      <c r="AB21" s="68"/>
      <c r="AD21" s="69"/>
      <c r="AE21" s="70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x14ac:dyDescent="0.2"/>
    <row r="23" spans="1:74" hidden="1" x14ac:dyDescent="0.2">
      <c r="AA23" s="84"/>
    </row>
  </sheetData>
  <mergeCells count="18">
    <mergeCell ref="A1:A4"/>
    <mergeCell ref="B1:AB4"/>
    <mergeCell ref="A7:F7"/>
    <mergeCell ref="AB7:AB8"/>
    <mergeCell ref="G7:K7"/>
    <mergeCell ref="L7:N7"/>
    <mergeCell ref="A5:C5"/>
    <mergeCell ref="D5:G5"/>
    <mergeCell ref="A6:C6"/>
    <mergeCell ref="D6:G6"/>
    <mergeCell ref="O7:U7"/>
    <mergeCell ref="V7:AA7"/>
    <mergeCell ref="AC1:AE1"/>
    <mergeCell ref="AC2:AE2"/>
    <mergeCell ref="AC3:AE3"/>
    <mergeCell ref="AC4:AE4"/>
    <mergeCell ref="AC7:AC8"/>
    <mergeCell ref="AD7:AE7"/>
  </mergeCells>
  <conditionalFormatting sqref="N9: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2023-06-08T19:46:04Z</dcterms:modified>
</cp:coreProperties>
</file>