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D:\2023\0 - Seguimiento al PDM\03 - Marzo\Revisados\Publicar\"/>
    </mc:Choice>
  </mc:AlternateContent>
  <xr:revisionPtr revIDLastSave="0" documentId="13_ncr:1_{5872D3E2-23E8-4B49-B46A-4F5ABDAB1B8A}" xr6:coauthVersionLast="47" xr6:coauthVersionMax="47" xr10:uidLastSave="{00000000-0000-0000-0000-000000000000}"/>
  <bookViews>
    <workbookView xWindow="-120" yWindow="-120" windowWidth="29040" windowHeight="15720" tabRatio="602" xr2:uid="{00000000-000D-0000-FFFF-FFFF00000000}"/>
  </bookViews>
  <sheets>
    <sheet name="PA 2023" sheetId="14" r:id="rId1"/>
  </sheets>
  <definedNames>
    <definedName name="_xlnm._FilterDatabase" localSheetId="0" hidden="1">'PA 2023'!$A$8:$BV$24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B25" i="14" l="1"/>
  <c r="AB22" i="14"/>
  <c r="AB18" i="14"/>
  <c r="AB17" i="14"/>
  <c r="AB14" i="14"/>
  <c r="AB13" i="14"/>
  <c r="AB12" i="14"/>
  <c r="AB11" i="14"/>
  <c r="AB10" i="14"/>
  <c r="AB9" i="14"/>
  <c r="N22" i="14"/>
  <c r="N18" i="14"/>
  <c r="N17" i="14"/>
  <c r="N14" i="14"/>
  <c r="N13" i="14"/>
  <c r="N12" i="14"/>
  <c r="N11" i="14"/>
  <c r="N10" i="14"/>
  <c r="N9" i="14"/>
  <c r="A25" i="14" l="1"/>
  <c r="AA22" i="14" l="1"/>
  <c r="AA18" i="14"/>
  <c r="AA17" i="14"/>
  <c r="AA14" i="14"/>
  <c r="AA13" i="14"/>
  <c r="AA12" i="14"/>
  <c r="AA11" i="14"/>
  <c r="AA10" i="14"/>
  <c r="AA9" i="14"/>
  <c r="V25" i="14"/>
  <c r="P18" i="14"/>
  <c r="P13" i="14" l="1"/>
  <c r="P25" i="14" s="1"/>
  <c r="P14" i="14"/>
  <c r="P12" i="14"/>
  <c r="P23" i="14"/>
  <c r="U18" i="14" l="1"/>
  <c r="U14" i="14" l="1"/>
  <c r="U22" i="14"/>
  <c r="U11" i="14" l="1"/>
  <c r="U10" i="14"/>
  <c r="U9" i="14"/>
  <c r="Z25" i="14"/>
  <c r="Y25" i="14"/>
  <c r="X25" i="14"/>
  <c r="W25" i="14"/>
  <c r="AA25" i="14" l="1"/>
  <c r="U17" i="14"/>
  <c r="U13" i="14"/>
  <c r="U12" i="14"/>
  <c r="T25" i="14"/>
  <c r="S25" i="14"/>
  <c r="R25" i="14"/>
  <c r="Q25" i="14"/>
  <c r="U25" i="14" l="1"/>
</calcChain>
</file>

<file path=xl/sharedStrings.xml><?xml version="1.0" encoding="utf-8"?>
<sst xmlns="http://schemas.openxmlformats.org/spreadsheetml/2006/main" count="179" uniqueCount="92">
  <si>
    <t>Línea estratégica</t>
  </si>
  <si>
    <t xml:space="preserve">Programa </t>
  </si>
  <si>
    <t>Nombre del Proyecto</t>
  </si>
  <si>
    <t>Meta programada</t>
  </si>
  <si>
    <t>Meta ejecutada</t>
  </si>
  <si>
    <t>Componente</t>
  </si>
  <si>
    <t>Meta PDM</t>
  </si>
  <si>
    <t>SGP</t>
  </si>
  <si>
    <t>Rubro</t>
  </si>
  <si>
    <t>PDM 2020-2023</t>
  </si>
  <si>
    <t>PROYECTOS DE INVERSIÓN</t>
  </si>
  <si>
    <t>OTROS</t>
  </si>
  <si>
    <t>Dependencia</t>
  </si>
  <si>
    <t>Responsable</t>
  </si>
  <si>
    <t>Actividades</t>
  </si>
  <si>
    <t>EJECUCIÓN PPTAL</t>
  </si>
  <si>
    <t>Indicador de producto</t>
  </si>
  <si>
    <t>TOTAL PROGRAMADO</t>
  </si>
  <si>
    <t>Fecha inicio</t>
  </si>
  <si>
    <t>Fecha de terminación</t>
  </si>
  <si>
    <t>RECURSOS PROGRAMADOS</t>
  </si>
  <si>
    <t>RESPONSABLES</t>
  </si>
  <si>
    <t>CUMPLIMIENTO DE META</t>
  </si>
  <si>
    <t>RECURSOS GESTIONADOS</t>
  </si>
  <si>
    <t>SGR</t>
  </si>
  <si>
    <t>No.</t>
  </si>
  <si>
    <t xml:space="preserve">FECHA DE SUSCRIPCIÓN:  </t>
  </si>
  <si>
    <t>FECHA DE CORTE:</t>
  </si>
  <si>
    <r>
      <t xml:space="preserve">Página: </t>
    </r>
    <r>
      <rPr>
        <sz val="11"/>
        <rFont val="Arial"/>
        <family val="2"/>
      </rPr>
      <t>1 de 1</t>
    </r>
  </si>
  <si>
    <t>RECURSOS PROPIOS INSTITUTOS</t>
  </si>
  <si>
    <t>RECURSOS PROPIOS MUNICIPIO</t>
  </si>
  <si>
    <t>Sec. Interior</t>
  </si>
  <si>
    <t>BUCARAMANGA SOSTENIBLE: UNA REGIÓN CON FUTURO</t>
  </si>
  <si>
    <t>Bucaramanga Gestiona El Riesgo De Desastre Y Se Adapta Al Proceso De Cambio Climático</t>
  </si>
  <si>
    <t>Conocimiento Del Riesgo Y Adaptación Al Cambio Climático</t>
  </si>
  <si>
    <t>Actualizar e implementar el Plan Municipal de Gestión de Riesgo y su Adaptación al Cambio Climático y la Política Pública de Gestión de Riesgo y Adaptación al Cambio Climático.</t>
  </si>
  <si>
    <t>Número de Planes Municipales de Gestión de Riesgo y su Adaptación al Cambio Político y Políticas Públicas de de Gestión de Riesgo y Adaptación al Cambio Climático actualizados e implementados.</t>
  </si>
  <si>
    <t>Adquirir 5 Sistema de Alertas Tempranas e Innovación para la gestión del riesgo.</t>
  </si>
  <si>
    <t>Número de Sistemas de Alertas Tempranas e Innovación adquiridos para la gestión del riesgo.</t>
  </si>
  <si>
    <t>Reducción, Mitigación Del Riesgo Y Adaptación Al Cambio Climático</t>
  </si>
  <si>
    <t>Número de estrategias de respuesta a emergencia - EMRE que contenga el protocolo de atención de emergencias por calidad del aire formuladas e implementadas.</t>
  </si>
  <si>
    <t xml:space="preserve">Fortalecer 30 instancias sociales del Sistema Municipal de Gestión de Riesgo. </t>
  </si>
  <si>
    <t>Número instancias sociales fortalecidas del Sistema Municipal de Gestión de Riesgo.</t>
  </si>
  <si>
    <t>Intervenir estratégicamente 6 zonas de riesgo de desastre.</t>
  </si>
  <si>
    <t>Número de zonas de riesgo de desastre intervenidas estratégicamente.</t>
  </si>
  <si>
    <t>Realizar 1 inventario municipal de asentamientos humanos localizados en zonas de alto riesgo no mitigable.</t>
  </si>
  <si>
    <t>Número de inventarios municipales de asentamientos humanos localizados en zonas de alto riesgo no mitigable realizados.</t>
  </si>
  <si>
    <t>Mantener la atención al 100% de las familias en emergencias naturales y antrópicas.</t>
  </si>
  <si>
    <t>Porcentaje de familias atendidas en emergencias naturales y antrópicas.</t>
  </si>
  <si>
    <t>Manejo Del Riesgo Y Adaptación Al Cambio Climático</t>
  </si>
  <si>
    <t>Mantener la atención integral al 100% de las emergencias y desastres ocurridas en el municipio.</t>
  </si>
  <si>
    <t>Porcentaje de emergencias y desastres ocurridas en el municipio atendidas integralmente.</t>
  </si>
  <si>
    <r>
      <t xml:space="preserve">Código:  </t>
    </r>
    <r>
      <rPr>
        <sz val="11"/>
        <rFont val="Arial"/>
        <family val="2"/>
      </rPr>
      <t>F-DPM-1210-238,37-030</t>
    </r>
  </si>
  <si>
    <t>IMPLEMENTACIÓN DE ACCIONES DE FORTALECIMIENTO A LA GESTIÓN DEL RIESGO DE DESASTRES EN EL MUNICIPIO DE BUCARAMANGA</t>
  </si>
  <si>
    <t>Código BPIN</t>
  </si>
  <si>
    <t>RECURSOS COMPROMETIDOS</t>
  </si>
  <si>
    <t>IMPLEMENTACIÓN DE ACCIONES PARA  EL CONOCIMIENTO E IDENTIFICACION DEL RIESGO A TRAVÉS DE LA UNIDAD MUNICIPAL DE GESTIÓN DEL RIESGO DEL MUNICIPIO DE BUCARAMANGA</t>
  </si>
  <si>
    <t>APOYO A TRAVÉS DE SUBSIDIO DE ARRENDAMIENTO TEMPORAL PARA LA ATENCION DE DAMNIFICADOS POR MERGENCIAS NATURALES EN EL MUNICIPIO DE BUCARAMANGA</t>
  </si>
  <si>
    <t>APOYO A TRAVÉS DE LA ENTREGA DE AYUDAS COMPLEMENTARIAS PARA ATENDER EMERGENCIAS DE EVENTOS NATURALES EN EL MUNICIPIO DE BUCARAMANGA</t>
  </si>
  <si>
    <t>UMGR - Genderson Robles Muñoz</t>
  </si>
  <si>
    <t xml:space="preserve"> PLAN DE ACCIÓN - PLAN DE DESARROLLO MUNICIPAL
SECRETARÍA DEL INTERIOR - UMGR</t>
  </si>
  <si>
    <t>Realizar 9 estudios en áreas o zonas con situaciones de riesgo.</t>
  </si>
  <si>
    <t>Número de estudios en áreas o zonas con situaciones de riesgo realizados.</t>
  </si>
  <si>
    <t>TOTAL COMPROMETIDO</t>
  </si>
  <si>
    <t>Actualizar e implementar el plan Municipal de Gestión del Riesgo</t>
  </si>
  <si>
    <t>Formular la estrategia para respuesta a Emergencias EMRE</t>
  </si>
  <si>
    <t xml:space="preserve">Mantener la atención a las familias en emergencias naturales </t>
  </si>
  <si>
    <t>Apoyar la elaboración de los planes barriales de gestión del riesgo para incorporarlos en el sistema municipal de Gestión del Riesgo</t>
  </si>
  <si>
    <t>Realizar seguimiento al desarrollo de las obras de mitigación en zonas de riesgo</t>
  </si>
  <si>
    <t>Apoyar a daminficados por desastres naturales  con la entrega de subsidios de arrendamiento en el Municipio de Bucaramanga.</t>
  </si>
  <si>
    <t>Suministrar ayudas humanitarias alimentarias para damnificados por emergencia o desastre en el municipio de Bucaramanga.
Suministrar ayudas humanitarias de aseo para damnificados por emergencia o desastre en el municipio de Bucaramanga.
Proporcionar ayudas para alojamiento temporal de damnificados por emergencia o desastre en el municipio de Bucaramanga.
Suministrar ayudas humanitarias tipo KIT de cocina para damnificados por emergencia o desastre en el municipio de Bucaramanga.</t>
  </si>
  <si>
    <t>2.3.2.02.02.008.4503003.83990.201</t>
  </si>
  <si>
    <t>2.3.2.02.02.008.4503003.83990.201
2.3.2.01.01.005.02.03.01.01.4503003.47813.201</t>
  </si>
  <si>
    <t>2.3.2.02.02.009.4503028.97990.201</t>
  </si>
  <si>
    <t>2.3.2.02.01.003.4503028.3815099.201
2.3.2.02.01.003.4503004.3899997.201</t>
  </si>
  <si>
    <t>Formular e implementar 1 estrategia de respuesta a emergencia - EMRE que contenga el protocolo de atención de emergencias por calidad del aire.</t>
  </si>
  <si>
    <t>APORTES FINANCIEROS PARA GARANTIZAR LA RECEPCIÓN DE RESIDUOS SÓLIDOS URBANOS EN EL PREDIO DENOMINADO "EL CARRASCO" DEL MUNICIPIO DE BUCARAMANGA</t>
  </si>
  <si>
    <t>CONSTRUCCIÓN CANALIZACIÓN DE CAUCES QUEBRADA LA FLORA Y LA IGLESIA PARTE ALTA E INTERCEPTORES: LA FLORA II Y LA IGLESIA PARTE ALTA MUNICIPIO DE BUCARAMANGA, SANTANDER</t>
  </si>
  <si>
    <t>Meta no programada para la vigencia</t>
  </si>
  <si>
    <t>2.3.2.02.02.005.3203047.53234.501</t>
  </si>
  <si>
    <t>2.3.2.02.02.009.4003010.94332.201</t>
  </si>
  <si>
    <t>2.3.2.02.02.008.3202044.83221.201</t>
  </si>
  <si>
    <t>2.3.2.02.02.005.3205018.53290.201</t>
  </si>
  <si>
    <t>2.3.2.02.02.005.3205018.53290.201
2.3.2.02.02.005.3205018.53290.800</t>
  </si>
  <si>
    <t>CONSTRUCCIÓN DE OBRAS DE MITIGACIÓN Y ESTABILIZACIÓN EN LOS SECTORES LA GLORIA, NAZARETH Y PABLO VI DEL MUNICIPIO DE BUCARAMANGA -DEPARTAMENTO DE SANTANDER</t>
  </si>
  <si>
    <t>CONSTRUCCION DE OBRAS DE MITIGACION Y ESTABILIZACION EN EL BARRIO GAITAN, ESCARPA NORTE, SECCIONES 1-2-3 DEL MUNICIPIO DE BUCARAMANGA, DEPARTAMENTO DE SANTANDER</t>
  </si>
  <si>
    <t>CONSTRUCCIÓN DE OBRAS DE MITIGACIÓN VIAL PRODUCTO DE LA DECLARATORIA DE CALAMIDAD ORIGINADA POR LA SEGUNDA TEMPORADA DE LLUVIAS 2022 - FENOMENO DE LA NIÑA DEL MUNICIPIO BUCARAMANGA, SANTANDER, 127</t>
  </si>
  <si>
    <t>ESTUDIOS Y DISEÑOS PARA LAS OBRAS DE MITIGACIÓN SECTORES MIRAMANGA LA INDEPENDENCIA GAITÁN JOSE ANTONIO GALÁN CLUB GALLINERAL Y CRISTAL BAJO PRODUCTO DE LA DECLARATORIA DE CALAMIDAD PÚBLICA DEL MUNICIPIO DE BUCARAMANGA SANTANDER, 002</t>
  </si>
  <si>
    <t>AVANCE FÍSICO</t>
  </si>
  <si>
    <t>EFICACIA</t>
  </si>
  <si>
    <r>
      <t xml:space="preserve">Versión: </t>
    </r>
    <r>
      <rPr>
        <sz val="11"/>
        <rFont val="Arial"/>
        <family val="2"/>
      </rPr>
      <t>0.0</t>
    </r>
  </si>
  <si>
    <r>
      <t>Fecha aprobación:</t>
    </r>
    <r>
      <rPr>
        <sz val="11"/>
        <rFont val="Arial"/>
        <family val="2"/>
      </rPr>
      <t xml:space="preserve"> Abril-22-2021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</si>
</sst>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5" formatCode="&quot;$&quot;\ #,##0;\-&quot;$&quot;\ #,##0"/>
    <numFmt numFmtId="44" formatCode="_-&quot;$&quot;\ * #,##0.00_-;\-&quot;$&quot;\ * #,##0.00_-;_-&quot;$&quot;\ * &quot;-&quot;??_-;_-@_-"/>
    <numFmt numFmtId="164" formatCode="_(* #,##0.00_);_(* \(#,##0.00\);_(* &quot;-&quot;??_);_(@_)"/>
    <numFmt numFmtId="165" formatCode="dd/mm/yyyy;@"/>
    <numFmt numFmtId="166" formatCode="_-&quot;$&quot;\ * #,##0_-;\-&quot;$&quot;\ * #,##0_-;_-&quot;$&quot;\ * &quot;-&quot;??_-;_-@_-"/>
    <numFmt numFmtId="167" formatCode="&quot;$&quot;\ #,##0"/>
    <numFmt numFmtId="168" formatCode="_-* #,##0_-;\-* #,##0_-;_-* &quot;-&quot;??_-;_-@_-"/>
  </numFmts>
  <fonts count="12" x14ac:knownFonts="1">
    <font>
      <sz val="11"/>
      <color theme="1"/>
      <name val="Arial"/>
      <family val="2"/>
    </font>
    <font>
      <u/>
      <sz val="11"/>
      <color theme="10"/>
      <name val="Arial"/>
      <family val="2"/>
    </font>
    <font>
      <u/>
      <sz val="11"/>
      <color theme="1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sz val="9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14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9" fontId="3" fillId="0" borderId="0" applyFont="0" applyFill="0" applyBorder="0" applyAlignment="0" applyProtection="0"/>
    <xf numFmtId="0" fontId="5" fillId="0" borderId="0"/>
    <xf numFmtId="164" fontId="3" fillId="0" borderId="0" applyFont="0" applyFill="0" applyBorder="0" applyAlignment="0" applyProtection="0"/>
    <xf numFmtId="0" fontId="5" fillId="0" borderId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119">
    <xf numFmtId="0" fontId="0" fillId="0" borderId="0" xfId="0"/>
    <xf numFmtId="0" fontId="7" fillId="2" borderId="2" xfId="0" applyFont="1" applyFill="1" applyBorder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justify"/>
    </xf>
    <xf numFmtId="0" fontId="3" fillId="0" borderId="0" xfId="0" applyFont="1" applyAlignment="1">
      <alignment horizontal="right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5" fillId="3" borderId="0" xfId="108" applyFill="1" applyAlignment="1">
      <alignment vertical="top"/>
    </xf>
    <xf numFmtId="0" fontId="5" fillId="3" borderId="0" xfId="108" applyFill="1" applyAlignment="1">
      <alignment horizontal="center" vertical="top"/>
    </xf>
    <xf numFmtId="0" fontId="5" fillId="3" borderId="0" xfId="108" applyFill="1" applyAlignment="1">
      <alignment vertical="top" wrapText="1"/>
    </xf>
    <xf numFmtId="0" fontId="5" fillId="3" borderId="10" xfId="108" applyFill="1" applyBorder="1" applyAlignment="1">
      <alignment horizontal="left" vertical="top" wrapText="1"/>
    </xf>
    <xf numFmtId="0" fontId="5" fillId="0" borderId="0" xfId="108"/>
    <xf numFmtId="0" fontId="5" fillId="3" borderId="0" xfId="108" applyFill="1" applyAlignment="1">
      <alignment horizontal="center" vertical="center"/>
    </xf>
    <xf numFmtId="0" fontId="5" fillId="3" borderId="0" xfId="108" applyFill="1" applyAlignment="1">
      <alignment horizontal="center" vertical="center" wrapText="1"/>
    </xf>
    <xf numFmtId="0" fontId="5" fillId="3" borderId="10" xfId="108" applyFill="1" applyBorder="1" applyAlignment="1">
      <alignment horizontal="left" vertical="center" wrapText="1"/>
    </xf>
    <xf numFmtId="0" fontId="5" fillId="0" borderId="0" xfId="108" applyAlignment="1">
      <alignment horizontal="center" vertical="center"/>
    </xf>
    <xf numFmtId="0" fontId="7" fillId="2" borderId="5" xfId="108" applyFont="1" applyFill="1" applyBorder="1" applyAlignment="1">
      <alignment horizontal="center" vertical="center"/>
    </xf>
    <xf numFmtId="0" fontId="7" fillId="2" borderId="6" xfId="108" applyFont="1" applyFill="1" applyBorder="1" applyAlignment="1">
      <alignment horizontal="center" vertical="center"/>
    </xf>
    <xf numFmtId="0" fontId="5" fillId="0" borderId="0" xfId="108" applyAlignment="1">
      <alignment vertical="center"/>
    </xf>
    <xf numFmtId="0" fontId="7" fillId="2" borderId="2" xfId="108" applyFont="1" applyFill="1" applyBorder="1" applyAlignment="1">
      <alignment horizontal="center" vertical="center"/>
    </xf>
    <xf numFmtId="0" fontId="7" fillId="2" borderId="2" xfId="108" applyFont="1" applyFill="1" applyBorder="1" applyAlignment="1">
      <alignment horizontal="center" vertical="center" wrapText="1"/>
    </xf>
    <xf numFmtId="167" fontId="6" fillId="0" borderId="2" xfId="111" applyNumberFormat="1" applyFont="1" applyFill="1" applyBorder="1" applyAlignment="1">
      <alignment horizontal="right" vertical="center" wrapText="1"/>
    </xf>
    <xf numFmtId="167" fontId="3" fillId="0" borderId="2" xfId="111" applyNumberFormat="1" applyFont="1" applyFill="1" applyBorder="1" applyAlignment="1">
      <alignment horizontal="right" vertical="center" wrapText="1"/>
    </xf>
    <xf numFmtId="167" fontId="3" fillId="0" borderId="3" xfId="111" applyNumberFormat="1" applyFont="1" applyFill="1" applyBorder="1" applyAlignment="1">
      <alignment horizontal="right" vertical="center" wrapText="1"/>
    </xf>
    <xf numFmtId="0" fontId="6" fillId="2" borderId="5" xfId="108" applyFont="1" applyFill="1" applyBorder="1" applyAlignment="1">
      <alignment horizontal="justify"/>
    </xf>
    <xf numFmtId="0" fontId="6" fillId="2" borderId="6" xfId="108" applyFont="1" applyFill="1" applyBorder="1"/>
    <xf numFmtId="9" fontId="7" fillId="2" borderId="6" xfId="108" applyNumberFormat="1" applyFont="1" applyFill="1" applyBorder="1" applyAlignment="1">
      <alignment horizontal="center" vertical="center"/>
    </xf>
    <xf numFmtId="9" fontId="7" fillId="2" borderId="7" xfId="108" applyNumberFormat="1" applyFont="1" applyFill="1" applyBorder="1" applyAlignment="1">
      <alignment horizontal="center" vertical="center"/>
    </xf>
    <xf numFmtId="0" fontId="7" fillId="2" borderId="7" xfId="108" applyFont="1" applyFill="1" applyBorder="1" applyAlignment="1">
      <alignment vertical="center"/>
    </xf>
    <xf numFmtId="0" fontId="6" fillId="2" borderId="2" xfId="108" applyFont="1" applyFill="1" applyBorder="1" applyAlignment="1">
      <alignment vertical="center"/>
    </xf>
    <xf numFmtId="166" fontId="6" fillId="2" borderId="2" xfId="113" applyNumberFormat="1" applyFont="1" applyFill="1" applyBorder="1" applyAlignment="1">
      <alignment vertical="center"/>
    </xf>
    <xf numFmtId="166" fontId="7" fillId="2" borderId="2" xfId="113" applyNumberFormat="1" applyFont="1" applyFill="1" applyBorder="1" applyAlignment="1">
      <alignment vertical="center"/>
    </xf>
    <xf numFmtId="0" fontId="5" fillId="0" borderId="0" xfId="108" applyAlignment="1">
      <alignment horizontal="right"/>
    </xf>
    <xf numFmtId="0" fontId="5" fillId="0" borderId="0" xfId="108" applyAlignment="1">
      <alignment horizontal="center"/>
    </xf>
    <xf numFmtId="0" fontId="5" fillId="0" borderId="0" xfId="108" applyAlignment="1">
      <alignment wrapText="1"/>
    </xf>
    <xf numFmtId="0" fontId="5" fillId="0" borderId="0" xfId="108" applyAlignment="1">
      <alignment horizontal="left" wrapText="1"/>
    </xf>
    <xf numFmtId="0" fontId="9" fillId="0" borderId="0" xfId="108" applyFont="1"/>
    <xf numFmtId="168" fontId="3" fillId="0" borderId="0" xfId="109" applyNumberFormat="1" applyFont="1"/>
    <xf numFmtId="166" fontId="5" fillId="0" borderId="0" xfId="108" applyNumberFormat="1"/>
    <xf numFmtId="166" fontId="10" fillId="0" borderId="0" xfId="113" applyNumberFormat="1" applyFont="1" applyFill="1" applyBorder="1" applyAlignment="1">
      <alignment vertical="center"/>
    </xf>
    <xf numFmtId="166" fontId="3" fillId="0" borderId="0" xfId="0" applyNumberFormat="1" applyFont="1"/>
    <xf numFmtId="0" fontId="7" fillId="2" borderId="2" xfId="0" applyFont="1" applyFill="1" applyBorder="1" applyAlignment="1">
      <alignment horizontal="center" vertical="center" wrapText="1"/>
    </xf>
    <xf numFmtId="0" fontId="5" fillId="3" borderId="0" xfId="108" applyFill="1" applyAlignment="1">
      <alignment horizontal="left" vertical="center" wrapText="1"/>
    </xf>
    <xf numFmtId="0" fontId="7" fillId="2" borderId="2" xfId="108" applyFont="1" applyFill="1" applyBorder="1" applyAlignment="1">
      <alignment horizontal="left" vertical="center" wrapText="1"/>
    </xf>
    <xf numFmtId="0" fontId="6" fillId="2" borderId="6" xfId="108" applyFont="1" applyFill="1" applyBorder="1" applyAlignment="1">
      <alignment horizontal="left" vertical="center" wrapText="1"/>
    </xf>
    <xf numFmtId="0" fontId="5" fillId="0" borderId="0" xfId="108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167" fontId="5" fillId="3" borderId="0" xfId="108" applyNumberFormat="1" applyFill="1" applyAlignment="1">
      <alignment horizontal="center" vertical="center"/>
    </xf>
    <xf numFmtId="0" fontId="7" fillId="2" borderId="2" xfId="0" applyFont="1" applyFill="1" applyBorder="1" applyAlignment="1">
      <alignment horizontal="justify" vertical="center" wrapText="1"/>
    </xf>
    <xf numFmtId="9" fontId="6" fillId="0" borderId="2" xfId="107" applyFont="1" applyFill="1" applyBorder="1" applyAlignment="1">
      <alignment horizontal="left" vertical="center" wrapText="1"/>
    </xf>
    <xf numFmtId="167" fontId="3" fillId="0" borderId="0" xfId="0" applyNumberFormat="1" applyFont="1"/>
    <xf numFmtId="44" fontId="6" fillId="2" borderId="2" xfId="113" applyFont="1" applyFill="1" applyBorder="1" applyAlignment="1">
      <alignment vertical="center"/>
    </xf>
    <xf numFmtId="167" fontId="7" fillId="2" borderId="2" xfId="111" applyNumberFormat="1" applyFont="1" applyFill="1" applyBorder="1" applyAlignment="1">
      <alignment horizontal="right" vertical="center" wrapText="1"/>
    </xf>
    <xf numFmtId="9" fontId="6" fillId="0" borderId="1" xfId="112" applyFont="1" applyFill="1" applyBorder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justify" vertical="center" wrapText="1"/>
    </xf>
    <xf numFmtId="0" fontId="6" fillId="0" borderId="2" xfId="0" applyFont="1" applyBorder="1" applyAlignment="1">
      <alignment horizontal="justify" vertical="center" wrapText="1"/>
    </xf>
    <xf numFmtId="0" fontId="3" fillId="0" borderId="2" xfId="0" applyFont="1" applyBorder="1" applyAlignment="1">
      <alignment horizontal="left" vertical="center" wrapText="1"/>
    </xf>
    <xf numFmtId="165" fontId="3" fillId="0" borderId="2" xfId="110" applyNumberFormat="1" applyFont="1" applyBorder="1" applyAlignment="1">
      <alignment horizontal="center" vertical="center" wrapText="1"/>
    </xf>
    <xf numFmtId="3" fontId="6" fillId="0" borderId="2" xfId="0" applyNumberFormat="1" applyFont="1" applyBorder="1" applyAlignment="1">
      <alignment horizontal="center" vertical="center" wrapText="1"/>
    </xf>
    <xf numFmtId="5" fontId="3" fillId="0" borderId="2" xfId="111" applyNumberFormat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167" fontId="6" fillId="0" borderId="2" xfId="111" applyNumberFormat="1" applyFont="1" applyFill="1" applyBorder="1" applyAlignment="1">
      <alignment horizontal="left" vertical="center" wrapText="1"/>
    </xf>
    <xf numFmtId="167" fontId="3" fillId="0" borderId="2" xfId="0" applyNumberFormat="1" applyFont="1" applyBorder="1" applyAlignment="1">
      <alignment horizontal="right"/>
    </xf>
    <xf numFmtId="167" fontId="3" fillId="0" borderId="0" xfId="0" applyNumberFormat="1" applyFont="1" applyAlignment="1">
      <alignment horizontal="right"/>
    </xf>
    <xf numFmtId="5" fontId="3" fillId="0" borderId="2" xfId="111" applyNumberFormat="1" applyFont="1" applyFill="1" applyBorder="1" applyAlignment="1">
      <alignment vertical="center" wrapText="1"/>
    </xf>
    <xf numFmtId="167" fontId="6" fillId="0" borderId="2" xfId="0" applyNumberFormat="1" applyFont="1" applyBorder="1" applyAlignment="1">
      <alignment horizontal="right" vertical="center"/>
    </xf>
    <xf numFmtId="9" fontId="7" fillId="2" borderId="12" xfId="108" applyNumberFormat="1" applyFont="1" applyFill="1" applyBorder="1" applyAlignment="1">
      <alignment horizontal="center" vertical="center"/>
    </xf>
    <xf numFmtId="9" fontId="11" fillId="0" borderId="2" xfId="0" applyNumberFormat="1" applyFont="1" applyBorder="1" applyAlignment="1">
      <alignment horizontal="center" vertical="center"/>
    </xf>
    <xf numFmtId="4" fontId="7" fillId="2" borderId="2" xfId="0" applyNumberFormat="1" applyFont="1" applyFill="1" applyBorder="1" applyAlignment="1">
      <alignment horizontal="center" vertical="center" wrapText="1"/>
    </xf>
    <xf numFmtId="1" fontId="6" fillId="0" borderId="2" xfId="0" applyNumberFormat="1" applyFont="1" applyBorder="1" applyAlignment="1">
      <alignment horizontal="right" vertical="center" wrapText="1"/>
    </xf>
    <xf numFmtId="9" fontId="6" fillId="0" borderId="1" xfId="112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167" fontId="7" fillId="2" borderId="2" xfId="111" applyNumberFormat="1" applyFont="1" applyFill="1" applyBorder="1" applyAlignment="1">
      <alignment horizontal="right" vertical="center" wrapText="1"/>
    </xf>
    <xf numFmtId="2" fontId="7" fillId="0" borderId="5" xfId="110" applyNumberFormat="1" applyFont="1" applyBorder="1" applyAlignment="1">
      <alignment horizontal="left" vertical="center" wrapText="1"/>
    </xf>
    <xf numFmtId="2" fontId="7" fillId="0" borderId="6" xfId="110" applyNumberFormat="1" applyFont="1" applyBorder="1" applyAlignment="1">
      <alignment horizontal="left" vertical="center" wrapText="1"/>
    </xf>
    <xf numFmtId="2" fontId="7" fillId="0" borderId="7" xfId="110" applyNumberFormat="1" applyFont="1" applyBorder="1" applyAlignment="1">
      <alignment horizontal="left" vertical="center" wrapText="1"/>
    </xf>
    <xf numFmtId="0" fontId="7" fillId="2" borderId="1" xfId="108" applyFont="1" applyFill="1" applyBorder="1" applyAlignment="1">
      <alignment horizontal="center" vertical="center" wrapText="1"/>
    </xf>
    <xf numFmtId="0" fontId="7" fillId="2" borderId="3" xfId="108" applyFont="1" applyFill="1" applyBorder="1" applyAlignment="1">
      <alignment horizontal="center" vertical="center" wrapText="1"/>
    </xf>
    <xf numFmtId="0" fontId="7" fillId="2" borderId="5" xfId="108" applyFont="1" applyFill="1" applyBorder="1" applyAlignment="1">
      <alignment horizontal="center" vertical="center" wrapText="1"/>
    </xf>
    <xf numFmtId="0" fontId="7" fillId="2" borderId="7" xfId="108" applyFont="1" applyFill="1" applyBorder="1" applyAlignment="1">
      <alignment horizontal="center" vertical="center" wrapText="1"/>
    </xf>
    <xf numFmtId="2" fontId="6" fillId="0" borderId="0" xfId="108" applyNumberFormat="1" applyFont="1" applyAlignment="1">
      <alignment horizontal="center" vertical="center" wrapText="1"/>
    </xf>
    <xf numFmtId="2" fontId="7" fillId="0" borderId="8" xfId="108" applyNumberFormat="1" applyFont="1" applyBorder="1" applyAlignment="1">
      <alignment horizontal="center" vertical="center" wrapText="1"/>
    </xf>
    <xf numFmtId="2" fontId="7" fillId="0" borderId="9" xfId="108" applyNumberFormat="1" applyFont="1" applyBorder="1" applyAlignment="1">
      <alignment horizontal="center" vertical="center" wrapText="1"/>
    </xf>
    <xf numFmtId="2" fontId="7" fillId="0" borderId="0" xfId="108" applyNumberFormat="1" applyFont="1" applyAlignment="1">
      <alignment horizontal="center" vertical="center" wrapText="1"/>
    </xf>
    <xf numFmtId="2" fontId="7" fillId="0" borderId="10" xfId="108" applyNumberFormat="1" applyFont="1" applyBorder="1" applyAlignment="1">
      <alignment horizontal="center" vertical="center" wrapText="1"/>
    </xf>
    <xf numFmtId="2" fontId="7" fillId="0" borderId="11" xfId="108" applyNumberFormat="1" applyFont="1" applyBorder="1" applyAlignment="1">
      <alignment horizontal="center" vertical="center" wrapText="1"/>
    </xf>
    <xf numFmtId="0" fontId="4" fillId="0" borderId="2" xfId="108" applyFont="1" applyBorder="1" applyAlignment="1">
      <alignment horizontal="left" vertical="center"/>
    </xf>
    <xf numFmtId="14" fontId="0" fillId="0" borderId="2" xfId="0" applyNumberFormat="1" applyBorder="1" applyAlignment="1">
      <alignment horizontal="center" vertical="top"/>
    </xf>
    <xf numFmtId="0" fontId="4" fillId="0" borderId="5" xfId="108" applyFont="1" applyBorder="1" applyAlignment="1">
      <alignment horizontal="left" vertical="center"/>
    </xf>
    <xf numFmtId="0" fontId="4" fillId="0" borderId="6" xfId="108" applyFont="1" applyBorder="1" applyAlignment="1">
      <alignment horizontal="left" vertical="center"/>
    </xf>
    <xf numFmtId="0" fontId="4" fillId="0" borderId="7" xfId="108" applyFont="1" applyBorder="1" applyAlignment="1">
      <alignment horizontal="left" vertical="center"/>
    </xf>
    <xf numFmtId="14" fontId="4" fillId="0" borderId="2" xfId="0" applyNumberFormat="1" applyFont="1" applyBorder="1" applyAlignment="1">
      <alignment horizontal="center" vertical="top"/>
    </xf>
    <xf numFmtId="14" fontId="4" fillId="0" borderId="1" xfId="0" applyNumberFormat="1" applyFont="1" applyBorder="1" applyAlignment="1">
      <alignment horizontal="center" vertical="top"/>
    </xf>
    <xf numFmtId="9" fontId="6" fillId="0" borderId="1" xfId="112" applyFont="1" applyFill="1" applyBorder="1" applyAlignment="1">
      <alignment horizontal="center" vertical="center" wrapText="1"/>
    </xf>
    <xf numFmtId="9" fontId="6" fillId="0" borderId="4" xfId="112" applyFont="1" applyFill="1" applyBorder="1" applyAlignment="1">
      <alignment horizontal="center" vertical="center" wrapText="1"/>
    </xf>
    <xf numFmtId="9" fontId="6" fillId="0" borderId="3" xfId="112" applyFont="1" applyFill="1" applyBorder="1" applyAlignment="1">
      <alignment horizontal="center" vertical="center" wrapText="1"/>
    </xf>
    <xf numFmtId="5" fontId="3" fillId="0" borderId="1" xfId="111" applyNumberFormat="1" applyFont="1" applyFill="1" applyBorder="1" applyAlignment="1">
      <alignment horizontal="center" vertical="center" wrapText="1"/>
    </xf>
    <xf numFmtId="5" fontId="3" fillId="0" borderId="4" xfId="111" applyNumberFormat="1" applyFont="1" applyFill="1" applyBorder="1" applyAlignment="1">
      <alignment horizontal="center" vertical="center" wrapText="1"/>
    </xf>
    <xf numFmtId="5" fontId="3" fillId="0" borderId="3" xfId="111" applyNumberFormat="1" applyFont="1" applyFill="1" applyBorder="1" applyAlignment="1">
      <alignment horizontal="center" vertical="center" wrapText="1"/>
    </xf>
    <xf numFmtId="0" fontId="7" fillId="2" borderId="5" xfId="108" applyFont="1" applyFill="1" applyBorder="1" applyAlignment="1">
      <alignment horizontal="center" vertical="center"/>
    </xf>
    <xf numFmtId="0" fontId="7" fillId="2" borderId="6" xfId="108" applyFont="1" applyFill="1" applyBorder="1" applyAlignment="1">
      <alignment horizontal="center" vertical="center"/>
    </xf>
    <xf numFmtId="0" fontId="7" fillId="2" borderId="7" xfId="108" applyFont="1" applyFill="1" applyBorder="1" applyAlignment="1">
      <alignment horizontal="center" vertical="center"/>
    </xf>
    <xf numFmtId="0" fontId="7" fillId="2" borderId="2" xfId="108" applyFont="1" applyFill="1" applyBorder="1" applyAlignment="1" applyProtection="1">
      <alignment horizontal="center" vertical="center"/>
      <protection locked="0"/>
    </xf>
    <xf numFmtId="9" fontId="11" fillId="0" borderId="1" xfId="0" applyNumberFormat="1" applyFont="1" applyBorder="1" applyAlignment="1">
      <alignment horizontal="center" vertical="center"/>
    </xf>
    <xf numFmtId="9" fontId="11" fillId="0" borderId="4" xfId="0" applyNumberFormat="1" applyFont="1" applyBorder="1" applyAlignment="1">
      <alignment horizontal="center" vertical="center"/>
    </xf>
    <xf numFmtId="9" fontId="11" fillId="0" borderId="3" xfId="0" applyNumberFormat="1" applyFont="1" applyBorder="1" applyAlignment="1">
      <alignment horizontal="center" vertical="center"/>
    </xf>
    <xf numFmtId="9" fontId="6" fillId="0" borderId="2" xfId="0" applyNumberFormat="1" applyFont="1" applyBorder="1" applyAlignment="1">
      <alignment horizontal="center" vertical="center" wrapText="1"/>
    </xf>
    <xf numFmtId="9" fontId="7" fillId="2" borderId="2" xfId="107" applyFont="1" applyFill="1" applyBorder="1" applyAlignment="1">
      <alignment horizontal="center" vertical="center" wrapText="1"/>
    </xf>
    <xf numFmtId="4" fontId="7" fillId="2" borderId="2" xfId="0" applyNumberFormat="1" applyFont="1" applyFill="1" applyBorder="1" applyAlignment="1">
      <alignment horizontal="center" vertical="center" wrapText="1"/>
    </xf>
    <xf numFmtId="3" fontId="6" fillId="0" borderId="2" xfId="0" applyNumberFormat="1" applyFont="1" applyBorder="1" applyAlignment="1">
      <alignment horizontal="center" vertical="center" wrapText="1"/>
    </xf>
    <xf numFmtId="2" fontId="7" fillId="0" borderId="2" xfId="110" applyNumberFormat="1" applyFont="1" applyBorder="1" applyAlignment="1" applyProtection="1">
      <alignment horizontal="left" vertical="center" wrapText="1"/>
      <protection locked="0"/>
    </xf>
    <xf numFmtId="9" fontId="7" fillId="2" borderId="2" xfId="112" applyFont="1" applyFill="1" applyBorder="1" applyAlignment="1">
      <alignment horizontal="center" vertical="center" wrapText="1"/>
    </xf>
  </cellXfs>
  <cellStyles count="114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" xfId="77" builtinId="8" hidden="1"/>
    <cellStyle name="Hipervínculo" xfId="79" builtinId="8" hidden="1"/>
    <cellStyle name="Hipervínculo" xfId="81" builtinId="8" hidden="1"/>
    <cellStyle name="Hipervínculo" xfId="83" builtinId="8" hidden="1"/>
    <cellStyle name="Hipervínculo" xfId="85" builtinId="8" hidden="1"/>
    <cellStyle name="Hipervínculo" xfId="87" builtinId="8" hidden="1"/>
    <cellStyle name="Hipervínculo" xfId="89" builtinId="8" hidden="1"/>
    <cellStyle name="Hipervínculo" xfId="91" builtinId="8" hidden="1"/>
    <cellStyle name="Hipervínculo" xfId="93" builtinId="8" hidden="1"/>
    <cellStyle name="Hipervínculo" xfId="95" builtinId="8" hidden="1"/>
    <cellStyle name="Hipervínculo" xfId="97" builtinId="8" hidden="1"/>
    <cellStyle name="Hipervínculo" xfId="99" builtinId="8" hidden="1"/>
    <cellStyle name="Hipervínculo" xfId="101" builtinId="8" hidden="1"/>
    <cellStyle name="Hipervínculo" xfId="103" builtinId="8" hidden="1"/>
    <cellStyle name="Hipervínculo" xfId="105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Hipervínculo visitado" xfId="78" builtinId="9" hidden="1"/>
    <cellStyle name="Hipervínculo visitado" xfId="80" builtinId="9" hidden="1"/>
    <cellStyle name="Hipervínculo visitado" xfId="82" builtinId="9" hidden="1"/>
    <cellStyle name="Hipervínculo visitado" xfId="84" builtinId="9" hidden="1"/>
    <cellStyle name="Hipervínculo visitado" xfId="86" builtinId="9" hidden="1"/>
    <cellStyle name="Hipervínculo visitado" xfId="88" builtinId="9" hidden="1"/>
    <cellStyle name="Hipervínculo visitado" xfId="90" builtinId="9" hidden="1"/>
    <cellStyle name="Hipervínculo visitado" xfId="92" builtinId="9" hidden="1"/>
    <cellStyle name="Hipervínculo visitado" xfId="94" builtinId="9" hidden="1"/>
    <cellStyle name="Hipervínculo visitado" xfId="96" builtinId="9" hidden="1"/>
    <cellStyle name="Hipervínculo visitado" xfId="98" builtinId="9" hidden="1"/>
    <cellStyle name="Hipervínculo visitado" xfId="100" builtinId="9" hidden="1"/>
    <cellStyle name="Hipervínculo visitado" xfId="102" builtinId="9" hidden="1"/>
    <cellStyle name="Hipervínculo visitado" xfId="104" builtinId="9" hidden="1"/>
    <cellStyle name="Hipervínculo visitado" xfId="106" builtinId="9" hidden="1"/>
    <cellStyle name="Millares" xfId="109" builtinId="3"/>
    <cellStyle name="Moneda 2" xfId="111" xr:uid="{40C1039A-B1A1-420C-9517-31F1234C1747}"/>
    <cellStyle name="Moneda 3" xfId="113" xr:uid="{EA35477E-CB88-4394-80C1-94BAB4022D9C}"/>
    <cellStyle name="Normal" xfId="0" builtinId="0"/>
    <cellStyle name="Normal 2" xfId="108" xr:uid="{00000000-0005-0000-0000-00006D000000}"/>
    <cellStyle name="Normal 2 2" xfId="110" xr:uid="{A83521B7-6ABF-43A7-AB61-EFF1EC6884BA}"/>
    <cellStyle name="Porcentaje" xfId="107" builtinId="5"/>
    <cellStyle name="Porcentaje 2" xfId="112" xr:uid="{415335B6-E015-47D7-80BD-53BAF577034C}"/>
  </cellStyles>
  <dxfs count="6">
    <dxf>
      <font>
        <b/>
        <i val="0"/>
        <color theme="0"/>
      </font>
      <fill>
        <patternFill>
          <bgColor rgb="FFFF714F"/>
        </patternFill>
      </fill>
    </dxf>
    <dxf>
      <font>
        <b/>
        <i val="0"/>
        <color theme="1" tint="0.24994659260841701"/>
      </font>
      <fill>
        <patternFill>
          <bgColor rgb="FFFFFF65"/>
        </patternFill>
      </fill>
    </dxf>
    <dxf>
      <font>
        <b/>
        <i val="0"/>
        <color theme="1" tint="0.2499465926084170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714F"/>
        </patternFill>
      </fill>
    </dxf>
    <dxf>
      <font>
        <b/>
        <i val="0"/>
        <color theme="1" tint="0.24994659260841701"/>
      </font>
      <fill>
        <patternFill>
          <bgColor rgb="FFFFFF65"/>
        </patternFill>
      </fill>
    </dxf>
    <dxf>
      <font>
        <b/>
        <i val="0"/>
        <color theme="1" tint="0.24994659260841701"/>
      </font>
      <fill>
        <patternFill>
          <bgColor rgb="FF92D05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CC"/>
      <color rgb="FFFFFF65"/>
      <color rgb="FF00CC99"/>
      <color rgb="FFFF714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314934</xdr:colOff>
      <xdr:row>0</xdr:row>
      <xdr:rowOff>38100</xdr:rowOff>
    </xdr:from>
    <xdr:to>
      <xdr:col>1</xdr:col>
      <xdr:colOff>476087</xdr:colOff>
      <xdr:row>3</xdr:row>
      <xdr:rowOff>131163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4934" y="38100"/>
          <a:ext cx="613591" cy="6169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J28"/>
  <sheetViews>
    <sheetView showGridLines="0" tabSelected="1" zoomScale="60" zoomScaleNormal="60" workbookViewId="0">
      <pane ySplit="8" topLeftCell="A9" activePane="bottomLeft" state="frozen"/>
      <selection pane="bottomLeft" activeCell="D6" sqref="D6:G6"/>
    </sheetView>
  </sheetViews>
  <sheetFormatPr baseColWidth="10" defaultColWidth="0" defaultRowHeight="14.25" zeroHeight="1" x14ac:dyDescent="0.2"/>
  <cols>
    <col min="1" max="1" width="5.875" style="2" customWidth="1"/>
    <col min="2" max="4" width="26.5" style="2" customWidth="1"/>
    <col min="5" max="6" width="53.5" style="3" customWidth="1"/>
    <col min="7" max="7" width="14.25" style="4" bestFit="1" customWidth="1"/>
    <col min="8" max="8" width="51.625" style="5" customWidth="1"/>
    <col min="9" max="9" width="50.25" style="46" customWidth="1"/>
    <col min="10" max="11" width="13.875" style="2" customWidth="1"/>
    <col min="12" max="14" width="14.875" style="2" customWidth="1"/>
    <col min="15" max="15" width="34.5" style="2" customWidth="1"/>
    <col min="16" max="16" width="20.625" style="2" customWidth="1"/>
    <col min="17" max="19" width="16" style="2" customWidth="1"/>
    <col min="20" max="21" width="23.5" style="2" customWidth="1"/>
    <col min="22" max="26" width="16.875" style="2" customWidth="1"/>
    <col min="27" max="27" width="23.5" style="2" customWidth="1"/>
    <col min="28" max="28" width="16.125" style="6" customWidth="1"/>
    <col min="29" max="29" width="19.375" style="6" customWidth="1"/>
    <col min="30" max="31" width="22" style="6" customWidth="1"/>
    <col min="32" max="33" width="11.125" style="2" customWidth="1"/>
    <col min="34" max="35" width="11.125" style="2" hidden="1" customWidth="1"/>
    <col min="36" max="74" width="0" style="2" hidden="1" customWidth="1"/>
    <col min="75" max="88" width="0" style="2" hidden="1"/>
    <col min="89" max="16384" width="11.125" style="2" hidden="1"/>
  </cols>
  <sheetData>
    <row r="1" spans="1:74" ht="14.1" customHeight="1" x14ac:dyDescent="0.2">
      <c r="A1" s="87"/>
      <c r="B1" s="88" t="s">
        <v>60</v>
      </c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9"/>
      <c r="AC1" s="117" t="s">
        <v>52</v>
      </c>
      <c r="AD1" s="117"/>
      <c r="AE1" s="117"/>
    </row>
    <row r="2" spans="1:74" ht="15" x14ac:dyDescent="0.2">
      <c r="A2" s="87"/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  <c r="AA2" s="90"/>
      <c r="AB2" s="91"/>
      <c r="AC2" s="80" t="s">
        <v>90</v>
      </c>
      <c r="AD2" s="81"/>
      <c r="AE2" s="82"/>
    </row>
    <row r="3" spans="1:74" ht="14.1" customHeight="1" x14ac:dyDescent="0.2">
      <c r="A3" s="87"/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W3" s="90"/>
      <c r="X3" s="90"/>
      <c r="Y3" s="90"/>
      <c r="Z3" s="90"/>
      <c r="AA3" s="90"/>
      <c r="AB3" s="91"/>
      <c r="AC3" s="80" t="s">
        <v>91</v>
      </c>
      <c r="AD3" s="81"/>
      <c r="AE3" s="82"/>
    </row>
    <row r="4" spans="1:74" ht="15" x14ac:dyDescent="0.2">
      <c r="A4" s="87"/>
      <c r="B4" s="90"/>
      <c r="C4" s="90"/>
      <c r="D4" s="92"/>
      <c r="E4" s="92"/>
      <c r="F4" s="92"/>
      <c r="G4" s="92"/>
      <c r="H4" s="90"/>
      <c r="I4" s="90"/>
      <c r="J4" s="90"/>
      <c r="K4" s="90"/>
      <c r="L4" s="90"/>
      <c r="M4" s="90"/>
      <c r="N4" s="90"/>
      <c r="O4" s="90"/>
      <c r="P4" s="90"/>
      <c r="Q4" s="90"/>
      <c r="R4" s="90"/>
      <c r="S4" s="90"/>
      <c r="T4" s="90"/>
      <c r="U4" s="90"/>
      <c r="V4" s="90"/>
      <c r="W4" s="90"/>
      <c r="X4" s="90"/>
      <c r="Y4" s="90"/>
      <c r="Z4" s="90"/>
      <c r="AA4" s="90"/>
      <c r="AB4" s="91"/>
      <c r="AC4" s="117" t="s">
        <v>28</v>
      </c>
      <c r="AD4" s="117"/>
      <c r="AE4" s="117"/>
    </row>
    <row r="5" spans="1:74" s="11" customFormat="1" ht="15" x14ac:dyDescent="0.2">
      <c r="A5" s="93" t="s">
        <v>26</v>
      </c>
      <c r="B5" s="93"/>
      <c r="C5" s="93"/>
      <c r="D5" s="94">
        <v>45028</v>
      </c>
      <c r="E5" s="94"/>
      <c r="F5" s="94"/>
      <c r="G5" s="94"/>
      <c r="H5" s="7"/>
      <c r="I5" s="42"/>
      <c r="J5" s="7"/>
      <c r="K5" s="7"/>
      <c r="L5" s="8"/>
      <c r="M5" s="8"/>
      <c r="N5" s="8"/>
      <c r="O5" s="8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8"/>
      <c r="AC5" s="7"/>
      <c r="AD5" s="9"/>
      <c r="AE5" s="10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</row>
    <row r="6" spans="1:74" s="15" customFormat="1" ht="15" x14ac:dyDescent="0.2">
      <c r="A6" s="95" t="s">
        <v>27</v>
      </c>
      <c r="B6" s="96"/>
      <c r="C6" s="97"/>
      <c r="D6" s="98">
        <v>45016</v>
      </c>
      <c r="E6" s="98"/>
      <c r="F6" s="98"/>
      <c r="G6" s="99"/>
      <c r="H6" s="7"/>
      <c r="I6" s="42"/>
      <c r="J6" s="7"/>
      <c r="K6" s="7"/>
      <c r="L6" s="8"/>
      <c r="M6" s="12"/>
      <c r="N6" s="12"/>
      <c r="O6" s="12"/>
      <c r="P6" s="47"/>
      <c r="Q6" s="47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3"/>
      <c r="AE6" s="14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</row>
    <row r="7" spans="1:74" s="18" customFormat="1" ht="15" x14ac:dyDescent="0.2">
      <c r="A7" s="106" t="s">
        <v>9</v>
      </c>
      <c r="B7" s="107"/>
      <c r="C7" s="107"/>
      <c r="D7" s="107"/>
      <c r="E7" s="107"/>
      <c r="F7" s="108"/>
      <c r="G7" s="106" t="s">
        <v>10</v>
      </c>
      <c r="H7" s="107"/>
      <c r="I7" s="107"/>
      <c r="J7" s="107"/>
      <c r="K7" s="108"/>
      <c r="L7" s="106" t="s">
        <v>22</v>
      </c>
      <c r="M7" s="107"/>
      <c r="N7" s="107"/>
      <c r="O7" s="17"/>
      <c r="P7" s="106" t="s">
        <v>20</v>
      </c>
      <c r="Q7" s="107"/>
      <c r="R7" s="107"/>
      <c r="S7" s="107"/>
      <c r="T7" s="107"/>
      <c r="U7" s="108"/>
      <c r="V7" s="109" t="s">
        <v>55</v>
      </c>
      <c r="W7" s="109"/>
      <c r="X7" s="109"/>
      <c r="Y7" s="109"/>
      <c r="Z7" s="109"/>
      <c r="AA7" s="109"/>
      <c r="AB7" s="83" t="s">
        <v>15</v>
      </c>
      <c r="AC7" s="83" t="s">
        <v>23</v>
      </c>
      <c r="AD7" s="85" t="s">
        <v>21</v>
      </c>
      <c r="AE7" s="86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</row>
    <row r="8" spans="1:74" s="11" customFormat="1" ht="45" x14ac:dyDescent="0.2">
      <c r="A8" s="19" t="s">
        <v>25</v>
      </c>
      <c r="B8" s="20" t="s">
        <v>0</v>
      </c>
      <c r="C8" s="19" t="s">
        <v>5</v>
      </c>
      <c r="D8" s="19" t="s">
        <v>1</v>
      </c>
      <c r="E8" s="19" t="s">
        <v>6</v>
      </c>
      <c r="F8" s="20" t="s">
        <v>16</v>
      </c>
      <c r="G8" s="20" t="s">
        <v>54</v>
      </c>
      <c r="H8" s="20" t="s">
        <v>2</v>
      </c>
      <c r="I8" s="43" t="s">
        <v>14</v>
      </c>
      <c r="J8" s="20" t="s">
        <v>18</v>
      </c>
      <c r="K8" s="20" t="s">
        <v>19</v>
      </c>
      <c r="L8" s="20" t="s">
        <v>3</v>
      </c>
      <c r="M8" s="20" t="s">
        <v>4</v>
      </c>
      <c r="N8" s="20" t="s">
        <v>88</v>
      </c>
      <c r="O8" s="20" t="s">
        <v>8</v>
      </c>
      <c r="P8" s="20" t="s">
        <v>30</v>
      </c>
      <c r="Q8" s="20" t="s">
        <v>7</v>
      </c>
      <c r="R8" s="20" t="s">
        <v>24</v>
      </c>
      <c r="S8" s="20" t="s">
        <v>29</v>
      </c>
      <c r="T8" s="20" t="s">
        <v>11</v>
      </c>
      <c r="U8" s="20" t="s">
        <v>17</v>
      </c>
      <c r="V8" s="41" t="s">
        <v>30</v>
      </c>
      <c r="W8" s="41" t="s">
        <v>7</v>
      </c>
      <c r="X8" s="41" t="s">
        <v>24</v>
      </c>
      <c r="Y8" s="41" t="s">
        <v>29</v>
      </c>
      <c r="Z8" s="41" t="s">
        <v>11</v>
      </c>
      <c r="AA8" s="41" t="s">
        <v>63</v>
      </c>
      <c r="AB8" s="84"/>
      <c r="AC8" s="84"/>
      <c r="AD8" s="20" t="s">
        <v>12</v>
      </c>
      <c r="AE8" s="20" t="s">
        <v>13</v>
      </c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</row>
    <row r="9" spans="1:74" ht="63" customHeight="1" x14ac:dyDescent="0.2">
      <c r="A9" s="1">
        <v>169</v>
      </c>
      <c r="B9" s="54" t="s">
        <v>32</v>
      </c>
      <c r="C9" s="54" t="s">
        <v>33</v>
      </c>
      <c r="D9" s="54" t="s">
        <v>34</v>
      </c>
      <c r="E9" s="48" t="s">
        <v>35</v>
      </c>
      <c r="F9" s="55" t="s">
        <v>36</v>
      </c>
      <c r="G9" s="71">
        <v>2021680010146</v>
      </c>
      <c r="H9" s="56" t="s">
        <v>56</v>
      </c>
      <c r="I9" s="57" t="s">
        <v>64</v>
      </c>
      <c r="J9" s="58">
        <v>44927</v>
      </c>
      <c r="K9" s="58">
        <v>45291</v>
      </c>
      <c r="L9" s="59">
        <v>2</v>
      </c>
      <c r="M9" s="70">
        <v>0.24</v>
      </c>
      <c r="N9" s="69">
        <f t="shared" ref="N9:N14" si="0">IFERROR(IF(M9/L9&gt;100%,100%,M9/L9),"-")</f>
        <v>0.12</v>
      </c>
      <c r="O9" s="49" t="s">
        <v>72</v>
      </c>
      <c r="P9" s="21">
        <v>419048843</v>
      </c>
      <c r="Q9" s="22"/>
      <c r="R9" s="22"/>
      <c r="S9" s="22"/>
      <c r="T9" s="21"/>
      <c r="U9" s="52">
        <f>SUM(P9:T9)</f>
        <v>419048843</v>
      </c>
      <c r="V9" s="22">
        <v>149333333.33000001</v>
      </c>
      <c r="W9" s="22"/>
      <c r="X9" s="22"/>
      <c r="Y9" s="22"/>
      <c r="Z9" s="22"/>
      <c r="AA9" s="52">
        <f>SUM(V9:Z9)</f>
        <v>149333333.33000001</v>
      </c>
      <c r="AB9" s="53">
        <f>IFERROR(AA9/U9,"-")</f>
        <v>0.35636259549343274</v>
      </c>
      <c r="AC9" s="60"/>
      <c r="AD9" s="61" t="s">
        <v>31</v>
      </c>
      <c r="AE9" s="62" t="s">
        <v>59</v>
      </c>
    </row>
    <row r="10" spans="1:74" ht="57" x14ac:dyDescent="0.2">
      <c r="A10" s="1">
        <v>170</v>
      </c>
      <c r="B10" s="62" t="s">
        <v>32</v>
      </c>
      <c r="C10" s="62" t="s">
        <v>33</v>
      </c>
      <c r="D10" s="62" t="s">
        <v>34</v>
      </c>
      <c r="E10" s="48" t="s">
        <v>61</v>
      </c>
      <c r="F10" s="55" t="s">
        <v>62</v>
      </c>
      <c r="G10" s="71"/>
      <c r="H10" s="56" t="s">
        <v>78</v>
      </c>
      <c r="I10" s="57"/>
      <c r="J10" s="58">
        <v>44927</v>
      </c>
      <c r="K10" s="58">
        <v>45291</v>
      </c>
      <c r="L10" s="59">
        <v>0</v>
      </c>
      <c r="M10" s="70">
        <v>0</v>
      </c>
      <c r="N10" s="69" t="str">
        <f t="shared" si="0"/>
        <v>-</v>
      </c>
      <c r="O10" s="63"/>
      <c r="P10" s="22"/>
      <c r="Q10" s="22"/>
      <c r="R10" s="22"/>
      <c r="S10" s="21"/>
      <c r="T10" s="64"/>
      <c r="U10" s="52">
        <f>SUM(P10:T10)</f>
        <v>0</v>
      </c>
      <c r="V10" s="22"/>
      <c r="W10" s="22"/>
      <c r="X10" s="22"/>
      <c r="Y10" s="22"/>
      <c r="Z10" s="22"/>
      <c r="AA10" s="52">
        <f>SUM(V10:Z10)</f>
        <v>0</v>
      </c>
      <c r="AB10" s="72" t="str">
        <f>IFERROR(AA10/U10,"-")</f>
        <v>-</v>
      </c>
      <c r="AC10" s="60"/>
      <c r="AD10" s="61" t="s">
        <v>31</v>
      </c>
      <c r="AE10" s="62" t="s">
        <v>59</v>
      </c>
    </row>
    <row r="11" spans="1:74" ht="57" x14ac:dyDescent="0.2">
      <c r="A11" s="1">
        <v>171</v>
      </c>
      <c r="B11" s="62" t="s">
        <v>32</v>
      </c>
      <c r="C11" s="62" t="s">
        <v>33</v>
      </c>
      <c r="D11" s="62" t="s">
        <v>34</v>
      </c>
      <c r="E11" s="48" t="s">
        <v>37</v>
      </c>
      <c r="F11" s="55" t="s">
        <v>38</v>
      </c>
      <c r="G11" s="71"/>
      <c r="H11" s="56" t="s">
        <v>78</v>
      </c>
      <c r="I11" s="57"/>
      <c r="J11" s="58">
        <v>44927</v>
      </c>
      <c r="K11" s="58">
        <v>45291</v>
      </c>
      <c r="L11" s="59">
        <v>0</v>
      </c>
      <c r="M11" s="70">
        <v>0</v>
      </c>
      <c r="N11" s="69" t="str">
        <f t="shared" si="0"/>
        <v>-</v>
      </c>
      <c r="O11" s="49"/>
      <c r="P11" s="21"/>
      <c r="Q11" s="22"/>
      <c r="R11" s="22"/>
      <c r="S11" s="22"/>
      <c r="T11" s="21"/>
      <c r="U11" s="52">
        <f>SUM(P11:T11)</f>
        <v>0</v>
      </c>
      <c r="V11" s="22">
        <v>0</v>
      </c>
      <c r="W11" s="22"/>
      <c r="X11" s="22"/>
      <c r="Y11" s="22"/>
      <c r="Z11" s="22"/>
      <c r="AA11" s="52">
        <f>SUM(V11:Z11)</f>
        <v>0</v>
      </c>
      <c r="AB11" s="72" t="str">
        <f>IFERROR(AA11/U11,"-")</f>
        <v>-</v>
      </c>
      <c r="AC11" s="60"/>
      <c r="AD11" s="61" t="s">
        <v>31</v>
      </c>
      <c r="AE11" s="62" t="s">
        <v>59</v>
      </c>
    </row>
    <row r="12" spans="1:74" ht="57" x14ac:dyDescent="0.2">
      <c r="A12" s="1">
        <v>172</v>
      </c>
      <c r="B12" s="62" t="s">
        <v>32</v>
      </c>
      <c r="C12" s="62" t="s">
        <v>33</v>
      </c>
      <c r="D12" s="62" t="s">
        <v>39</v>
      </c>
      <c r="E12" s="48" t="s">
        <v>75</v>
      </c>
      <c r="F12" s="55" t="s">
        <v>40</v>
      </c>
      <c r="G12" s="71">
        <v>2021680010159</v>
      </c>
      <c r="H12" s="56" t="s">
        <v>53</v>
      </c>
      <c r="I12" s="57" t="s">
        <v>65</v>
      </c>
      <c r="J12" s="58">
        <v>44927</v>
      </c>
      <c r="K12" s="58">
        <v>45291</v>
      </c>
      <c r="L12" s="59">
        <v>1</v>
      </c>
      <c r="M12" s="70">
        <v>0.24</v>
      </c>
      <c r="N12" s="69">
        <f t="shared" si="0"/>
        <v>0.24</v>
      </c>
      <c r="O12" s="49" t="s">
        <v>71</v>
      </c>
      <c r="P12" s="21">
        <f>67909768.6</f>
        <v>67909768.599999994</v>
      </c>
      <c r="Q12" s="22"/>
      <c r="R12" s="22"/>
      <c r="S12" s="22"/>
      <c r="T12" s="21"/>
      <c r="U12" s="52">
        <f t="shared" ref="U12:U17" si="1">SUM(P12:T12)</f>
        <v>67909768.599999994</v>
      </c>
      <c r="V12" s="21">
        <v>16000000</v>
      </c>
      <c r="W12" s="65"/>
      <c r="X12" s="22"/>
      <c r="Y12" s="22"/>
      <c r="Z12" s="22"/>
      <c r="AA12" s="52">
        <f t="shared" ref="AA12:AA17" si="2">SUM(V12:Z12)</f>
        <v>16000000</v>
      </c>
      <c r="AB12" s="72">
        <f>IFERROR(AA12/U12,"-")</f>
        <v>0.23560675186868479</v>
      </c>
      <c r="AC12" s="60"/>
      <c r="AD12" s="61" t="s">
        <v>31</v>
      </c>
      <c r="AE12" s="62" t="s">
        <v>59</v>
      </c>
    </row>
    <row r="13" spans="1:74" ht="57" x14ac:dyDescent="0.2">
      <c r="A13" s="1">
        <v>173</v>
      </c>
      <c r="B13" s="62" t="s">
        <v>32</v>
      </c>
      <c r="C13" s="62" t="s">
        <v>33</v>
      </c>
      <c r="D13" s="62" t="s">
        <v>39</v>
      </c>
      <c r="E13" s="48" t="s">
        <v>41</v>
      </c>
      <c r="F13" s="55" t="s">
        <v>42</v>
      </c>
      <c r="G13" s="71">
        <v>2021680010159</v>
      </c>
      <c r="H13" s="56" t="s">
        <v>53</v>
      </c>
      <c r="I13" s="57" t="s">
        <v>67</v>
      </c>
      <c r="J13" s="58">
        <v>44927</v>
      </c>
      <c r="K13" s="58">
        <v>45291</v>
      </c>
      <c r="L13" s="59">
        <v>10</v>
      </c>
      <c r="M13" s="70">
        <v>0.24</v>
      </c>
      <c r="N13" s="69">
        <f t="shared" si="0"/>
        <v>2.4E-2</v>
      </c>
      <c r="O13" s="49" t="s">
        <v>71</v>
      </c>
      <c r="P13" s="21">
        <f t="shared" ref="P13:P14" si="3">67909768.6</f>
        <v>67909768.599999994</v>
      </c>
      <c r="Q13" s="22"/>
      <c r="R13" s="22"/>
      <c r="S13" s="22"/>
      <c r="T13" s="21"/>
      <c r="U13" s="52">
        <f t="shared" si="1"/>
        <v>67909768.599999994</v>
      </c>
      <c r="V13" s="21">
        <v>32000000</v>
      </c>
      <c r="W13" s="22"/>
      <c r="X13" s="22"/>
      <c r="Y13" s="22"/>
      <c r="Z13" s="22"/>
      <c r="AA13" s="52">
        <f t="shared" si="2"/>
        <v>32000000</v>
      </c>
      <c r="AB13" s="72">
        <f>IFERROR(AA13/U13,"-")</f>
        <v>0.47121350373736959</v>
      </c>
      <c r="AC13" s="60"/>
      <c r="AD13" s="61" t="s">
        <v>31</v>
      </c>
      <c r="AE13" s="62" t="s">
        <v>59</v>
      </c>
    </row>
    <row r="14" spans="1:74" ht="57" x14ac:dyDescent="0.2">
      <c r="A14" s="1">
        <v>174</v>
      </c>
      <c r="B14" s="62" t="s">
        <v>32</v>
      </c>
      <c r="C14" s="62" t="s">
        <v>33</v>
      </c>
      <c r="D14" s="62" t="s">
        <v>39</v>
      </c>
      <c r="E14" s="48" t="s">
        <v>43</v>
      </c>
      <c r="F14" s="55" t="s">
        <v>44</v>
      </c>
      <c r="G14" s="71">
        <v>2021680010159</v>
      </c>
      <c r="H14" s="56" t="s">
        <v>53</v>
      </c>
      <c r="I14" s="57" t="s">
        <v>68</v>
      </c>
      <c r="J14" s="58">
        <v>44927</v>
      </c>
      <c r="K14" s="58">
        <v>45291</v>
      </c>
      <c r="L14" s="116">
        <v>1</v>
      </c>
      <c r="M14" s="115">
        <v>0.24</v>
      </c>
      <c r="N14" s="110">
        <f t="shared" si="0"/>
        <v>0.24</v>
      </c>
      <c r="O14" s="49" t="s">
        <v>71</v>
      </c>
      <c r="P14" s="21">
        <f t="shared" si="3"/>
        <v>67909768.599999994</v>
      </c>
      <c r="Q14" s="22"/>
      <c r="R14" s="22"/>
      <c r="S14" s="22"/>
      <c r="T14" s="21"/>
      <c r="U14" s="79">
        <f>SUM(P14:T16)</f>
        <v>87218268413.600006</v>
      </c>
      <c r="V14" s="22">
        <v>36000000</v>
      </c>
      <c r="W14" s="22"/>
      <c r="X14" s="22"/>
      <c r="Y14" s="22"/>
      <c r="Z14" s="22"/>
      <c r="AA14" s="79">
        <f>SUM(V14:Z16)</f>
        <v>36000000</v>
      </c>
      <c r="AB14" s="100">
        <f>IFERROR(AA14/U14,"-")</f>
        <v>4.1275756392323074E-4</v>
      </c>
      <c r="AC14" s="103"/>
      <c r="AD14" s="73" t="s">
        <v>31</v>
      </c>
      <c r="AE14" s="76" t="s">
        <v>59</v>
      </c>
    </row>
    <row r="15" spans="1:74" ht="63" customHeight="1" x14ac:dyDescent="0.2">
      <c r="A15" s="1">
        <v>174</v>
      </c>
      <c r="B15" s="62" t="s">
        <v>32</v>
      </c>
      <c r="C15" s="62" t="s">
        <v>33</v>
      </c>
      <c r="D15" s="62" t="s">
        <v>39</v>
      </c>
      <c r="E15" s="48" t="s">
        <v>43</v>
      </c>
      <c r="F15" s="55" t="s">
        <v>44</v>
      </c>
      <c r="G15" s="71">
        <v>2021680010201</v>
      </c>
      <c r="H15" s="56" t="s">
        <v>84</v>
      </c>
      <c r="I15" s="57"/>
      <c r="J15" s="58"/>
      <c r="K15" s="58"/>
      <c r="L15" s="116"/>
      <c r="M15" s="115"/>
      <c r="N15" s="111"/>
      <c r="O15" s="49" t="s">
        <v>83</v>
      </c>
      <c r="P15" s="21">
        <v>69346238754</v>
      </c>
      <c r="Q15" s="22"/>
      <c r="R15" s="22"/>
      <c r="S15" s="22"/>
      <c r="T15" s="21"/>
      <c r="U15" s="79"/>
      <c r="V15" s="22"/>
      <c r="W15" s="22"/>
      <c r="X15" s="22"/>
      <c r="Y15" s="22"/>
      <c r="Z15" s="22"/>
      <c r="AA15" s="79"/>
      <c r="AB15" s="101"/>
      <c r="AC15" s="104"/>
      <c r="AD15" s="74"/>
      <c r="AE15" s="77"/>
    </row>
    <row r="16" spans="1:74" ht="61.15" customHeight="1" x14ac:dyDescent="0.2">
      <c r="A16" s="1">
        <v>174</v>
      </c>
      <c r="B16" s="62" t="s">
        <v>32</v>
      </c>
      <c r="C16" s="62" t="s">
        <v>33</v>
      </c>
      <c r="D16" s="62" t="s">
        <v>39</v>
      </c>
      <c r="E16" s="48" t="s">
        <v>43</v>
      </c>
      <c r="F16" s="55" t="s">
        <v>44</v>
      </c>
      <c r="G16" s="71">
        <v>2021680010202</v>
      </c>
      <c r="H16" s="56" t="s">
        <v>85</v>
      </c>
      <c r="I16" s="57"/>
      <c r="J16" s="58"/>
      <c r="K16" s="58"/>
      <c r="L16" s="116"/>
      <c r="M16" s="115"/>
      <c r="N16" s="112"/>
      <c r="O16" s="49" t="s">
        <v>83</v>
      </c>
      <c r="P16" s="21">
        <v>17804119891</v>
      </c>
      <c r="Q16" s="22"/>
      <c r="R16" s="22"/>
      <c r="S16" s="22"/>
      <c r="T16" s="21"/>
      <c r="U16" s="79"/>
      <c r="V16" s="22"/>
      <c r="W16" s="22"/>
      <c r="X16" s="22"/>
      <c r="Y16" s="22"/>
      <c r="Z16" s="22"/>
      <c r="AA16" s="79"/>
      <c r="AB16" s="102"/>
      <c r="AC16" s="105"/>
      <c r="AD16" s="75"/>
      <c r="AE16" s="78"/>
    </row>
    <row r="17" spans="1:74" ht="57" x14ac:dyDescent="0.2">
      <c r="A17" s="1">
        <v>175</v>
      </c>
      <c r="B17" s="62" t="s">
        <v>32</v>
      </c>
      <c r="C17" s="62" t="s">
        <v>33</v>
      </c>
      <c r="D17" s="62" t="s">
        <v>39</v>
      </c>
      <c r="E17" s="48" t="s">
        <v>45</v>
      </c>
      <c r="F17" s="55" t="s">
        <v>46</v>
      </c>
      <c r="G17" s="71"/>
      <c r="H17" s="56" t="s">
        <v>78</v>
      </c>
      <c r="I17" s="57"/>
      <c r="J17" s="58">
        <v>44927</v>
      </c>
      <c r="K17" s="58">
        <v>45291</v>
      </c>
      <c r="L17" s="59">
        <v>0</v>
      </c>
      <c r="M17" s="70">
        <v>0</v>
      </c>
      <c r="N17" s="69" t="str">
        <f>IFERROR(IF(M17/L17&gt;100%,100%,M17/L17),"-")</f>
        <v>-</v>
      </c>
      <c r="O17" s="49"/>
      <c r="P17" s="21"/>
      <c r="Q17" s="22"/>
      <c r="R17" s="22"/>
      <c r="S17" s="22"/>
      <c r="T17" s="21"/>
      <c r="U17" s="52">
        <f t="shared" si="1"/>
        <v>0</v>
      </c>
      <c r="V17" s="22"/>
      <c r="W17" s="22"/>
      <c r="X17" s="22"/>
      <c r="Y17" s="22"/>
      <c r="Z17" s="22"/>
      <c r="AA17" s="52">
        <f t="shared" si="2"/>
        <v>0</v>
      </c>
      <c r="AB17" s="72" t="str">
        <f>IFERROR(AA17/U17,"-")</f>
        <v>-</v>
      </c>
      <c r="AC17" s="66"/>
      <c r="AD17" s="61" t="s">
        <v>31</v>
      </c>
      <c r="AE17" s="62" t="s">
        <v>59</v>
      </c>
    </row>
    <row r="18" spans="1:74" ht="57" x14ac:dyDescent="0.2">
      <c r="A18" s="1">
        <v>176</v>
      </c>
      <c r="B18" s="62" t="s">
        <v>32</v>
      </c>
      <c r="C18" s="62" t="s">
        <v>33</v>
      </c>
      <c r="D18" s="62" t="s">
        <v>39</v>
      </c>
      <c r="E18" s="48" t="s">
        <v>47</v>
      </c>
      <c r="F18" s="55" t="s">
        <v>48</v>
      </c>
      <c r="G18" s="71">
        <v>2021680010159</v>
      </c>
      <c r="H18" s="56" t="s">
        <v>53</v>
      </c>
      <c r="I18" s="57" t="s">
        <v>66</v>
      </c>
      <c r="J18" s="58">
        <v>44927</v>
      </c>
      <c r="K18" s="58">
        <v>45291</v>
      </c>
      <c r="L18" s="113">
        <v>1</v>
      </c>
      <c r="M18" s="114">
        <v>0.24</v>
      </c>
      <c r="N18" s="110">
        <f>IFERROR(IF(M18/L18&gt;100%,100%,M18/L18),"-")</f>
        <v>0.24</v>
      </c>
      <c r="O18" s="49" t="s">
        <v>71</v>
      </c>
      <c r="P18" s="21">
        <f>135819537.2+133653450</f>
        <v>269472987.19999999</v>
      </c>
      <c r="Q18" s="22"/>
      <c r="R18" s="22"/>
      <c r="S18" s="22"/>
      <c r="T18" s="21"/>
      <c r="U18" s="79">
        <f>SUM(P18:T21)</f>
        <v>46719689070.639999</v>
      </c>
      <c r="V18" s="22">
        <v>67333333.329999998</v>
      </c>
      <c r="W18" s="23"/>
      <c r="X18" s="23"/>
      <c r="Y18" s="23"/>
      <c r="Z18" s="23"/>
      <c r="AA18" s="79">
        <f>SUM(V18:Z21)</f>
        <v>1577079531.3299999</v>
      </c>
      <c r="AB18" s="100">
        <f>IFERROR(AA18/U18,"-")</f>
        <v>3.3756207772390384E-2</v>
      </c>
      <c r="AC18" s="103"/>
      <c r="AD18" s="73" t="s">
        <v>31</v>
      </c>
      <c r="AE18" s="76" t="s">
        <v>59</v>
      </c>
    </row>
    <row r="19" spans="1:74" ht="69.599999999999994" customHeight="1" x14ac:dyDescent="0.2">
      <c r="A19" s="1">
        <v>176</v>
      </c>
      <c r="B19" s="62" t="s">
        <v>32</v>
      </c>
      <c r="C19" s="62" t="s">
        <v>33</v>
      </c>
      <c r="D19" s="62" t="s">
        <v>39</v>
      </c>
      <c r="E19" s="48" t="s">
        <v>47</v>
      </c>
      <c r="F19" s="55" t="s">
        <v>48</v>
      </c>
      <c r="G19" s="71">
        <v>2023680010005</v>
      </c>
      <c r="H19" s="56" t="s">
        <v>77</v>
      </c>
      <c r="I19" s="57"/>
      <c r="J19" s="58"/>
      <c r="K19" s="58"/>
      <c r="L19" s="113"/>
      <c r="M19" s="114"/>
      <c r="N19" s="111"/>
      <c r="O19" s="49" t="s">
        <v>79</v>
      </c>
      <c r="P19" s="21">
        <v>43000000000</v>
      </c>
      <c r="Q19" s="22"/>
      <c r="R19" s="22"/>
      <c r="S19" s="22"/>
      <c r="T19" s="21"/>
      <c r="U19" s="79"/>
      <c r="V19" s="22"/>
      <c r="W19" s="23"/>
      <c r="X19" s="23"/>
      <c r="Y19" s="23"/>
      <c r="Z19" s="23"/>
      <c r="AA19" s="79"/>
      <c r="AB19" s="101"/>
      <c r="AC19" s="104"/>
      <c r="AD19" s="74"/>
      <c r="AE19" s="77"/>
    </row>
    <row r="20" spans="1:74" ht="90" customHeight="1" x14ac:dyDescent="0.2">
      <c r="A20" s="1">
        <v>176</v>
      </c>
      <c r="B20" s="62" t="s">
        <v>32</v>
      </c>
      <c r="C20" s="62" t="s">
        <v>33</v>
      </c>
      <c r="D20" s="62" t="s">
        <v>39</v>
      </c>
      <c r="E20" s="48" t="s">
        <v>47</v>
      </c>
      <c r="F20" s="55" t="s">
        <v>48</v>
      </c>
      <c r="G20" s="71">
        <v>2023680010002</v>
      </c>
      <c r="H20" s="56" t="s">
        <v>87</v>
      </c>
      <c r="I20" s="57"/>
      <c r="J20" s="58"/>
      <c r="K20" s="58"/>
      <c r="L20" s="113"/>
      <c r="M20" s="114"/>
      <c r="N20" s="111"/>
      <c r="O20" s="49" t="s">
        <v>81</v>
      </c>
      <c r="P20" s="21">
        <v>1824091500</v>
      </c>
      <c r="Q20" s="22"/>
      <c r="R20" s="22"/>
      <c r="S20" s="22"/>
      <c r="T20" s="21"/>
      <c r="U20" s="79"/>
      <c r="V20" s="22"/>
      <c r="W20" s="23"/>
      <c r="X20" s="23"/>
      <c r="Y20" s="23"/>
      <c r="Z20" s="23"/>
      <c r="AA20" s="79"/>
      <c r="AB20" s="101"/>
      <c r="AC20" s="104"/>
      <c r="AD20" s="74"/>
      <c r="AE20" s="77"/>
    </row>
    <row r="21" spans="1:74" ht="90" customHeight="1" x14ac:dyDescent="0.2">
      <c r="A21" s="1">
        <v>176</v>
      </c>
      <c r="B21" s="62" t="s">
        <v>32</v>
      </c>
      <c r="C21" s="62" t="s">
        <v>33</v>
      </c>
      <c r="D21" s="62" t="s">
        <v>39</v>
      </c>
      <c r="E21" s="48" t="s">
        <v>47</v>
      </c>
      <c r="F21" s="55" t="s">
        <v>48</v>
      </c>
      <c r="G21" s="71">
        <v>2022680010127</v>
      </c>
      <c r="H21" s="56" t="s">
        <v>86</v>
      </c>
      <c r="I21" s="57"/>
      <c r="J21" s="58"/>
      <c r="K21" s="58"/>
      <c r="L21" s="113"/>
      <c r="M21" s="114"/>
      <c r="N21" s="112"/>
      <c r="O21" s="49" t="s">
        <v>82</v>
      </c>
      <c r="P21" s="21">
        <v>1626124583.4400001</v>
      </c>
      <c r="Q21" s="22"/>
      <c r="R21" s="22"/>
      <c r="S21" s="22"/>
      <c r="T21" s="21"/>
      <c r="U21" s="79"/>
      <c r="V21" s="23">
        <v>1509746198</v>
      </c>
      <c r="W21" s="23"/>
      <c r="X21" s="23"/>
      <c r="Y21" s="23"/>
      <c r="Z21" s="23"/>
      <c r="AA21" s="79"/>
      <c r="AB21" s="102"/>
      <c r="AC21" s="105"/>
      <c r="AD21" s="75"/>
      <c r="AE21" s="78"/>
    </row>
    <row r="22" spans="1:74" ht="73.150000000000006" customHeight="1" x14ac:dyDescent="0.2">
      <c r="A22" s="1">
        <v>177</v>
      </c>
      <c r="B22" s="54" t="s">
        <v>32</v>
      </c>
      <c r="C22" s="54" t="s">
        <v>33</v>
      </c>
      <c r="D22" s="54" t="s">
        <v>49</v>
      </c>
      <c r="E22" s="48" t="s">
        <v>50</v>
      </c>
      <c r="F22" s="55" t="s">
        <v>51</v>
      </c>
      <c r="G22" s="71">
        <v>2022680010074</v>
      </c>
      <c r="H22" s="56" t="s">
        <v>57</v>
      </c>
      <c r="I22" s="57" t="s">
        <v>69</v>
      </c>
      <c r="J22" s="58">
        <v>44927</v>
      </c>
      <c r="K22" s="58">
        <v>45291</v>
      </c>
      <c r="L22" s="113">
        <v>1</v>
      </c>
      <c r="M22" s="114">
        <v>0.24</v>
      </c>
      <c r="N22" s="110">
        <f>IFERROR(IF(M22/L22&gt;100%,100%,M22/L22),"-")</f>
        <v>0.24</v>
      </c>
      <c r="O22" s="49" t="s">
        <v>73</v>
      </c>
      <c r="P22" s="67">
        <v>374500000</v>
      </c>
      <c r="Q22" s="22"/>
      <c r="R22" s="22"/>
      <c r="S22" s="22"/>
      <c r="T22" s="21"/>
      <c r="U22" s="79">
        <f>SUM(P22:T24)</f>
        <v>2801025074</v>
      </c>
      <c r="V22" s="21">
        <v>36750000</v>
      </c>
      <c r="W22" s="22"/>
      <c r="X22" s="22"/>
      <c r="Y22" s="22"/>
      <c r="Z22" s="22"/>
      <c r="AA22" s="79">
        <f>SUM(V22:Z24)</f>
        <v>1536750000</v>
      </c>
      <c r="AB22" s="100">
        <f>IFERROR(AA22/U22,"-")</f>
        <v>0.54863843036058446</v>
      </c>
      <c r="AC22" s="103"/>
      <c r="AD22" s="73" t="s">
        <v>31</v>
      </c>
      <c r="AE22" s="76" t="s">
        <v>59</v>
      </c>
    </row>
    <row r="23" spans="1:74" ht="185.45" customHeight="1" x14ac:dyDescent="0.2">
      <c r="A23" s="1">
        <v>177</v>
      </c>
      <c r="B23" s="54" t="s">
        <v>32</v>
      </c>
      <c r="C23" s="54" t="s">
        <v>33</v>
      </c>
      <c r="D23" s="54" t="s">
        <v>49</v>
      </c>
      <c r="E23" s="48" t="s">
        <v>50</v>
      </c>
      <c r="F23" s="55" t="s">
        <v>51</v>
      </c>
      <c r="G23" s="71">
        <v>2022680010077</v>
      </c>
      <c r="H23" s="56" t="s">
        <v>58</v>
      </c>
      <c r="I23" s="57" t="s">
        <v>70</v>
      </c>
      <c r="J23" s="58">
        <v>44927</v>
      </c>
      <c r="K23" s="58">
        <v>45291</v>
      </c>
      <c r="L23" s="113"/>
      <c r="M23" s="114"/>
      <c r="N23" s="111"/>
      <c r="O23" s="49" t="s">
        <v>74</v>
      </c>
      <c r="P23" s="21">
        <f>646422756+30102318+250000000</f>
        <v>926525074</v>
      </c>
      <c r="Q23" s="22"/>
      <c r="R23" s="22"/>
      <c r="S23" s="22"/>
      <c r="T23" s="21"/>
      <c r="U23" s="79"/>
      <c r="V23" s="22"/>
      <c r="W23" s="22"/>
      <c r="X23" s="22"/>
      <c r="Y23" s="22"/>
      <c r="Z23" s="22"/>
      <c r="AA23" s="79"/>
      <c r="AB23" s="101"/>
      <c r="AC23" s="104"/>
      <c r="AD23" s="74"/>
      <c r="AE23" s="77"/>
    </row>
    <row r="24" spans="1:74" ht="66" customHeight="1" x14ac:dyDescent="0.2">
      <c r="A24" s="1">
        <v>177</v>
      </c>
      <c r="B24" s="54" t="s">
        <v>32</v>
      </c>
      <c r="C24" s="54" t="s">
        <v>33</v>
      </c>
      <c r="D24" s="54" t="s">
        <v>49</v>
      </c>
      <c r="E24" s="48" t="s">
        <v>50</v>
      </c>
      <c r="F24" s="55" t="s">
        <v>51</v>
      </c>
      <c r="G24" s="71">
        <v>2023680010001</v>
      </c>
      <c r="H24" s="56" t="s">
        <v>76</v>
      </c>
      <c r="I24" s="57"/>
      <c r="J24" s="58"/>
      <c r="K24" s="58"/>
      <c r="L24" s="113"/>
      <c r="M24" s="114"/>
      <c r="N24" s="112"/>
      <c r="O24" s="49" t="s">
        <v>80</v>
      </c>
      <c r="P24" s="21">
        <v>1500000000</v>
      </c>
      <c r="Q24" s="22"/>
      <c r="R24" s="22"/>
      <c r="S24" s="22"/>
      <c r="T24" s="21"/>
      <c r="U24" s="79"/>
      <c r="V24" s="22">
        <v>1500000000</v>
      </c>
      <c r="W24" s="23"/>
      <c r="X24" s="23"/>
      <c r="Y24" s="23"/>
      <c r="Z24" s="23"/>
      <c r="AA24" s="79"/>
      <c r="AB24" s="102"/>
      <c r="AC24" s="105"/>
      <c r="AD24" s="75"/>
      <c r="AE24" s="78"/>
    </row>
    <row r="25" spans="1:74" s="11" customFormat="1" ht="15" customHeight="1" x14ac:dyDescent="0.2">
      <c r="A25" s="16">
        <f>SUM(--(FREQUENCY(A9:A24,A9:A24)&gt;0))</f>
        <v>9</v>
      </c>
      <c r="B25" s="24"/>
      <c r="C25" s="25"/>
      <c r="D25" s="25"/>
      <c r="E25" s="25"/>
      <c r="F25" s="25"/>
      <c r="G25" s="25"/>
      <c r="H25" s="25"/>
      <c r="I25" s="44"/>
      <c r="J25" s="25"/>
      <c r="K25" s="26"/>
      <c r="L25" s="27"/>
      <c r="M25" s="28" t="s">
        <v>89</v>
      </c>
      <c r="N25" s="68">
        <v>0.1719</v>
      </c>
      <c r="O25" s="29"/>
      <c r="P25" s="51">
        <f>SUBTOTAL(9,P9:P24)</f>
        <v>137293850938.44</v>
      </c>
      <c r="Q25" s="30">
        <f>SUBTOTAL(9,Q9:Q23)</f>
        <v>0</v>
      </c>
      <c r="R25" s="30">
        <f>SUBTOTAL(9,R9:R23)</f>
        <v>0</v>
      </c>
      <c r="S25" s="30">
        <f>SUBTOTAL(9,S9:S23)</f>
        <v>0</v>
      </c>
      <c r="T25" s="30">
        <f>SUBTOTAL(9,T9:T23)</f>
        <v>0</v>
      </c>
      <c r="U25" s="31">
        <f>SUBTOTAL(9,U9:U23)</f>
        <v>137293850938.44</v>
      </c>
      <c r="V25" s="30">
        <f>SUBTOTAL(9,V9:V24)</f>
        <v>3347162864.6599998</v>
      </c>
      <c r="W25" s="30">
        <f>SUBTOTAL(9,W9:W23)</f>
        <v>0</v>
      </c>
      <c r="X25" s="30">
        <f>SUBTOTAL(9,X9:X23)</f>
        <v>0</v>
      </c>
      <c r="Y25" s="30">
        <f>SUBTOTAL(9,Y9:Y23)</f>
        <v>0</v>
      </c>
      <c r="Z25" s="30">
        <f>SUBTOTAL(9,Z9:Z23)</f>
        <v>0</v>
      </c>
      <c r="AA25" s="31">
        <f>SUBTOTAL(9,AA9:AA23)</f>
        <v>3347162864.6599998</v>
      </c>
      <c r="AB25" s="118">
        <f>IFERROR(AA25/U25,"-")</f>
        <v>2.4379554086226374E-2</v>
      </c>
      <c r="AC25" s="31"/>
      <c r="AD25" s="29"/>
      <c r="AE25" s="29"/>
    </row>
    <row r="26" spans="1:74" s="11" customFormat="1" x14ac:dyDescent="0.2">
      <c r="G26" s="32"/>
      <c r="I26" s="45"/>
      <c r="L26" s="33"/>
      <c r="M26" s="33"/>
      <c r="N26" s="33"/>
      <c r="O26" s="33"/>
      <c r="AB26" s="33"/>
      <c r="AD26" s="34"/>
      <c r="AE26" s="35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</row>
    <row r="27" spans="1:74" s="11" customFormat="1" ht="15" x14ac:dyDescent="0.2">
      <c r="B27" s="36"/>
      <c r="G27" s="32"/>
      <c r="I27" s="45"/>
      <c r="L27" s="33"/>
      <c r="M27" s="33"/>
      <c r="N27" s="33"/>
      <c r="O27" s="33"/>
      <c r="P27" s="37"/>
      <c r="U27" s="39"/>
      <c r="AA27" s="38"/>
      <c r="AB27" s="33"/>
      <c r="AD27" s="34"/>
      <c r="AE27" s="35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</row>
    <row r="28" spans="1:74" hidden="1" x14ac:dyDescent="0.2">
      <c r="P28" s="50"/>
      <c r="U28" s="40"/>
    </row>
  </sheetData>
  <mergeCells count="45">
    <mergeCell ref="L18:L21"/>
    <mergeCell ref="AD14:AD16"/>
    <mergeCell ref="AE14:AE16"/>
    <mergeCell ref="AA14:AA16"/>
    <mergeCell ref="AB14:AB16"/>
    <mergeCell ref="AC14:AC16"/>
    <mergeCell ref="M14:M16"/>
    <mergeCell ref="L14:L16"/>
    <mergeCell ref="U14:U16"/>
    <mergeCell ref="N14:N16"/>
    <mergeCell ref="N18:N21"/>
    <mergeCell ref="AE22:AE24"/>
    <mergeCell ref="L22:L24"/>
    <mergeCell ref="M22:M24"/>
    <mergeCell ref="U22:U24"/>
    <mergeCell ref="AA22:AA24"/>
    <mergeCell ref="AB22:AB24"/>
    <mergeCell ref="AC22:AC24"/>
    <mergeCell ref="AD22:AD24"/>
    <mergeCell ref="N22:N24"/>
    <mergeCell ref="M18:M21"/>
    <mergeCell ref="A7:F7"/>
    <mergeCell ref="G7:K7"/>
    <mergeCell ref="L7:N7"/>
    <mergeCell ref="P7:U7"/>
    <mergeCell ref="V7:AA7"/>
    <mergeCell ref="A1:A4"/>
    <mergeCell ref="B1:AB4"/>
    <mergeCell ref="A5:C5"/>
    <mergeCell ref="D5:G5"/>
    <mergeCell ref="A6:C6"/>
    <mergeCell ref="D6:G6"/>
    <mergeCell ref="AC1:AE1"/>
    <mergeCell ref="AC2:AE2"/>
    <mergeCell ref="AC3:AE3"/>
    <mergeCell ref="AC4:AE4"/>
    <mergeCell ref="AB7:AB8"/>
    <mergeCell ref="AC7:AC8"/>
    <mergeCell ref="AD7:AE7"/>
    <mergeCell ref="AD18:AD21"/>
    <mergeCell ref="AE18:AE21"/>
    <mergeCell ref="U18:U21"/>
    <mergeCell ref="AA18:AA21"/>
    <mergeCell ref="AB18:AB21"/>
    <mergeCell ref="AC18:AC21"/>
  </mergeCells>
  <phoneticPr fontId="8" type="noConversion"/>
  <conditionalFormatting sqref="N9">
    <cfRule type="cellIs" dxfId="5" priority="4" operator="between">
      <formula>0.66</formula>
      <formula>1</formula>
    </cfRule>
    <cfRule type="cellIs" dxfId="4" priority="5" operator="between">
      <formula>0.33</formula>
      <formula>0.66</formula>
    </cfRule>
    <cfRule type="cellIs" dxfId="3" priority="6" operator="between">
      <formula>0</formula>
      <formula>0.33</formula>
    </cfRule>
  </conditionalFormatting>
  <conditionalFormatting sqref="N10:N14 N17:N18 N22">
    <cfRule type="cellIs" dxfId="2" priority="1" operator="between">
      <formula>0.66</formula>
      <formula>1</formula>
    </cfRule>
    <cfRule type="cellIs" dxfId="1" priority="2" operator="between">
      <formula>0.33</formula>
      <formula>0.66</formula>
    </cfRule>
    <cfRule type="cellIs" dxfId="0" priority="3" operator="between">
      <formula>0</formula>
      <formula>0.33</formula>
    </cfRule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 2023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PC</cp:lastModifiedBy>
  <cp:lastPrinted>2021-02-09T14:28:18Z</cp:lastPrinted>
  <dcterms:created xsi:type="dcterms:W3CDTF">2008-07-08T21:30:46Z</dcterms:created>
  <dcterms:modified xsi:type="dcterms:W3CDTF">2023-06-08T19:32:35Z</dcterms:modified>
</cp:coreProperties>
</file>