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17F3FC22-ED18-406F-A6B3-98F2DE3FE091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PA 2023" sheetId="14" r:id="rId1"/>
  </sheets>
  <definedNames>
    <definedName name="_xlnm._FilterDatabase" localSheetId="0" hidden="1">'PA 2023'!$A$8:$BV$61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9" i="14" l="1"/>
  <c r="N28" i="14"/>
  <c r="N27" i="14"/>
  <c r="N18" i="14"/>
  <c r="N16" i="14"/>
  <c r="N15" i="14"/>
  <c r="N14" i="14"/>
  <c r="N12" i="14"/>
  <c r="N11" i="14"/>
  <c r="N10" i="14"/>
  <c r="N9" i="14"/>
  <c r="AC59" i="14"/>
  <c r="AB59" i="14"/>
  <c r="U59" i="14"/>
  <c r="AB58" i="14"/>
  <c r="AB52" i="14"/>
  <c r="AB45" i="14"/>
  <c r="AB44" i="14"/>
  <c r="AB43" i="14"/>
  <c r="AB15" i="14"/>
  <c r="AB9" i="14"/>
  <c r="AA9" i="14"/>
  <c r="AA10" i="14"/>
  <c r="AB10" i="14" s="1"/>
  <c r="Y59" i="14"/>
  <c r="X59" i="14"/>
  <c r="W59" i="14"/>
  <c r="AA57" i="14"/>
  <c r="AB57" i="14" s="1"/>
  <c r="AA55" i="14"/>
  <c r="AB55" i="14" s="1"/>
  <c r="AA54" i="14"/>
  <c r="AB54" i="14" s="1"/>
  <c r="AA53" i="14"/>
  <c r="AB53" i="14" s="1"/>
  <c r="AA51" i="14"/>
  <c r="AB51" i="14" s="1"/>
  <c r="AA49" i="14"/>
  <c r="AA48" i="14"/>
  <c r="AA47" i="14"/>
  <c r="AA46" i="14"/>
  <c r="AA45" i="14"/>
  <c r="AA44" i="14"/>
  <c r="AA43" i="14"/>
  <c r="AA42" i="14"/>
  <c r="AB42" i="14" s="1"/>
  <c r="AA41" i="14"/>
  <c r="AB41" i="14" s="1"/>
  <c r="AA40" i="14"/>
  <c r="AB40" i="14" s="1"/>
  <c r="AA39" i="14"/>
  <c r="AB39" i="14" s="1"/>
  <c r="AA37" i="14"/>
  <c r="AB37" i="14" s="1"/>
  <c r="AA36" i="14"/>
  <c r="AB36" i="14" s="1"/>
  <c r="AA34" i="14"/>
  <c r="AB34" i="14" s="1"/>
  <c r="AA30" i="14"/>
  <c r="AB30" i="14" s="1"/>
  <c r="AA29" i="14"/>
  <c r="AB29" i="14" s="1"/>
  <c r="AA28" i="14"/>
  <c r="AA27" i="14"/>
  <c r="AA15" i="14"/>
  <c r="AA14" i="14"/>
  <c r="AB14" i="14" s="1"/>
  <c r="AA12" i="14"/>
  <c r="AB12" i="14" s="1"/>
  <c r="U9" i="14"/>
  <c r="U57" i="14"/>
  <c r="U56" i="14"/>
  <c r="U55" i="14"/>
  <c r="U54" i="14"/>
  <c r="U53" i="14"/>
  <c r="U51" i="14"/>
  <c r="U49" i="14"/>
  <c r="AB49" i="14" s="1"/>
  <c r="U48" i="14"/>
  <c r="AB48" i="14" s="1"/>
  <c r="U47" i="14"/>
  <c r="AB47" i="14" s="1"/>
  <c r="U46" i="14"/>
  <c r="AB46" i="14" s="1"/>
  <c r="U45" i="14"/>
  <c r="U44" i="14"/>
  <c r="U43" i="14"/>
  <c r="U42" i="14"/>
  <c r="U41" i="14"/>
  <c r="U40" i="14"/>
  <c r="U39" i="14"/>
  <c r="U37" i="14"/>
  <c r="U36" i="14"/>
  <c r="U35" i="14"/>
  <c r="U34" i="14"/>
  <c r="U32" i="14"/>
  <c r="U30" i="14"/>
  <c r="U29" i="14"/>
  <c r="U28" i="14"/>
  <c r="AB28" i="14" s="1"/>
  <c r="U27" i="14"/>
  <c r="AB27" i="14" s="1"/>
  <c r="U18" i="14"/>
  <c r="U16" i="14"/>
  <c r="U15" i="14"/>
  <c r="U14" i="14"/>
  <c r="U12" i="14"/>
  <c r="U11" i="14"/>
  <c r="U10" i="14"/>
  <c r="N57" i="14"/>
  <c r="N56" i="14"/>
  <c r="N55" i="14"/>
  <c r="N54" i="14"/>
  <c r="N53" i="14"/>
  <c r="N51" i="14"/>
  <c r="N49" i="14"/>
  <c r="N48" i="14"/>
  <c r="N47" i="14"/>
  <c r="N46" i="14"/>
  <c r="N45" i="14"/>
  <c r="N44" i="14"/>
  <c r="N43" i="14"/>
  <c r="N42" i="14"/>
  <c r="N41" i="14"/>
  <c r="N40" i="14"/>
  <c r="N39" i="14"/>
  <c r="N37" i="14"/>
  <c r="N36" i="14"/>
  <c r="N35" i="14"/>
  <c r="N34" i="14"/>
  <c r="N32" i="14"/>
  <c r="N30" i="14"/>
  <c r="A59" i="14" l="1" a="1"/>
  <c r="A59" i="14" s="1"/>
  <c r="AA18" i="14"/>
  <c r="AB18" i="14" s="1"/>
  <c r="AA56" i="14"/>
  <c r="AB56" i="14" s="1"/>
  <c r="AA35" i="14"/>
  <c r="AB35" i="14" s="1"/>
  <c r="AA16" i="14"/>
  <c r="AB16" i="14" s="1"/>
  <c r="AA32" i="14" l="1"/>
  <c r="AB32" i="14" s="1"/>
  <c r="V59" i="14"/>
  <c r="Q59" i="14"/>
  <c r="R59" i="14"/>
  <c r="S59" i="14"/>
  <c r="T59" i="14"/>
  <c r="P59" i="14"/>
  <c r="AA11" i="14" l="1"/>
  <c r="Z59" i="14"/>
  <c r="AA59" i="14" l="1"/>
  <c r="AB11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<sst xmlns="http://schemas.openxmlformats.org/spreadsheetml/2006/main" count="442" uniqueCount="184">
  <si>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</si>
  <si>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</si>
  <si>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</si>
  <si>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</si>
  <si>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</si>
  <si>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</si>
  <si>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</si>
  <si>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</si>
  <si>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</si>
  <si>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</si>
  <si>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</si>
  <si>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</si>
  <si>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</si>
  <si>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</si>
  <si>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</si>
  <si>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</si>
  <si>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</si>
  <si>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</si>
  <si>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</si>
  <si>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</si>
  <si>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</si>
  <si>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</si>
  <si>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</si>
  <si>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</si>
  <si>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</si>
  <si>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</si>
  <si>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</si>
  <si>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</si>
  <si>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</si>
  <si>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</si>
  <si>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</si>
  <si>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</si>
  <si>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</si>
  <si>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</si>
  <si>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</si>
  <si>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</si>
  <si>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BUCARAMANGA CIUDAD VITAL: LA VIDA ES SAGRADA</t>
  </si>
  <si>
    <t>Bucaramanga Segura</t>
  </si>
  <si>
    <t>Prevención Del Delito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</si>
  <si>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</si>
  <si>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</si>
  <si>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</si>
  <si>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Mantener el 100% de los programas que desarrolla la Administración Central.</t>
  </si>
  <si>
    <t>Porcentaje de programas que desarrolla la Administración Central mantenidos.</t>
  </si>
  <si>
    <t>Sec. Interior</t>
  </si>
  <si>
    <t>Espacio Público Vital</t>
  </si>
  <si>
    <t>Equipamiento Comunitario</t>
  </si>
  <si>
    <t>Mantener las 4 Plazas de Mercado administradas por el Municipio.</t>
  </si>
  <si>
    <t>Número de plazas de mercado administradas por el Municipio mantenidas.</t>
  </si>
  <si>
    <t>FORTALECIMIENTO A LA OPERATIVIDAD DE LOS CENTROS DE ACOPIO A CARGO DEL MUNICIPIO DE BUCARAMANGA</t>
  </si>
  <si>
    <t>Formular e implementar 1 programa de gestores de convivencia.</t>
  </si>
  <si>
    <t>Número de programas de gestores de convivencia formulados e implementados.</t>
  </si>
  <si>
    <t>Intervenir 10 puntos críticos de criminalidad con acciones integrales.</t>
  </si>
  <si>
    <t>Número de puntos críticos de criminalidad intervenidos con acciones integrales.</t>
  </si>
  <si>
    <t>Promoción De La Seguridad Ciudadana, El Orden Público Y La Convivencia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</si>
  <si>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</si>
  <si>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</si>
  <si>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Fortalecimiento Institucional A Los Organismos De Seguridad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</si>
  <si>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</si>
  <si>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</si>
  <si>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>IMPLEMENTACIÓN DE ACCIONES PARA EL MEJORAMIENTO DE LA CONSOLIDACIÓN Y MANEJO DE DATOS DEL OBSERVATORIO DE LA INFORMACIÓN ASOCIADA A LA SEGURIDAD Y CONVIVENCIA CIUDADANA EN EL MUNICIPIO DE BUCARAMANGA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</si>
  <si>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</si>
  <si>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</si>
  <si>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Promoción De Los Métodos De Resolución De Conflictos, Acceso A La Justicia Y Aplicación De La Justicia Restaurativa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</si>
  <si>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</si>
  <si>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</si>
  <si>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</si>
  <si>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</si>
  <si>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</si>
  <si>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</si>
  <si>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</si>
  <si>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Número de hogares de paso para las niñas y niños en riesgo y/o vulnerabilidad mantenidos.</t>
  </si>
  <si>
    <t>FORTALECIMIENTO DEL HOGAR DE PASO PARA PROTECCIÓN DE NIÑOS, NIÑAS Y ADOLESCENTES DEL MUNICIPIO DE BUCARAMANGA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</si>
  <si>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</si>
  <si>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</si>
  <si>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Mantener en funcionamiento el Circuito Cerrado de Televisión.</t>
  </si>
  <si>
    <t>Número de Circuitos Cerrados de Televisión en funcionamiento.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</si>
  <si>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</si>
  <si>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</si>
  <si>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</si>
  <si>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</si>
  <si>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Crear y mantener 1 observatorio de convivencia y seguridad ciudadana.</t>
  </si>
  <si>
    <t>Número de observatorios de convivencia y seguridad ciudadana creados y mantenidos.</t>
  </si>
  <si>
    <t>Formular 1 estrategia de diagnóstico y abordaje de las conflictividades sociales.</t>
  </si>
  <si>
    <t>Número de estrategias de diagnóstico y abordaje de las conflictividades sociales formuladas e implementadas.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</si>
  <si>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</si>
  <si>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</si>
  <si>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</si>
  <si>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</si>
  <si>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</si>
  <si>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</si>
  <si>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</si>
  <si>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</si>
  <si>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Atención A Víctimas Del Conflicto Armado</t>
  </si>
  <si>
    <t>Formular e implementar el Plan de Acción Territorial.</t>
  </si>
  <si>
    <t>Número de Planes de Acción Territorial formulados e implementados.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</si>
  <si>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</si>
  <si>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</si>
  <si>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</si>
  <si>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</si>
  <si>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</si>
  <si>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</si>
  <si>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</si>
  <si>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</si>
  <si>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Mantener el Centro de Atención Integral a Víctimas del conflicto interno - CAIV.</t>
  </si>
  <si>
    <t>Número de Centros de Atención Integral para las Víctimas del conflicto interno mantenidos.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</si>
  <si>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</si>
  <si>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</si>
  <si>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</si>
  <si>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</si>
  <si>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Sistema Penitenciario Carcelario En El Marco De Los Derechos Humanos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</si>
  <si>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</si>
  <si>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</si>
  <si>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</si>
  <si>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</si>
  <si>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APOYO A LA POBLACIÓN CARCELARIA DEL MUNICIPIO DE BUCARAMANGA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</si>
  <si>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</si>
  <si>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</si>
  <si>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</si>
  <si>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 xml:space="preserve"> PLAN DE ACCIÓN - PLAN DE DESARROLLO MUNICIPAL
SECRETARÍA DEL INTERIOR</t>
  </si>
  <si>
    <t xml:space="preserve">DESARROLLO DE ACCIONES PARA LA IDENTIFICACIÓN Y PREVENCIÓN DE CASOS DE NIÑOS, NIÑAS Y ADOLESCENTES VINCULADOS A DELITOS Y CONTRAVENCIONES  DENTRO Y FUERA DE LAS INSTITUCIONES EDUCATIVAS DEL MUNICIPIO DE BUCARAMANGA </t>
  </si>
  <si>
    <t>DESARROLLO DEL PROGRAMA CASA LIBERTAD EN LA CIUDAD DE BUCARAMANGA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</si>
  <si>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</si>
  <si>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</si>
  <si>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</si>
  <si>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</si>
  <si>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r>
      <t xml:space="preserve">Código:  </t>
    </r>
    <r>
      <rPr>
        <sz val="11"/>
        <rFont val="Arial"/>
        <family val="2"/>
      </rPr>
      <t>F-DPM-1210-238,37-030</t>
    </r>
  </si>
  <si>
    <t>IMPLEMENTACIÓN DE ACCIONES E INICIATIVAS SOCIALES PARA LA CONSERVACIÓN DE LA SANA CONVIVENCIA, GESTIÓN DE CONFLICTOS COMUNITARIOS Y USO ADECUADO DEL ESPACIO PÚBLICO EN EL MUNICIPIO DE BUCARAMANGA</t>
  </si>
  <si>
    <t>MEJORAMIENTO EN LA PRESTACIÓN DEL SERVICIO PARA LA ATENCIÓN AL CIUDADANO EN LAS COMISARÍAS E INSPECCIONES DEL MUNICIPIO DE BUCARAMANGA</t>
  </si>
  <si>
    <t>Código BPIN</t>
  </si>
  <si>
    <t>RECURSOS COMPROMETIDOS</t>
  </si>
  <si>
    <t>DESARROLLO DE ESTRATEGIAS PARA LA PREVENCIÓN DE DELITOS EN NIÑOS, NIÑAS, ADOLESCENTES Y JÓVENES EN LA CIUDAD DE BUCARAMANGA</t>
  </si>
  <si>
    <t>Manuel Vásquez</t>
  </si>
  <si>
    <t>MEJORAMIENTO DE LAS ESTRATEGIAS ORIENTADAS A LA PROTECCIÓN, PREVENCIÓN Y MITIGACIÓN DE LA VIOLENCIA INTRAFAMILIAR Y DE GENERO PARA POBLACIÓN VULNERABLE EN EL MUNICIPIO DE BUCARAMANGA.</t>
  </si>
  <si>
    <t>CONSOLIDACIÓN DE LA RUTA DE ATENCIÓN Y PROTECCION DE LIDERES Y LIDERESAS SOCIALES EN EL MUNICIPIO DE BUCARAMANGA</t>
  </si>
  <si>
    <t>FORTALECIMIENTO DEL PLAN DE BIENESTAR DE LA POLICIA METROPOLITANA DE BUCARAMANGA</t>
  </si>
  <si>
    <t>CONSOLIDACIÓN DE LA ESTRATEGIA DENOMINADA "AGUANTE LA BARRA: BARRISMO TOLERANTE, APORTAR, CONVIVIR Y ALENTAR" EN EL MUNICIPIO DE BUCARAMANGA.</t>
  </si>
  <si>
    <t>FORTALECIMIENTO A LA POLICÍA METROPOLITANA PARA LA OPERATIVIDAD DE LAS ESTRATEGIAS DE SEGURIDAD Y CONVIVENCIA CIUDADANA DE BUCARAMANGA</t>
  </si>
  <si>
    <t>DOTACION Y MANTENIMIENTO DE LOS SISTEMAS DE ALARMAS COMUNITARIAS EN EL MUNICIPIO DE BUCARAMANGA</t>
  </si>
  <si>
    <t>MANTENIMIENTO AL CIRCUITO CERRADO DE TELEVISIÓN CCTV PARA LAS ACCIONES DE CONTROL, SEGUIMIENTO, Y VIGILANCIA DE LA SEGURIDAD Y CONVIVENCIA CIUDADANA EN EL MUNICIPIO DE BUCARAMANGA</t>
  </si>
  <si>
    <t>MEJORAMIENTO A LAS ACCIONES REALIZADAS POR LOS COMITÉS Y CONSEJOS A CARGO DE LA SECRETARÍA DEL INTERIOR DEL MUNICIPIO DE BUCARAMANGA</t>
  </si>
  <si>
    <t>FORTALECIMIENTO DE LA CAPACIDAD INSTITUCIONAL A INSPECCIONES Y COMISARÍAS DEL MUNICIPIO DE BUCARAMANGA.</t>
  </si>
  <si>
    <t>FORTALECIMIENTO DEL PROGRAMA CASA DE JUSTICIA EN EL MUNICIPIO DE BUCARAMANGA</t>
  </si>
  <si>
    <t xml:space="preserve">MEJORAMIENTO DE LAS ESTRATEGIAS DIRIGIDAS  A LAS PERSONAS EN PROCESO DE REINCORPORACION DEL MUNICIPIO DE BUCARAMANGA </t>
  </si>
  <si>
    <t>FORTALECIMIENTO A LOS CENTROS DE ATENCIÓN ESPECIALIZADA CAE PARA LA OPERATIVIDAD DEL  SISTEMA DE RESPONSABILIDAD PENAL ADOLESCENTE EN EL MUNICIPIO DE BUCARAMANGA</t>
  </si>
  <si>
    <t>IMPLEMENTACIÓN DE ACCIONES PARA LA AYUDA Y MITIGACION  DE VICTIMAS DEL DELITO DE TRATA DE PERSONAS EN EL MUNICIPIO DE BUCARAMANGA</t>
  </si>
  <si>
    <t>FORTALECIMIENTO A LA ATENCIÓN INTEGRAL DE LA POBLACIÓN VÍCTIMA DEL CONFLICTO ARMADO EN EL MUNICIPIO DE BUCARAMANGA.</t>
  </si>
  <si>
    <t>MEJORAMIENTO Y OBRAS COMPLEMENTARIAS A LAS INSTALACIONES DEL CENTRO DE ATENCIÓN Y REPARACIÓN INTEGRAL DE LAS VÍCTIMAS CAIV DEL MUNICIPIO DE BUCARAMANGA</t>
  </si>
  <si>
    <t>FORTALECIMIENTO A LA GESTIÓN OPERATIVA PARA LA EFICIENCIA DE LA PRESTACIÓN DE SERVICIOS DE LA SECRETARIA DEL INTERIOR DIRIGIDOS A LA CIUDADANÍA DEL MUNICIPIO DE BUCARAMANGA.</t>
  </si>
  <si>
    <t>TOTAL COMPROMETIDO</t>
  </si>
  <si>
    <t>2.3.2.02.02.008.4502038.82199.201 - 24.000.000
2.3.2.02.02.008.4502038.83990.201 - 15.000.000
2.3.2.02.02.008.4502038.83990.201 - 12.000.000</t>
  </si>
  <si>
    <t>2.3.2.02.02.008.4101031.83990.201</t>
  </si>
  <si>
    <t xml:space="preserve">2.3.2.02.02.008.4101031.83990.201
2.3.2.02.02.008.4101031.82199.201
</t>
  </si>
  <si>
    <t>2.3.2.02.02.009.4101031.97321.201</t>
  </si>
  <si>
    <t>2.3.2.02.02.009.4101031.97990.201</t>
  </si>
  <si>
    <t>2.3.2.02.02.005.4101021.53290.201</t>
  </si>
  <si>
    <t>2.3.2.02.02.006.4102046.63290.201</t>
  </si>
  <si>
    <t>2.3.2.02.02.006.4102037.63290.201- $460.000.000
2.3.2.02.02.006.4102052.63290.201- $82.832.516</t>
  </si>
  <si>
    <t>2.3.2.02.02.008.4502017.82199.201
 2.3.2.02.02.008.4502022.83990.201</t>
  </si>
  <si>
    <t>2.3.2.02.02.006.4501029.64220.201- $35.000.000
2.3.2.02.02.008.4501029.83619.201- $15.000.000</t>
  </si>
  <si>
    <t>2.3.2.02.02.008.4501029.83990.201</t>
  </si>
  <si>
    <t>2.3.2.02.02.008.1202002.83990.201</t>
  </si>
  <si>
    <t>2.3.2.02.02.008.4502001.83990.201</t>
  </si>
  <si>
    <t>2.3.2.02.01.003.4501029.3331101.201- $170.000.000
2.3.2.02.01.003.4501029.3331101.261 - $30.000.000
2.3.2.01.01.003.05.03.4501052.4731101.201- $1.215.296.696
2.3.2.02.02.006.4501029.63399.201- $930.000.000
2.3.2.02.02.008.4501029.8714102.201- $200.000.000</t>
  </si>
  <si>
    <t>2.3.2.02.02.008.4501029.83990.204</t>
  </si>
  <si>
    <t>2.3.2.02.02.008.4501029.83990.204- $129.000.000</t>
  </si>
  <si>
    <t>2.3.2.02.02.008.4501056.8715999.204</t>
  </si>
  <si>
    <t>2.3.2.01.01.003.03.02.4599007.45250.204 - $500.000.000</t>
  </si>
  <si>
    <t>FORTALECIMIENTO DE LA MOVILIDAD Y TRANSPORTE DE PERSONAL DE LOS ORGANISMOS DE SEGURIDAD DEL MUNICIPIO DE BUCARAMANGA</t>
  </si>
  <si>
    <t>.3.2.01.01.003.07.01.4501029.4911401.204- $1.815.086.269
2.3.2.01.01.003.07.01.4501029.4911401.264 - $181.913.731</t>
  </si>
  <si>
    <t xml:space="preserve">DOTACIÓN DE MOBILIARIO Y ELEMENTOS PARA MEJORAR LA CAPACIDAD OPERATIVA EN INSTALACIONES DE LOS ORGANISMOS DE SEGURIDAD DEL MUNICIPIO DE BUCARAMANGA </t>
  </si>
  <si>
    <t>2.3.2.01.01.003.03.02.4599034.45250.204</t>
  </si>
  <si>
    <t>FORTALECIMIENTO DE LOS ORGANISMOS DE SEGURIDAD CON LOS ELEMENTOS NECESARIOS PARA LA REALIZACIÓN DE LAS FUNCIONES EN EL MUNICIPIO DE BUCARAMANGA</t>
  </si>
  <si>
    <t>2.3.2.02.01.003.4501029.3331101.204- $60.000.000</t>
  </si>
  <si>
    <t>2.3.2.02.02.008.4501029.83990.204 -  $89.720.137</t>
  </si>
  <si>
    <t>2.3.2.02.02.008.4501029.82199.204 - $180.600.000
2.3.2.02.02.008.4501029.83990.204 - $133.200.000</t>
  </si>
  <si>
    <t>2.3.2.02.02.008.4501029.82199.204
2.3.2.02.02.008.4501029.83990.204</t>
  </si>
  <si>
    <t xml:space="preserve">2.3.2.02.02.008.1206007.83990.201
2.3.2.02.02.008.1206007.82199.201
</t>
  </si>
  <si>
    <t>2.3.2.02.01.003.4501029.3824004.201</t>
  </si>
  <si>
    <t>2.3.2.02.02.008.1202034.82199.201</t>
  </si>
  <si>
    <t>AVANCE FÍSICO</t>
  </si>
  <si>
    <t>EFICACIA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</si>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</sst>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6" formatCode="dd/mm/yyyy;@"/>
    <numFmt numFmtId="167" formatCode="_-&quot;$&quot;\ * #,##0_-;\-&quot;$&quot;\ * #,##0_-;_-&quot;$&quot;\ * &quot;-&quot;??_-;_-@_-"/>
    <numFmt numFmtId="168" formatCode="&quot;$&quot;#,##0.00"/>
    <numFmt numFmtId="169" formatCode="&quot;$&quot;#,##0.0000"/>
    <numFmt numFmtId="170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sz val="11"/>
      <color rgb="FF4444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70">
    <xf numFmtId="0" fontId="0" fillId="0" borderId="0" xfId="0"/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/>
    </xf>
    <xf numFmtId="0" fontId="3" fillId="0" borderId="0" xfId="0" applyFont="1"/>
    <xf numFmtId="0" fontId="3" fillId="0" borderId="2" xfId="0" applyFont="1" applyBorder="1" applyAlignment="1">
      <alignment horizontal="justify" wrapText="1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2" borderId="5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66" fontId="3" fillId="0" borderId="2" xfId="109" applyNumberFormat="1" applyFont="1" applyBorder="1" applyAlignment="1">
      <alignment horizontal="center" vertical="center" wrapText="1"/>
    </xf>
    <xf numFmtId="9" fontId="3" fillId="0" borderId="2" xfId="111" applyFont="1" applyFill="1" applyBorder="1" applyAlignment="1">
      <alignment horizontal="center" vertical="center" wrapText="1"/>
    </xf>
    <xf numFmtId="5" fontId="3" fillId="0" borderId="2" xfId="11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5" fontId="3" fillId="0" borderId="2" xfId="11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/>
    </xf>
    <xf numFmtId="0" fontId="6" fillId="2" borderId="5" xfId="108" applyFont="1" applyFill="1" applyBorder="1" applyAlignment="1">
      <alignment horizontal="justify"/>
    </xf>
    <xf numFmtId="0" fontId="6" fillId="2" borderId="6" xfId="108" applyFont="1" applyFill="1" applyBorder="1"/>
    <xf numFmtId="0" fontId="6" fillId="2" borderId="2" xfId="108" applyFont="1" applyFill="1" applyBorder="1" applyAlignment="1">
      <alignment vertical="center"/>
    </xf>
    <xf numFmtId="167" fontId="6" fillId="2" borderId="2" xfId="112" applyNumberFormat="1" applyFont="1" applyFill="1" applyBorder="1" applyAlignment="1">
      <alignment vertical="center"/>
    </xf>
    <xf numFmtId="1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68" fontId="7" fillId="2" borderId="1" xfId="113" applyNumberFormat="1" applyFont="1" applyFill="1" applyBorder="1" applyAlignment="1">
      <alignment horizontal="center" vertical="center" wrapText="1"/>
    </xf>
    <xf numFmtId="168" fontId="7" fillId="2" borderId="2" xfId="113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5" fontId="3" fillId="0" borderId="1" xfId="11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9" fontId="4" fillId="2" borderId="2" xfId="111" applyFont="1" applyFill="1" applyBorder="1" applyAlignment="1">
      <alignment horizontal="center" vertical="center" wrapText="1"/>
    </xf>
    <xf numFmtId="0" fontId="6" fillId="3" borderId="0" xfId="108" applyFont="1" applyFill="1" applyAlignment="1">
      <alignment vertical="top"/>
    </xf>
    <xf numFmtId="0" fontId="6" fillId="3" borderId="0" xfId="108" applyFont="1" applyFill="1" applyAlignment="1">
      <alignment horizontal="center" vertical="top"/>
    </xf>
    <xf numFmtId="168" fontId="6" fillId="3" borderId="0" xfId="113" applyNumberFormat="1" applyFont="1" applyFill="1" applyAlignment="1">
      <alignment horizontal="center" vertical="center"/>
    </xf>
    <xf numFmtId="168" fontId="6" fillId="0" borderId="0" xfId="113" applyNumberFormat="1" applyFont="1" applyAlignment="1">
      <alignment horizontal="center" vertical="center"/>
    </xf>
    <xf numFmtId="0" fontId="6" fillId="3" borderId="0" xfId="108" applyFont="1" applyFill="1" applyAlignment="1">
      <alignment vertical="top" wrapText="1"/>
    </xf>
    <xf numFmtId="0" fontId="6" fillId="3" borderId="10" xfId="108" applyFont="1" applyFill="1" applyBorder="1" applyAlignment="1">
      <alignment horizontal="left" vertical="top" wrapText="1"/>
    </xf>
    <xf numFmtId="0" fontId="6" fillId="0" borderId="0" xfId="108" applyFont="1"/>
    <xf numFmtId="0" fontId="6" fillId="3" borderId="0" xfId="108" applyFont="1" applyFill="1" applyAlignment="1">
      <alignment horizontal="center" vertical="center"/>
    </xf>
    <xf numFmtId="0" fontId="6" fillId="3" borderId="0" xfId="108" applyFont="1" applyFill="1" applyAlignment="1">
      <alignment horizontal="center" vertical="center" wrapText="1"/>
    </xf>
    <xf numFmtId="0" fontId="6" fillId="3" borderId="10" xfId="108" applyFont="1" applyFill="1" applyBorder="1" applyAlignment="1">
      <alignment horizontal="left" vertical="center" wrapText="1"/>
    </xf>
    <xf numFmtId="0" fontId="6" fillId="0" borderId="0" xfId="108" applyFont="1" applyAlignment="1">
      <alignment horizontal="center" vertical="center"/>
    </xf>
    <xf numFmtId="0" fontId="6" fillId="0" borderId="0" xfId="108" applyFont="1" applyAlignment="1">
      <alignment vertical="center"/>
    </xf>
    <xf numFmtId="168" fontId="7" fillId="2" borderId="9" xfId="113" applyNumberFormat="1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horizontal="center" vertical="center"/>
    </xf>
    <xf numFmtId="0" fontId="6" fillId="0" borderId="0" xfId="108" applyFont="1" applyAlignment="1">
      <alignment horizontal="right"/>
    </xf>
    <xf numFmtId="0" fontId="6" fillId="0" borderId="0" xfId="108" applyFont="1" applyAlignment="1">
      <alignment horizontal="center"/>
    </xf>
    <xf numFmtId="0" fontId="6" fillId="0" borderId="0" xfId="108" applyFont="1" applyAlignment="1">
      <alignment wrapText="1"/>
    </xf>
    <xf numFmtId="0" fontId="6" fillId="0" borderId="0" xfId="108" applyFont="1" applyAlignment="1">
      <alignment horizontal="left" wrapText="1"/>
    </xf>
    <xf numFmtId="0" fontId="3" fillId="0" borderId="0" xfId="108" applyFont="1"/>
    <xf numFmtId="168" fontId="3" fillId="0" borderId="0" xfId="113" applyNumberFormat="1" applyFont="1" applyAlignment="1">
      <alignment horizontal="center" vertical="center"/>
    </xf>
    <xf numFmtId="169" fontId="3" fillId="0" borderId="0" xfId="113" applyNumberFormat="1" applyFont="1" applyAlignment="1">
      <alignment horizontal="center" vertical="center"/>
    </xf>
    <xf numFmtId="1" fontId="6" fillId="0" borderId="2" xfId="0" applyNumberFormat="1" applyFont="1" applyBorder="1" applyAlignment="1">
      <alignment horizontal="right" vertical="center" wrapText="1"/>
    </xf>
    <xf numFmtId="1" fontId="9" fillId="0" borderId="2" xfId="0" applyNumberFormat="1" applyFont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/>
    </xf>
    <xf numFmtId="166" fontId="3" fillId="0" borderId="5" xfId="109" applyNumberFormat="1" applyFont="1" applyBorder="1" applyAlignment="1">
      <alignment horizontal="center" vertical="center" wrapText="1"/>
    </xf>
    <xf numFmtId="9" fontId="7" fillId="2" borderId="2" xfId="108" applyNumberFormat="1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horizontal="center" vertical="center" wrapText="1"/>
    </xf>
    <xf numFmtId="9" fontId="6" fillId="2" borderId="2" xfId="107" applyFont="1" applyFill="1" applyBorder="1" applyAlignment="1">
      <alignment horizontal="center" vertical="center" wrapText="1"/>
    </xf>
    <xf numFmtId="9" fontId="6" fillId="2" borderId="1" xfId="107" applyFont="1" applyFill="1" applyBorder="1" applyAlignment="1">
      <alignment horizontal="center" vertical="center" wrapText="1"/>
    </xf>
    <xf numFmtId="170" fontId="6" fillId="0" borderId="2" xfId="113" applyNumberFormat="1" applyFont="1" applyFill="1" applyBorder="1" applyAlignment="1">
      <alignment horizontal="right" vertical="center" wrapText="1"/>
    </xf>
    <xf numFmtId="170" fontId="3" fillId="0" borderId="2" xfId="113" applyNumberFormat="1" applyFont="1" applyFill="1" applyBorder="1" applyAlignment="1">
      <alignment horizontal="right" vertical="center" wrapText="1"/>
    </xf>
    <xf numFmtId="170" fontId="7" fillId="2" borderId="2" xfId="113" applyNumberFormat="1" applyFont="1" applyFill="1" applyBorder="1" applyAlignment="1">
      <alignment horizontal="right" vertical="center" wrapText="1"/>
    </xf>
    <xf numFmtId="170" fontId="3" fillId="0" borderId="2" xfId="113" applyNumberFormat="1" applyFont="1" applyBorder="1" applyAlignment="1">
      <alignment horizontal="right" vertical="center"/>
    </xf>
    <xf numFmtId="170" fontId="9" fillId="0" borderId="2" xfId="113" applyNumberFormat="1" applyFont="1" applyBorder="1" applyAlignment="1">
      <alignment horizontal="right" vertical="center" wrapText="1"/>
    </xf>
    <xf numFmtId="170" fontId="3" fillId="0" borderId="2" xfId="113" applyNumberFormat="1" applyFont="1" applyFill="1" applyBorder="1" applyAlignment="1">
      <alignment horizontal="right" vertical="center"/>
    </xf>
    <xf numFmtId="170" fontId="6" fillId="0" borderId="4" xfId="113" applyNumberFormat="1" applyFont="1" applyFill="1" applyBorder="1" applyAlignment="1">
      <alignment horizontal="right" vertical="center" wrapText="1"/>
    </xf>
    <xf numFmtId="170" fontId="9" fillId="0" borderId="2" xfId="113" applyNumberFormat="1" applyFont="1" applyFill="1" applyBorder="1" applyAlignment="1">
      <alignment horizontal="right" vertical="center"/>
    </xf>
    <xf numFmtId="170" fontId="3" fillId="0" borderId="3" xfId="113" applyNumberFormat="1" applyFont="1" applyFill="1" applyBorder="1" applyAlignment="1">
      <alignment horizontal="right" vertical="center" wrapText="1"/>
    </xf>
    <xf numFmtId="170" fontId="3" fillId="0" borderId="3" xfId="113" applyNumberFormat="1" applyFont="1" applyBorder="1" applyAlignment="1">
      <alignment horizontal="right" vertical="center"/>
    </xf>
    <xf numFmtId="170" fontId="6" fillId="0" borderId="3" xfId="113" applyNumberFormat="1" applyFont="1" applyFill="1" applyBorder="1" applyAlignment="1">
      <alignment horizontal="right" vertical="center" wrapText="1"/>
    </xf>
    <xf numFmtId="170" fontId="6" fillId="0" borderId="3" xfId="113" applyNumberFormat="1" applyFont="1" applyFill="1" applyBorder="1" applyAlignment="1">
      <alignment horizontal="right" vertical="center"/>
    </xf>
    <xf numFmtId="170" fontId="6" fillId="0" borderId="1" xfId="113" applyNumberFormat="1" applyFont="1" applyFill="1" applyBorder="1" applyAlignment="1">
      <alignment horizontal="right" vertical="center" wrapText="1"/>
    </xf>
    <xf numFmtId="170" fontId="7" fillId="2" borderId="1" xfId="113" applyNumberFormat="1" applyFont="1" applyFill="1" applyBorder="1" applyAlignment="1">
      <alignment horizontal="right" vertical="center" wrapText="1"/>
    </xf>
    <xf numFmtId="170" fontId="3" fillId="0" borderId="1" xfId="113" applyNumberFormat="1" applyFont="1" applyFill="1" applyBorder="1" applyAlignment="1">
      <alignment horizontal="right" vertical="center" wrapText="1"/>
    </xf>
    <xf numFmtId="170" fontId="9" fillId="0" borderId="1" xfId="113" applyNumberFormat="1" applyFont="1" applyBorder="1" applyAlignment="1">
      <alignment horizontal="right" vertical="center"/>
    </xf>
    <xf numFmtId="170" fontId="7" fillId="2" borderId="4" xfId="113" applyNumberFormat="1" applyFont="1" applyFill="1" applyBorder="1" applyAlignment="1">
      <alignment horizontal="right" vertical="center" wrapText="1"/>
    </xf>
    <xf numFmtId="170" fontId="3" fillId="0" borderId="1" xfId="113" applyNumberFormat="1" applyFont="1" applyBorder="1" applyAlignment="1">
      <alignment horizontal="right" vertical="center"/>
    </xf>
    <xf numFmtId="170" fontId="9" fillId="0" borderId="1" xfId="113" applyNumberFormat="1" applyFont="1" applyBorder="1" applyAlignment="1">
      <alignment horizontal="right" vertical="center" wrapText="1"/>
    </xf>
    <xf numFmtId="170" fontId="3" fillId="0" borderId="4" xfId="113" applyNumberFormat="1" applyFont="1" applyFill="1" applyBorder="1" applyAlignment="1">
      <alignment horizontal="right" vertical="center" wrapText="1"/>
    </xf>
    <xf numFmtId="170" fontId="9" fillId="0" borderId="2" xfId="113" applyNumberFormat="1" applyFont="1" applyFill="1" applyBorder="1" applyAlignment="1">
      <alignment horizontal="right" vertical="center" wrapText="1"/>
    </xf>
    <xf numFmtId="170" fontId="6" fillId="0" borderId="2" xfId="113" applyNumberFormat="1" applyFont="1" applyFill="1" applyBorder="1" applyAlignment="1">
      <alignment horizontal="right" vertical="center"/>
    </xf>
    <xf numFmtId="170" fontId="3" fillId="0" borderId="1" xfId="113" applyNumberFormat="1" applyFont="1" applyFill="1" applyBorder="1" applyAlignment="1">
      <alignment horizontal="right" vertical="center"/>
    </xf>
    <xf numFmtId="170" fontId="9" fillId="0" borderId="4" xfId="113" applyNumberFormat="1" applyFont="1" applyBorder="1" applyAlignment="1">
      <alignment horizontal="right" vertical="center" wrapText="1"/>
    </xf>
    <xf numFmtId="170" fontId="9" fillId="0" borderId="3" xfId="113" applyNumberFormat="1" applyFont="1" applyFill="1" applyBorder="1" applyAlignment="1">
      <alignment horizontal="right" vertical="center"/>
    </xf>
    <xf numFmtId="170" fontId="6" fillId="0" borderId="7" xfId="113" applyNumberFormat="1" applyFont="1" applyFill="1" applyBorder="1" applyAlignment="1">
      <alignment horizontal="right" vertical="center" wrapText="1"/>
    </xf>
    <xf numFmtId="170" fontId="9" fillId="0" borderId="7" xfId="113" applyNumberFormat="1" applyFont="1" applyFill="1" applyBorder="1" applyAlignment="1">
      <alignment horizontal="right" vertical="center" wrapText="1"/>
    </xf>
    <xf numFmtId="170" fontId="6" fillId="0" borderId="7" xfId="113" applyNumberFormat="1" applyFont="1" applyFill="1" applyBorder="1" applyAlignment="1">
      <alignment horizontal="right" vertical="center"/>
    </xf>
    <xf numFmtId="170" fontId="7" fillId="2" borderId="2" xfId="113" applyNumberFormat="1" applyFont="1" applyFill="1" applyBorder="1" applyAlignment="1">
      <alignment horizontal="right" vertical="center"/>
    </xf>
    <xf numFmtId="170" fontId="6" fillId="2" borderId="7" xfId="113" applyNumberFormat="1" applyFont="1" applyFill="1" applyBorder="1" applyAlignment="1">
      <alignment horizontal="right" vertical="center"/>
    </xf>
    <xf numFmtId="170" fontId="6" fillId="2" borderId="2" xfId="113" applyNumberFormat="1" applyFont="1" applyFill="1" applyBorder="1" applyAlignment="1">
      <alignment horizontal="right" vertical="center"/>
    </xf>
    <xf numFmtId="0" fontId="6" fillId="2" borderId="2" xfId="108" applyFont="1" applyFill="1" applyBorder="1" applyAlignment="1">
      <alignment horizontal="center" vertical="center"/>
    </xf>
    <xf numFmtId="170" fontId="9" fillId="0" borderId="1" xfId="113" applyNumberFormat="1" applyFont="1" applyFill="1" applyBorder="1" applyAlignment="1">
      <alignment horizontal="right" vertical="center"/>
    </xf>
    <xf numFmtId="0" fontId="6" fillId="0" borderId="0" xfId="108" applyFont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/>
    </xf>
    <xf numFmtId="9" fontId="6" fillId="0" borderId="3" xfId="107" applyFont="1" applyFill="1" applyBorder="1" applyAlignment="1">
      <alignment horizontal="center" vertical="center"/>
    </xf>
    <xf numFmtId="9" fontId="6" fillId="0" borderId="4" xfId="107" applyFont="1" applyFill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 wrapText="1"/>
    </xf>
    <xf numFmtId="9" fontId="6" fillId="2" borderId="2" xfId="107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170" fontId="7" fillId="2" borderId="2" xfId="113" applyNumberFormat="1" applyFont="1" applyFill="1" applyBorder="1" applyAlignment="1">
      <alignment horizontal="right" vertical="center" wrapText="1"/>
    </xf>
    <xf numFmtId="9" fontId="3" fillId="0" borderId="1" xfId="111" applyFont="1" applyFill="1" applyBorder="1" applyAlignment="1">
      <alignment horizontal="center" vertical="center" wrapText="1"/>
    </xf>
    <xf numFmtId="9" fontId="3" fillId="0" borderId="3" xfId="111" applyFont="1" applyFill="1" applyBorder="1" applyAlignment="1">
      <alignment horizontal="center" vertical="center" wrapText="1"/>
    </xf>
    <xf numFmtId="5" fontId="3" fillId="0" borderId="1" xfId="110" applyNumberFormat="1" applyFont="1" applyFill="1" applyBorder="1" applyAlignment="1">
      <alignment horizontal="center" vertical="center" wrapText="1"/>
    </xf>
    <xf numFmtId="5" fontId="3" fillId="0" borderId="3" xfId="11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0" fontId="7" fillId="2" borderId="1" xfId="113" applyNumberFormat="1" applyFont="1" applyFill="1" applyBorder="1" applyAlignment="1">
      <alignment horizontal="right" vertical="center" wrapText="1"/>
    </xf>
    <xf numFmtId="170" fontId="7" fillId="2" borderId="3" xfId="113" applyNumberFormat="1" applyFont="1" applyFill="1" applyBorder="1" applyAlignment="1">
      <alignment horizontal="righ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170" fontId="7" fillId="2" borderId="4" xfId="113" applyNumberFormat="1" applyFont="1" applyFill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9" fontId="3" fillId="0" borderId="4" xfId="111" applyFont="1" applyFill="1" applyBorder="1" applyAlignment="1">
      <alignment horizontal="center" vertical="center" wrapText="1"/>
    </xf>
    <xf numFmtId="5" fontId="3" fillId="0" borderId="4" xfId="11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5" xfId="109" applyNumberFormat="1" applyFont="1" applyBorder="1" applyAlignment="1">
      <alignment horizontal="left" vertical="center" wrapText="1"/>
    </xf>
    <xf numFmtId="2" fontId="7" fillId="0" borderId="6" xfId="109" applyNumberFormat="1" applyFont="1" applyBorder="1" applyAlignment="1">
      <alignment horizontal="left" vertical="center" wrapText="1"/>
    </xf>
    <xf numFmtId="2" fontId="7" fillId="0" borderId="7" xfId="109" applyNumberFormat="1" applyFont="1" applyBorder="1" applyAlignment="1">
      <alignment horizontal="left" vertical="center" wrapText="1"/>
    </xf>
    <xf numFmtId="0" fontId="7" fillId="2" borderId="1" xfId="108" applyFont="1" applyFill="1" applyBorder="1" applyAlignment="1">
      <alignment horizontal="center" vertical="center" wrapText="1"/>
    </xf>
    <xf numFmtId="0" fontId="7" fillId="2" borderId="3" xfId="108" applyFont="1" applyFill="1" applyBorder="1" applyAlignment="1">
      <alignment horizontal="center" vertical="center" wrapText="1"/>
    </xf>
    <xf numFmtId="0" fontId="7" fillId="2" borderId="5" xfId="108" applyFont="1" applyFill="1" applyBorder="1" applyAlignment="1">
      <alignment horizontal="center" vertical="center" wrapText="1"/>
    </xf>
    <xf numFmtId="0" fontId="7" fillId="2" borderId="7" xfId="108" applyFont="1" applyFill="1" applyBorder="1" applyAlignment="1">
      <alignment horizontal="center" vertical="center" wrapText="1"/>
    </xf>
    <xf numFmtId="2" fontId="6" fillId="0" borderId="0" xfId="108" applyNumberFormat="1" applyFont="1" applyAlignment="1">
      <alignment horizontal="center" vertical="center" wrapText="1"/>
    </xf>
    <xf numFmtId="2" fontId="7" fillId="0" borderId="8" xfId="108" applyNumberFormat="1" applyFont="1" applyBorder="1" applyAlignment="1">
      <alignment horizontal="center" vertical="center" wrapText="1"/>
    </xf>
    <xf numFmtId="2" fontId="6" fillId="0" borderId="2" xfId="108" applyNumberFormat="1" applyFont="1" applyBorder="1" applyAlignment="1">
      <alignment horizontal="center" vertical="center" wrapText="1"/>
    </xf>
    <xf numFmtId="2" fontId="7" fillId="0" borderId="9" xfId="108" applyNumberFormat="1" applyFont="1" applyBorder="1" applyAlignment="1">
      <alignment horizontal="center" vertical="center" wrapText="1"/>
    </xf>
    <xf numFmtId="2" fontId="7" fillId="0" borderId="0" xfId="108" applyNumberFormat="1" applyFont="1" applyAlignment="1">
      <alignment horizontal="center" vertical="center" wrapText="1"/>
    </xf>
    <xf numFmtId="2" fontId="7" fillId="0" borderId="10" xfId="108" applyNumberFormat="1" applyFont="1" applyBorder="1" applyAlignment="1">
      <alignment horizontal="center" vertical="center" wrapText="1"/>
    </xf>
    <xf numFmtId="2" fontId="7" fillId="0" borderId="11" xfId="108" applyNumberFormat="1" applyFont="1" applyBorder="1" applyAlignment="1">
      <alignment horizontal="center" vertical="center" wrapText="1"/>
    </xf>
    <xf numFmtId="2" fontId="6" fillId="0" borderId="1" xfId="108" applyNumberFormat="1" applyFont="1" applyBorder="1" applyAlignment="1">
      <alignment horizontal="center" vertical="center" wrapText="1"/>
    </xf>
    <xf numFmtId="0" fontId="4" fillId="0" borderId="2" xfId="108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top"/>
    </xf>
    <xf numFmtId="0" fontId="4" fillId="0" borderId="5" xfId="108" applyFont="1" applyBorder="1" applyAlignment="1">
      <alignment horizontal="left" vertical="center"/>
    </xf>
    <xf numFmtId="0" fontId="4" fillId="0" borderId="6" xfId="108" applyFont="1" applyBorder="1" applyAlignment="1">
      <alignment horizontal="left" vertical="center"/>
    </xf>
    <xf numFmtId="0" fontId="4" fillId="0" borderId="7" xfId="108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7" fillId="2" borderId="5" xfId="108" applyFont="1" applyFill="1" applyBorder="1" applyAlignment="1">
      <alignment horizontal="center" vertical="center"/>
    </xf>
    <xf numFmtId="0" fontId="7" fillId="2" borderId="6" xfId="108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horizontal="center" vertical="center"/>
    </xf>
    <xf numFmtId="168" fontId="7" fillId="2" borderId="2" xfId="113" applyNumberFormat="1" applyFont="1" applyFill="1" applyBorder="1" applyAlignment="1" applyProtection="1">
      <alignment horizontal="center" vertical="center"/>
      <protection locked="0"/>
    </xf>
    <xf numFmtId="0" fontId="7" fillId="2" borderId="2" xfId="108" applyFont="1" applyFill="1" applyBorder="1" applyAlignment="1">
      <alignment horizontal="center" vertical="center"/>
    </xf>
    <xf numFmtId="168" fontId="7" fillId="2" borderId="1" xfId="113" applyNumberFormat="1" applyFont="1" applyFill="1" applyBorder="1" applyAlignment="1" applyProtection="1">
      <alignment horizontal="center" vertical="center"/>
      <protection locked="0"/>
    </xf>
    <xf numFmtId="2" fontId="7" fillId="0" borderId="2" xfId="109" applyNumberFormat="1" applyFont="1" applyBorder="1" applyAlignment="1" applyProtection="1">
      <alignment horizontal="left" vertical="center" wrapText="1"/>
      <protection locked="0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 [0]" xfId="113" builtinId="7"/>
    <cellStyle name="Moneda 2" xfId="110" xr:uid="{40C1039A-B1A1-420C-9517-31F1234C1747}"/>
    <cellStyle name="Moneda 3" xfId="112" xr:uid="{EA35477E-CB88-4394-80C1-94BAB4022D9C}"/>
    <cellStyle name="Normal" xfId="0" builtinId="0"/>
    <cellStyle name="Normal 2" xfId="108" xr:uid="{00000000-0005-0000-0000-00006D000000}"/>
    <cellStyle name="Normal 2 2" xfId="109" xr:uid="{A83521B7-6ABF-43A7-AB61-EFF1EC6884BA}"/>
    <cellStyle name="Porcentaje" xfId="107" builtinId="5"/>
    <cellStyle name="Porcentaje 2" xfId="111" xr:uid="{415335B6-E015-47D7-80BD-53BAF577034C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537371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66"/>
  <sheetViews>
    <sheetView showGridLines="0" tabSelected="1" zoomScale="60" zoomScaleNormal="60" workbookViewId="0">
      <selection activeCell="AG52" sqref="AG1:XFD1048576"/>
    </sheetView>
  </sheetViews>
  <sheetFormatPr baseColWidth="10" defaultColWidth="0" defaultRowHeight="14.25" zeroHeight="1" x14ac:dyDescent="0.2"/>
  <cols>
    <col min="1" max="1" width="6.75" style="7" customWidth="1"/>
    <col min="2" max="2" width="24.25" style="7" customWidth="1"/>
    <col min="3" max="3" width="21.25" style="7" customWidth="1"/>
    <col min="4" max="4" width="22.75" style="7" customWidth="1"/>
    <col min="5" max="6" width="49.375" style="10" customWidth="1"/>
    <col min="7" max="7" width="22.875" style="11" bestFit="1" customWidth="1"/>
    <col min="8" max="8" width="44.5" style="12" customWidth="1"/>
    <col min="9" max="9" width="19.75" style="7" customWidth="1"/>
    <col min="10" max="10" width="20.5" style="7" customWidth="1"/>
    <col min="11" max="11" width="19.75" style="7" customWidth="1"/>
    <col min="12" max="13" width="15.75" style="7" customWidth="1"/>
    <col min="14" max="14" width="17.875" style="7" customWidth="1"/>
    <col min="15" max="15" width="42.125" style="7" customWidth="1"/>
    <col min="16" max="26" width="20.25" style="66" customWidth="1"/>
    <col min="27" max="27" width="24.25" style="66" customWidth="1"/>
    <col min="28" max="28" width="16.25" style="13" customWidth="1"/>
    <col min="29" max="29" width="19.25" style="13" customWidth="1"/>
    <col min="30" max="31" width="22" style="13" customWidth="1"/>
    <col min="32" max="32" width="11.25" style="7" customWidth="1"/>
    <col min="33" max="16384" width="11.25" style="7" hidden="1"/>
  </cols>
  <sheetData>
    <row r="1" spans="1:74" ht="13.9" customHeight="1" x14ac:dyDescent="0.2">
      <c r="A1" s="148"/>
      <c r="B1" s="149" t="s">
        <v>119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50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51"/>
      <c r="AC1" s="169" t="s">
        <v>126</v>
      </c>
      <c r="AD1" s="169"/>
      <c r="AE1" s="169"/>
    </row>
    <row r="2" spans="1:74" ht="15" x14ac:dyDescent="0.2">
      <c r="A2" s="148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0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3"/>
      <c r="AC2" s="141" t="s">
        <v>182</v>
      </c>
      <c r="AD2" s="142"/>
      <c r="AE2" s="143"/>
    </row>
    <row r="3" spans="1:74" ht="13.9" customHeight="1" x14ac:dyDescent="0.2">
      <c r="A3" s="148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0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3"/>
      <c r="AC3" s="141" t="s">
        <v>183</v>
      </c>
      <c r="AD3" s="142"/>
      <c r="AE3" s="143"/>
    </row>
    <row r="4" spans="1:74" ht="15" x14ac:dyDescent="0.2">
      <c r="A4" s="148"/>
      <c r="B4" s="152"/>
      <c r="C4" s="152"/>
      <c r="D4" s="154"/>
      <c r="E4" s="154"/>
      <c r="F4" s="154"/>
      <c r="G4" s="154"/>
      <c r="H4" s="152"/>
      <c r="I4" s="152"/>
      <c r="J4" s="152"/>
      <c r="K4" s="152"/>
      <c r="L4" s="152"/>
      <c r="M4" s="152"/>
      <c r="N4" s="152"/>
      <c r="O4" s="155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3"/>
      <c r="AC4" s="169" t="s">
        <v>28</v>
      </c>
      <c r="AD4" s="169"/>
      <c r="AE4" s="169"/>
    </row>
    <row r="5" spans="1:74" s="47" customFormat="1" ht="15" x14ac:dyDescent="0.2">
      <c r="A5" s="156" t="s">
        <v>26</v>
      </c>
      <c r="B5" s="156"/>
      <c r="C5" s="156"/>
      <c r="D5" s="157">
        <v>45028</v>
      </c>
      <c r="E5" s="157"/>
      <c r="F5" s="157"/>
      <c r="G5" s="157"/>
      <c r="H5" s="41"/>
      <c r="I5" s="41"/>
      <c r="J5" s="41"/>
      <c r="K5" s="41"/>
      <c r="L5" s="42"/>
      <c r="M5" s="42"/>
      <c r="N5" s="42"/>
      <c r="O5" s="110"/>
      <c r="P5" s="43"/>
      <c r="Q5" s="43"/>
      <c r="R5" s="43"/>
      <c r="S5" s="43"/>
      <c r="T5" s="43"/>
      <c r="U5" s="43"/>
      <c r="V5" s="44"/>
      <c r="W5" s="44"/>
      <c r="X5" s="44"/>
      <c r="Y5" s="44"/>
      <c r="Z5" s="44"/>
      <c r="AA5" s="44"/>
      <c r="AB5" s="42"/>
      <c r="AC5" s="41"/>
      <c r="AD5" s="45"/>
      <c r="AE5" s="46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s="51" customFormat="1" ht="15" x14ac:dyDescent="0.2">
      <c r="A6" s="158" t="s">
        <v>27</v>
      </c>
      <c r="B6" s="159"/>
      <c r="C6" s="160"/>
      <c r="D6" s="161">
        <v>45016</v>
      </c>
      <c r="E6" s="161"/>
      <c r="F6" s="161"/>
      <c r="G6" s="162"/>
      <c r="H6" s="41"/>
      <c r="I6" s="41"/>
      <c r="J6" s="41"/>
      <c r="K6" s="41"/>
      <c r="L6" s="42"/>
      <c r="M6" s="48"/>
      <c r="N6" s="48"/>
      <c r="O6" s="110"/>
      <c r="P6" s="43"/>
      <c r="Q6" s="43"/>
      <c r="R6" s="43"/>
      <c r="S6" s="43"/>
      <c r="T6" s="43"/>
      <c r="U6" s="43"/>
      <c r="V6" s="44"/>
      <c r="W6" s="44"/>
      <c r="X6" s="44"/>
      <c r="Y6" s="44"/>
      <c r="Z6" s="44"/>
      <c r="AA6" s="44"/>
      <c r="AB6" s="48"/>
      <c r="AC6" s="48"/>
      <c r="AD6" s="49"/>
      <c r="AE6" s="50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s="52" customFormat="1" ht="15" x14ac:dyDescent="0.2">
      <c r="A7" s="163" t="s">
        <v>9</v>
      </c>
      <c r="B7" s="164"/>
      <c r="C7" s="164"/>
      <c r="D7" s="164"/>
      <c r="E7" s="164"/>
      <c r="F7" s="165"/>
      <c r="G7" s="163" t="s">
        <v>10</v>
      </c>
      <c r="H7" s="164"/>
      <c r="I7" s="164"/>
      <c r="J7" s="164"/>
      <c r="K7" s="165"/>
      <c r="L7" s="163" t="s">
        <v>22</v>
      </c>
      <c r="M7" s="164"/>
      <c r="N7" s="164"/>
      <c r="O7" s="167" t="s">
        <v>20</v>
      </c>
      <c r="P7" s="167"/>
      <c r="Q7" s="167"/>
      <c r="R7" s="167"/>
      <c r="S7" s="167"/>
      <c r="T7" s="167"/>
      <c r="U7" s="167"/>
      <c r="V7" s="168" t="s">
        <v>130</v>
      </c>
      <c r="W7" s="166"/>
      <c r="X7" s="166"/>
      <c r="Y7" s="166"/>
      <c r="Z7" s="166"/>
      <c r="AA7" s="166"/>
      <c r="AB7" s="144" t="s">
        <v>15</v>
      </c>
      <c r="AC7" s="144" t="s">
        <v>23</v>
      </c>
      <c r="AD7" s="146" t="s">
        <v>21</v>
      </c>
      <c r="AE7" s="147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</row>
    <row r="8" spans="1:74" s="47" customFormat="1" ht="45" x14ac:dyDescent="0.2">
      <c r="A8" s="15" t="s">
        <v>25</v>
      </c>
      <c r="B8" s="16" t="s">
        <v>0</v>
      </c>
      <c r="C8" s="15" t="s">
        <v>5</v>
      </c>
      <c r="D8" s="15" t="s">
        <v>1</v>
      </c>
      <c r="E8" s="15" t="s">
        <v>6</v>
      </c>
      <c r="F8" s="16" t="s">
        <v>16</v>
      </c>
      <c r="G8" s="16" t="s">
        <v>129</v>
      </c>
      <c r="H8" s="16" t="s">
        <v>2</v>
      </c>
      <c r="I8" s="16" t="s">
        <v>14</v>
      </c>
      <c r="J8" s="16" t="s">
        <v>18</v>
      </c>
      <c r="K8" s="16" t="s">
        <v>19</v>
      </c>
      <c r="L8" s="16" t="s">
        <v>3</v>
      </c>
      <c r="M8" s="16" t="s">
        <v>4</v>
      </c>
      <c r="N8" s="16" t="s">
        <v>180</v>
      </c>
      <c r="O8" s="16" t="s">
        <v>8</v>
      </c>
      <c r="P8" s="53" t="s">
        <v>30</v>
      </c>
      <c r="Q8" s="35" t="s">
        <v>7</v>
      </c>
      <c r="R8" s="35" t="s">
        <v>24</v>
      </c>
      <c r="S8" s="35" t="s">
        <v>29</v>
      </c>
      <c r="T8" s="34" t="s">
        <v>11</v>
      </c>
      <c r="U8" s="35" t="s">
        <v>17</v>
      </c>
      <c r="V8" s="34" t="s">
        <v>30</v>
      </c>
      <c r="W8" s="35" t="s">
        <v>7</v>
      </c>
      <c r="X8" s="35" t="s">
        <v>24</v>
      </c>
      <c r="Y8" s="35" t="s">
        <v>29</v>
      </c>
      <c r="Z8" s="34" t="s">
        <v>11</v>
      </c>
      <c r="AA8" s="35" t="s">
        <v>149</v>
      </c>
      <c r="AB8" s="145"/>
      <c r="AC8" s="145"/>
      <c r="AD8" s="16" t="s">
        <v>12</v>
      </c>
      <c r="AE8" s="16" t="s">
        <v>13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57" x14ac:dyDescent="0.2">
      <c r="A9" s="1">
        <v>99</v>
      </c>
      <c r="B9" s="2" t="s">
        <v>34</v>
      </c>
      <c r="C9" s="2" t="s">
        <v>35</v>
      </c>
      <c r="D9" s="2" t="s">
        <v>39</v>
      </c>
      <c r="E9" s="17" t="s">
        <v>40</v>
      </c>
      <c r="F9" s="18" t="s">
        <v>41</v>
      </c>
      <c r="G9" s="68">
        <v>2021680010086</v>
      </c>
      <c r="H9" s="4" t="s">
        <v>131</v>
      </c>
      <c r="I9" s="8"/>
      <c r="J9" s="19">
        <v>44927</v>
      </c>
      <c r="K9" s="19">
        <v>45291</v>
      </c>
      <c r="L9" s="31">
        <v>1</v>
      </c>
      <c r="M9" s="74">
        <v>0.25</v>
      </c>
      <c r="N9" s="70">
        <f>IFERROR(M9/L9,"-")</f>
        <v>0.25</v>
      </c>
      <c r="O9" s="54"/>
      <c r="P9" s="77"/>
      <c r="Q9" s="78"/>
      <c r="R9" s="78"/>
      <c r="S9" s="78"/>
      <c r="T9" s="77">
        <v>12750000</v>
      </c>
      <c r="U9" s="79">
        <f>SUM(P9:T9)</f>
        <v>12750000</v>
      </c>
      <c r="V9" s="80"/>
      <c r="W9" s="78"/>
      <c r="X9" s="78"/>
      <c r="Y9" s="78"/>
      <c r="Z9" s="78">
        <v>9166667</v>
      </c>
      <c r="AA9" s="79">
        <f>SUM(V9:Z9)</f>
        <v>9166667</v>
      </c>
      <c r="AB9" s="20">
        <f>IFERROR(AA9/U9,"-")</f>
        <v>0.71895427450980387</v>
      </c>
      <c r="AC9" s="21"/>
      <c r="AD9" s="22" t="s">
        <v>44</v>
      </c>
      <c r="AE9" s="2" t="s">
        <v>132</v>
      </c>
    </row>
    <row r="10" spans="1:74" ht="53.25" customHeight="1" x14ac:dyDescent="0.2">
      <c r="A10" s="1">
        <v>217</v>
      </c>
      <c r="B10" s="3" t="s">
        <v>36</v>
      </c>
      <c r="C10" s="3" t="s">
        <v>45</v>
      </c>
      <c r="D10" s="3" t="s">
        <v>46</v>
      </c>
      <c r="E10" s="17" t="s">
        <v>47</v>
      </c>
      <c r="F10" s="18" t="s">
        <v>48</v>
      </c>
      <c r="G10" s="68">
        <v>2020680010110</v>
      </c>
      <c r="H10" s="4" t="s">
        <v>49</v>
      </c>
      <c r="I10" s="8"/>
      <c r="J10" s="19">
        <v>44927</v>
      </c>
      <c r="K10" s="19">
        <v>45291</v>
      </c>
      <c r="L10" s="32">
        <v>4</v>
      </c>
      <c r="M10" s="74">
        <v>0.25</v>
      </c>
      <c r="N10" s="70">
        <f>IFERROR(M10/L10,"-")</f>
        <v>6.25E-2</v>
      </c>
      <c r="O10" s="55"/>
      <c r="P10" s="77">
        <v>749647689</v>
      </c>
      <c r="Q10" s="78"/>
      <c r="R10" s="78"/>
      <c r="S10" s="82"/>
      <c r="T10" s="83"/>
      <c r="U10" s="79">
        <f>SUM(P10:T10)</f>
        <v>749647689</v>
      </c>
      <c r="V10" s="78">
        <v>322032600.83999997</v>
      </c>
      <c r="W10" s="78"/>
      <c r="X10" s="78"/>
      <c r="Y10" s="80"/>
      <c r="Z10" s="78"/>
      <c r="AA10" s="79">
        <f>SUM(V10:Z10)</f>
        <v>322032600.83999997</v>
      </c>
      <c r="AB10" s="20">
        <f>IFERROR(AA10/U10,"-")</f>
        <v>0.42957859480575278</v>
      </c>
      <c r="AC10" s="23"/>
      <c r="AD10" s="22" t="s">
        <v>44</v>
      </c>
      <c r="AE10" s="2" t="s">
        <v>132</v>
      </c>
    </row>
    <row r="11" spans="1:74" ht="85.5" x14ac:dyDescent="0.2">
      <c r="A11" s="1">
        <v>229</v>
      </c>
      <c r="B11" s="3" t="s">
        <v>36</v>
      </c>
      <c r="C11" s="3" t="s">
        <v>37</v>
      </c>
      <c r="D11" s="3" t="s">
        <v>38</v>
      </c>
      <c r="E11" s="17" t="s">
        <v>50</v>
      </c>
      <c r="F11" s="18" t="s">
        <v>51</v>
      </c>
      <c r="G11" s="68">
        <v>2021680010160</v>
      </c>
      <c r="H11" s="4" t="s">
        <v>127</v>
      </c>
      <c r="I11" s="24"/>
      <c r="J11" s="19">
        <v>44927</v>
      </c>
      <c r="K11" s="19">
        <v>45291</v>
      </c>
      <c r="L11" s="32">
        <v>1</v>
      </c>
      <c r="M11" s="74">
        <v>0.25</v>
      </c>
      <c r="N11" s="70">
        <f>IFERROR(M11/L11,"-")</f>
        <v>0.25</v>
      </c>
      <c r="O11" s="55" t="s">
        <v>176</v>
      </c>
      <c r="P11" s="77"/>
      <c r="Q11" s="78"/>
      <c r="R11" s="78"/>
      <c r="S11" s="82"/>
      <c r="T11" s="84">
        <v>1395600000</v>
      </c>
      <c r="U11" s="79">
        <f>SUM(P11:T11)</f>
        <v>1395600000</v>
      </c>
      <c r="V11" s="80"/>
      <c r="W11" s="85"/>
      <c r="X11" s="85"/>
      <c r="Y11" s="86"/>
      <c r="Z11" s="78">
        <v>841340000</v>
      </c>
      <c r="AA11" s="79">
        <f>SUM(V11:Z11)</f>
        <v>841340000</v>
      </c>
      <c r="AB11" s="20">
        <f>IFERROR(AA11/U11,"-")</f>
        <v>0.60285182000573234</v>
      </c>
      <c r="AC11" s="23"/>
      <c r="AD11" s="22" t="s">
        <v>44</v>
      </c>
      <c r="AE11" s="2" t="s">
        <v>132</v>
      </c>
    </row>
    <row r="12" spans="1:74" s="12" customFormat="1" ht="102.6" customHeight="1" x14ac:dyDescent="0.2">
      <c r="A12" s="1">
        <v>230</v>
      </c>
      <c r="B12" s="2" t="s">
        <v>36</v>
      </c>
      <c r="C12" s="2" t="s">
        <v>37</v>
      </c>
      <c r="D12" s="2" t="s">
        <v>38</v>
      </c>
      <c r="E12" s="17" t="s">
        <v>68</v>
      </c>
      <c r="F12" s="18" t="s">
        <v>69</v>
      </c>
      <c r="G12" s="68">
        <v>2021680010166</v>
      </c>
      <c r="H12" s="4" t="s">
        <v>133</v>
      </c>
      <c r="I12" s="9"/>
      <c r="J12" s="19">
        <v>44927</v>
      </c>
      <c r="K12" s="19">
        <v>45291</v>
      </c>
      <c r="L12" s="117">
        <v>1</v>
      </c>
      <c r="M12" s="119">
        <v>0.5</v>
      </c>
      <c r="N12" s="111">
        <f>IFERROR(M12/L12,"-")</f>
        <v>0.5</v>
      </c>
      <c r="O12" s="55" t="s">
        <v>161</v>
      </c>
      <c r="P12" s="87">
        <v>60000000</v>
      </c>
      <c r="Q12" s="78"/>
      <c r="R12" s="78"/>
      <c r="S12" s="82"/>
      <c r="T12" s="88"/>
      <c r="U12" s="131">
        <f>SUM(P12:T13)</f>
        <v>100000000</v>
      </c>
      <c r="V12" s="85">
        <v>40000000</v>
      </c>
      <c r="W12" s="78"/>
      <c r="X12" s="78"/>
      <c r="Y12" s="80"/>
      <c r="Z12" s="85"/>
      <c r="AA12" s="131">
        <f>SUM(V12:Z13)</f>
        <v>40000000</v>
      </c>
      <c r="AB12" s="122">
        <f>IFERROR(AA12/U12,"-")</f>
        <v>0.4</v>
      </c>
      <c r="AC12" s="124"/>
      <c r="AD12" s="128" t="s">
        <v>44</v>
      </c>
      <c r="AE12" s="126" t="s">
        <v>132</v>
      </c>
    </row>
    <row r="13" spans="1:74" ht="85.15" customHeight="1" x14ac:dyDescent="0.2">
      <c r="A13" s="1">
        <v>230</v>
      </c>
      <c r="B13" s="2" t="s">
        <v>36</v>
      </c>
      <c r="C13" s="2" t="s">
        <v>37</v>
      </c>
      <c r="D13" s="2" t="s">
        <v>38</v>
      </c>
      <c r="E13" s="17" t="s">
        <v>68</v>
      </c>
      <c r="F13" s="18" t="s">
        <v>69</v>
      </c>
      <c r="G13" s="68">
        <v>2022680010073</v>
      </c>
      <c r="H13" s="4" t="s">
        <v>134</v>
      </c>
      <c r="I13" s="9"/>
      <c r="J13" s="19">
        <v>44927</v>
      </c>
      <c r="K13" s="19">
        <v>45291</v>
      </c>
      <c r="L13" s="118"/>
      <c r="M13" s="120"/>
      <c r="N13" s="112"/>
      <c r="O13" s="55" t="s">
        <v>160</v>
      </c>
      <c r="P13" s="89">
        <v>40000000</v>
      </c>
      <c r="Q13" s="78"/>
      <c r="R13" s="78"/>
      <c r="S13" s="82"/>
      <c r="T13" s="89"/>
      <c r="U13" s="130"/>
      <c r="V13" s="91"/>
      <c r="W13" s="78"/>
      <c r="X13" s="78"/>
      <c r="Y13" s="80"/>
      <c r="Z13" s="91"/>
      <c r="AA13" s="130"/>
      <c r="AB13" s="123"/>
      <c r="AC13" s="125"/>
      <c r="AD13" s="129"/>
      <c r="AE13" s="127"/>
    </row>
    <row r="14" spans="1:74" ht="57" x14ac:dyDescent="0.2">
      <c r="A14" s="1">
        <v>231</v>
      </c>
      <c r="B14" s="3" t="s">
        <v>36</v>
      </c>
      <c r="C14" s="3" t="s">
        <v>37</v>
      </c>
      <c r="D14" s="3" t="s">
        <v>38</v>
      </c>
      <c r="E14" s="17" t="s">
        <v>70</v>
      </c>
      <c r="F14" s="18" t="s">
        <v>71</v>
      </c>
      <c r="G14" s="68">
        <v>2021680010009</v>
      </c>
      <c r="H14" s="4" t="s">
        <v>72</v>
      </c>
      <c r="I14" s="9"/>
      <c r="J14" s="19">
        <v>44927</v>
      </c>
      <c r="K14" s="19">
        <v>45291</v>
      </c>
      <c r="L14" s="32">
        <v>1</v>
      </c>
      <c r="M14" s="74">
        <v>0.25</v>
      </c>
      <c r="N14" s="70">
        <f>IFERROR(M14/L14,"-")</f>
        <v>0.25</v>
      </c>
      <c r="O14" s="55" t="s">
        <v>157</v>
      </c>
      <c r="P14" s="109">
        <v>542832515.96000004</v>
      </c>
      <c r="Q14" s="78"/>
      <c r="R14" s="78"/>
      <c r="S14" s="82"/>
      <c r="T14" s="89"/>
      <c r="U14" s="79">
        <f>SUM(P14:T14)</f>
        <v>542832515.96000004</v>
      </c>
      <c r="V14" s="92">
        <v>458810292</v>
      </c>
      <c r="W14" s="78"/>
      <c r="X14" s="78"/>
      <c r="Y14" s="80"/>
      <c r="Z14" s="91"/>
      <c r="AA14" s="79">
        <f>SUM(V14:Z14)</f>
        <v>458810292</v>
      </c>
      <c r="AB14" s="20">
        <f>IFERROR(AA14/U14,"-")</f>
        <v>0.84521519715633353</v>
      </c>
      <c r="AC14" s="23"/>
      <c r="AD14" s="22" t="s">
        <v>44</v>
      </c>
      <c r="AE14" s="2" t="s">
        <v>132</v>
      </c>
    </row>
    <row r="15" spans="1:74" ht="57.75" customHeight="1" x14ac:dyDescent="0.2">
      <c r="A15" s="1">
        <v>232</v>
      </c>
      <c r="B15" s="3" t="s">
        <v>36</v>
      </c>
      <c r="C15" s="3" t="s">
        <v>37</v>
      </c>
      <c r="D15" s="3" t="s">
        <v>38</v>
      </c>
      <c r="E15" s="17" t="s">
        <v>61</v>
      </c>
      <c r="F15" s="18" t="s">
        <v>62</v>
      </c>
      <c r="G15" s="68">
        <v>2021680010086</v>
      </c>
      <c r="H15" s="4" t="s">
        <v>131</v>
      </c>
      <c r="I15" s="25"/>
      <c r="J15" s="19">
        <v>44927</v>
      </c>
      <c r="K15" s="19">
        <v>45291</v>
      </c>
      <c r="L15" s="32">
        <v>1</v>
      </c>
      <c r="M15" s="74">
        <v>0.25</v>
      </c>
      <c r="N15" s="70">
        <f>IFERROR(M15/L15,"-")</f>
        <v>0.25</v>
      </c>
      <c r="O15" s="55"/>
      <c r="P15" s="89"/>
      <c r="Q15" s="78"/>
      <c r="R15" s="78"/>
      <c r="S15" s="82"/>
      <c r="T15" s="89">
        <v>658186000</v>
      </c>
      <c r="U15" s="93">
        <f>SUM(P15:T15)</f>
        <v>658186000</v>
      </c>
      <c r="V15" s="94"/>
      <c r="W15" s="85"/>
      <c r="X15" s="85"/>
      <c r="Y15" s="86"/>
      <c r="Z15" s="95">
        <v>75166667</v>
      </c>
      <c r="AA15" s="93">
        <f>SUM(V15:Z15)</f>
        <v>75166667</v>
      </c>
      <c r="AB15" s="20">
        <f>IFERROR(AA15/U15,"-")</f>
        <v>0.11420277398790007</v>
      </c>
      <c r="AC15" s="23"/>
      <c r="AD15" s="22" t="s">
        <v>44</v>
      </c>
      <c r="AE15" s="2" t="s">
        <v>132</v>
      </c>
    </row>
    <row r="16" spans="1:74" ht="85.5" x14ac:dyDescent="0.2">
      <c r="A16" s="1">
        <v>233</v>
      </c>
      <c r="B16" s="3" t="s">
        <v>36</v>
      </c>
      <c r="C16" s="3" t="s">
        <v>37</v>
      </c>
      <c r="D16" s="3" t="s">
        <v>38</v>
      </c>
      <c r="E16" s="17" t="s">
        <v>52</v>
      </c>
      <c r="F16" s="18" t="s">
        <v>53</v>
      </c>
      <c r="G16" s="68">
        <v>2021680010160</v>
      </c>
      <c r="H16" s="4" t="s">
        <v>127</v>
      </c>
      <c r="I16" s="9"/>
      <c r="J16" s="19">
        <v>44927</v>
      </c>
      <c r="K16" s="19">
        <v>45291</v>
      </c>
      <c r="L16" s="117">
        <v>3</v>
      </c>
      <c r="M16" s="119">
        <v>0.25</v>
      </c>
      <c r="N16" s="111">
        <f>IFERROR(M16/L16,"-")</f>
        <v>8.3333333333333329E-2</v>
      </c>
      <c r="O16" s="55"/>
      <c r="P16" s="82"/>
      <c r="Q16" s="78"/>
      <c r="R16" s="78"/>
      <c r="S16" s="82"/>
      <c r="T16" s="77">
        <v>93300000</v>
      </c>
      <c r="U16" s="121">
        <f>SUM(P16:T17)</f>
        <v>183020137</v>
      </c>
      <c r="V16" s="80"/>
      <c r="W16" s="78"/>
      <c r="X16" s="78"/>
      <c r="Y16" s="80"/>
      <c r="Z16" s="78">
        <v>39600000</v>
      </c>
      <c r="AA16" s="121">
        <f>SUM(V16:Z17)</f>
        <v>39600000</v>
      </c>
      <c r="AB16" s="122">
        <f>IFERROR(AA16/U16,"-")</f>
        <v>0.2163696336868112</v>
      </c>
      <c r="AC16" s="124"/>
      <c r="AD16" s="128" t="s">
        <v>44</v>
      </c>
      <c r="AE16" s="126" t="s">
        <v>132</v>
      </c>
    </row>
    <row r="17" spans="1:31" ht="85.5" x14ac:dyDescent="0.2">
      <c r="A17" s="1">
        <v>233</v>
      </c>
      <c r="B17" s="3" t="s">
        <v>36</v>
      </c>
      <c r="C17" s="3" t="s">
        <v>37</v>
      </c>
      <c r="D17" s="3" t="s">
        <v>38</v>
      </c>
      <c r="E17" s="17" t="s">
        <v>52</v>
      </c>
      <c r="F17" s="18" t="s">
        <v>53</v>
      </c>
      <c r="G17" s="68">
        <v>2021680010126</v>
      </c>
      <c r="H17" s="4" t="s">
        <v>120</v>
      </c>
      <c r="I17" s="25"/>
      <c r="J17" s="19">
        <v>44927</v>
      </c>
      <c r="K17" s="19">
        <v>45291</v>
      </c>
      <c r="L17" s="118"/>
      <c r="M17" s="120"/>
      <c r="N17" s="112"/>
      <c r="O17" s="55" t="s">
        <v>174</v>
      </c>
      <c r="P17" s="83"/>
      <c r="Q17" s="78"/>
      <c r="R17" s="78"/>
      <c r="S17" s="82"/>
      <c r="T17" s="83">
        <v>89720137</v>
      </c>
      <c r="U17" s="134"/>
      <c r="V17" s="96"/>
      <c r="W17" s="85"/>
      <c r="X17" s="85"/>
      <c r="Y17" s="86"/>
      <c r="Z17" s="96"/>
      <c r="AA17" s="134"/>
      <c r="AB17" s="123"/>
      <c r="AC17" s="125"/>
      <c r="AD17" s="129"/>
      <c r="AE17" s="127"/>
    </row>
    <row r="18" spans="1:31" ht="85.5" x14ac:dyDescent="0.2">
      <c r="A18" s="1">
        <v>235</v>
      </c>
      <c r="B18" s="3" t="s">
        <v>36</v>
      </c>
      <c r="C18" s="3" t="s">
        <v>37</v>
      </c>
      <c r="D18" s="3" t="s">
        <v>57</v>
      </c>
      <c r="E18" s="17" t="s">
        <v>58</v>
      </c>
      <c r="F18" s="18" t="s">
        <v>59</v>
      </c>
      <c r="G18" s="68">
        <v>2021680010160</v>
      </c>
      <c r="H18" s="4" t="s">
        <v>127</v>
      </c>
      <c r="I18" s="9"/>
      <c r="J18" s="19">
        <v>44927</v>
      </c>
      <c r="K18" s="19">
        <v>45291</v>
      </c>
      <c r="L18" s="117">
        <v>1</v>
      </c>
      <c r="M18" s="119">
        <v>0.5</v>
      </c>
      <c r="N18" s="111">
        <f>IFERROR(M18/L18,"-")</f>
        <v>0.5</v>
      </c>
      <c r="O18" s="55"/>
      <c r="P18" s="77"/>
      <c r="Q18" s="78"/>
      <c r="R18" s="78"/>
      <c r="S18" s="82"/>
      <c r="T18" s="77">
        <v>209400000</v>
      </c>
      <c r="U18" s="121">
        <f>SUM(P18:T26)</f>
        <v>5933198745</v>
      </c>
      <c r="V18" s="80"/>
      <c r="W18" s="78"/>
      <c r="X18" s="78"/>
      <c r="Y18" s="80"/>
      <c r="Z18" s="78">
        <v>77288000</v>
      </c>
      <c r="AA18" s="121">
        <f>SUM(V18:Z26)</f>
        <v>178144666.63999999</v>
      </c>
      <c r="AB18" s="122">
        <f>IFERROR(AA18/U18,"-")</f>
        <v>3.0025063089303271E-2</v>
      </c>
      <c r="AC18" s="124"/>
      <c r="AD18" s="128" t="s">
        <v>44</v>
      </c>
      <c r="AE18" s="126" t="s">
        <v>132</v>
      </c>
    </row>
    <row r="19" spans="1:31" ht="57" x14ac:dyDescent="0.2">
      <c r="A19" s="1">
        <v>235</v>
      </c>
      <c r="B19" s="3" t="s">
        <v>36</v>
      </c>
      <c r="C19" s="3" t="s">
        <v>37</v>
      </c>
      <c r="D19" s="3" t="s">
        <v>57</v>
      </c>
      <c r="E19" s="17" t="s">
        <v>58</v>
      </c>
      <c r="F19" s="18" t="s">
        <v>59</v>
      </c>
      <c r="G19" s="68">
        <v>2021680010086</v>
      </c>
      <c r="H19" s="4" t="s">
        <v>131</v>
      </c>
      <c r="I19" s="9"/>
      <c r="J19" s="19">
        <v>44927</v>
      </c>
      <c r="K19" s="19">
        <v>45291</v>
      </c>
      <c r="L19" s="135"/>
      <c r="M19" s="136"/>
      <c r="N19" s="113"/>
      <c r="O19" s="55"/>
      <c r="P19" s="87"/>
      <c r="Q19" s="78"/>
      <c r="R19" s="78"/>
      <c r="S19" s="82"/>
      <c r="T19" s="87">
        <v>24327000</v>
      </c>
      <c r="U19" s="134"/>
      <c r="V19" s="86"/>
      <c r="W19" s="78"/>
      <c r="X19" s="78"/>
      <c r="Y19" s="80"/>
      <c r="Z19" s="85">
        <v>17490000</v>
      </c>
      <c r="AA19" s="134"/>
      <c r="AB19" s="137"/>
      <c r="AC19" s="138"/>
      <c r="AD19" s="140"/>
      <c r="AE19" s="139"/>
    </row>
    <row r="20" spans="1:31" ht="57" x14ac:dyDescent="0.2">
      <c r="A20" s="1">
        <v>235</v>
      </c>
      <c r="B20" s="3" t="s">
        <v>36</v>
      </c>
      <c r="C20" s="3" t="s">
        <v>37</v>
      </c>
      <c r="D20" s="3" t="s">
        <v>57</v>
      </c>
      <c r="E20" s="17" t="s">
        <v>58</v>
      </c>
      <c r="F20" s="18" t="s">
        <v>59</v>
      </c>
      <c r="G20" s="68">
        <v>2021680010163</v>
      </c>
      <c r="H20" s="4" t="s">
        <v>135</v>
      </c>
      <c r="I20" s="9"/>
      <c r="J20" s="19">
        <v>44927</v>
      </c>
      <c r="K20" s="19">
        <v>45291</v>
      </c>
      <c r="L20" s="135"/>
      <c r="M20" s="136"/>
      <c r="N20" s="113"/>
      <c r="O20" s="55" t="s">
        <v>178</v>
      </c>
      <c r="P20" s="88">
        <v>53373401</v>
      </c>
      <c r="Q20" s="78"/>
      <c r="R20" s="78"/>
      <c r="S20" s="82"/>
      <c r="T20" s="87"/>
      <c r="U20" s="134"/>
      <c r="V20" s="85"/>
      <c r="W20" s="78"/>
      <c r="X20" s="78"/>
      <c r="Y20" s="80"/>
      <c r="Z20" s="78"/>
      <c r="AA20" s="134"/>
      <c r="AB20" s="137"/>
      <c r="AC20" s="138"/>
      <c r="AD20" s="140"/>
      <c r="AE20" s="139"/>
    </row>
    <row r="21" spans="1:31" ht="57" x14ac:dyDescent="0.2">
      <c r="A21" s="1">
        <v>235</v>
      </c>
      <c r="B21" s="3" t="s">
        <v>36</v>
      </c>
      <c r="C21" s="3" t="s">
        <v>37</v>
      </c>
      <c r="D21" s="3" t="s">
        <v>57</v>
      </c>
      <c r="E21" s="17" t="s">
        <v>58</v>
      </c>
      <c r="F21" s="18" t="s">
        <v>59</v>
      </c>
      <c r="G21" s="68">
        <v>2021680010172</v>
      </c>
      <c r="H21" s="5" t="s">
        <v>136</v>
      </c>
      <c r="I21" s="9"/>
      <c r="J21" s="19">
        <v>44927</v>
      </c>
      <c r="K21" s="19">
        <v>45291</v>
      </c>
      <c r="L21" s="135"/>
      <c r="M21" s="136"/>
      <c r="N21" s="113"/>
      <c r="O21" s="56" t="s">
        <v>164</v>
      </c>
      <c r="P21" s="89"/>
      <c r="Q21" s="78"/>
      <c r="R21" s="78"/>
      <c r="S21" s="82"/>
      <c r="T21" s="77">
        <v>213600000</v>
      </c>
      <c r="U21" s="134"/>
      <c r="V21" s="80"/>
      <c r="W21" s="78"/>
      <c r="X21" s="78"/>
      <c r="Y21" s="80"/>
      <c r="Z21" s="81">
        <v>83366666.640000001</v>
      </c>
      <c r="AA21" s="134"/>
      <c r="AB21" s="137"/>
      <c r="AC21" s="138"/>
      <c r="AD21" s="140"/>
      <c r="AE21" s="139"/>
    </row>
    <row r="22" spans="1:31" ht="142.5" x14ac:dyDescent="0.2">
      <c r="A22" s="1">
        <v>235</v>
      </c>
      <c r="B22" s="3" t="s">
        <v>36</v>
      </c>
      <c r="C22" s="3" t="s">
        <v>37</v>
      </c>
      <c r="D22" s="3" t="s">
        <v>57</v>
      </c>
      <c r="E22" s="17" t="s">
        <v>58</v>
      </c>
      <c r="F22" s="18" t="s">
        <v>59</v>
      </c>
      <c r="G22" s="68">
        <v>2022680010094</v>
      </c>
      <c r="H22" s="5" t="s">
        <v>137</v>
      </c>
      <c r="I22" s="9"/>
      <c r="J22" s="19">
        <v>44927</v>
      </c>
      <c r="K22" s="19">
        <v>45291</v>
      </c>
      <c r="L22" s="135"/>
      <c r="M22" s="136"/>
      <c r="N22" s="113"/>
      <c r="O22" s="55" t="s">
        <v>163</v>
      </c>
      <c r="P22" s="84">
        <v>2645296696</v>
      </c>
      <c r="Q22" s="78"/>
      <c r="R22" s="78"/>
      <c r="S22" s="82"/>
      <c r="T22" s="77"/>
      <c r="U22" s="134"/>
      <c r="V22" s="78"/>
      <c r="W22" s="78"/>
      <c r="X22" s="78"/>
      <c r="Y22" s="80"/>
      <c r="Z22" s="78"/>
      <c r="AA22" s="134"/>
      <c r="AB22" s="137"/>
      <c r="AC22" s="138"/>
      <c r="AD22" s="140"/>
      <c r="AE22" s="139"/>
    </row>
    <row r="23" spans="1:31" ht="57" x14ac:dyDescent="0.2">
      <c r="A23" s="1">
        <v>235</v>
      </c>
      <c r="B23" s="3" t="s">
        <v>36</v>
      </c>
      <c r="C23" s="3" t="s">
        <v>37</v>
      </c>
      <c r="D23" s="3" t="s">
        <v>57</v>
      </c>
      <c r="E23" s="17" t="s">
        <v>58</v>
      </c>
      <c r="F23" s="18" t="s">
        <v>59</v>
      </c>
      <c r="G23" s="69">
        <v>2022680010117</v>
      </c>
      <c r="H23" s="57" t="s">
        <v>168</v>
      </c>
      <c r="I23" s="9"/>
      <c r="J23" s="19"/>
      <c r="K23" s="19"/>
      <c r="L23" s="135"/>
      <c r="M23" s="136"/>
      <c r="N23" s="113"/>
      <c r="O23" s="55" t="s">
        <v>169</v>
      </c>
      <c r="P23" s="84"/>
      <c r="Q23" s="78"/>
      <c r="R23" s="78"/>
      <c r="S23" s="82"/>
      <c r="T23" s="97">
        <v>1997000000</v>
      </c>
      <c r="U23" s="134"/>
      <c r="V23" s="78"/>
      <c r="W23" s="78"/>
      <c r="X23" s="78"/>
      <c r="Y23" s="80"/>
      <c r="Z23" s="78"/>
      <c r="AA23" s="134"/>
      <c r="AB23" s="137"/>
      <c r="AC23" s="138"/>
      <c r="AD23" s="140"/>
      <c r="AE23" s="139"/>
    </row>
    <row r="24" spans="1:31" ht="57" x14ac:dyDescent="0.2">
      <c r="A24" s="1">
        <v>235</v>
      </c>
      <c r="B24" s="3" t="s">
        <v>36</v>
      </c>
      <c r="C24" s="3" t="s">
        <v>37</v>
      </c>
      <c r="D24" s="3" t="s">
        <v>57</v>
      </c>
      <c r="E24" s="17" t="s">
        <v>58</v>
      </c>
      <c r="F24" s="18" t="s">
        <v>59</v>
      </c>
      <c r="G24" s="69">
        <v>2021680010170</v>
      </c>
      <c r="H24" s="57" t="s">
        <v>170</v>
      </c>
      <c r="I24" s="9"/>
      <c r="J24" s="19"/>
      <c r="K24" s="19"/>
      <c r="L24" s="135"/>
      <c r="M24" s="136"/>
      <c r="N24" s="113"/>
      <c r="O24" s="55" t="s">
        <v>171</v>
      </c>
      <c r="P24" s="84"/>
      <c r="Q24" s="78"/>
      <c r="R24" s="78"/>
      <c r="S24" s="82"/>
      <c r="T24" s="97">
        <v>230201648</v>
      </c>
      <c r="U24" s="134"/>
      <c r="V24" s="78"/>
      <c r="W24" s="78"/>
      <c r="X24" s="78"/>
      <c r="Y24" s="80"/>
      <c r="Z24" s="78"/>
      <c r="AA24" s="134"/>
      <c r="AB24" s="137"/>
      <c r="AC24" s="138"/>
      <c r="AD24" s="140"/>
      <c r="AE24" s="139"/>
    </row>
    <row r="25" spans="1:31" ht="71.25" x14ac:dyDescent="0.2">
      <c r="A25" s="1">
        <v>235</v>
      </c>
      <c r="B25" s="3" t="s">
        <v>36</v>
      </c>
      <c r="C25" s="3" t="s">
        <v>37</v>
      </c>
      <c r="D25" s="3" t="s">
        <v>57</v>
      </c>
      <c r="E25" s="17" t="s">
        <v>58</v>
      </c>
      <c r="F25" s="18" t="s">
        <v>59</v>
      </c>
      <c r="G25" s="69">
        <v>2021680010155</v>
      </c>
      <c r="H25" s="57" t="s">
        <v>172</v>
      </c>
      <c r="I25" s="9"/>
      <c r="J25" s="19"/>
      <c r="K25" s="19"/>
      <c r="L25" s="135"/>
      <c r="M25" s="136"/>
      <c r="N25" s="113"/>
      <c r="O25" s="55" t="s">
        <v>173</v>
      </c>
      <c r="P25" s="84"/>
      <c r="Q25" s="78"/>
      <c r="R25" s="78"/>
      <c r="S25" s="82"/>
      <c r="T25" s="97">
        <v>60000000</v>
      </c>
      <c r="U25" s="134"/>
      <c r="V25" s="78"/>
      <c r="W25" s="78"/>
      <c r="X25" s="78"/>
      <c r="Y25" s="80"/>
      <c r="Z25" s="78"/>
      <c r="AA25" s="134"/>
      <c r="AB25" s="137"/>
      <c r="AC25" s="138"/>
      <c r="AD25" s="140"/>
      <c r="AE25" s="139"/>
    </row>
    <row r="26" spans="1:31" ht="50.45" customHeight="1" x14ac:dyDescent="0.2">
      <c r="A26" s="1">
        <v>235</v>
      </c>
      <c r="B26" s="3" t="s">
        <v>36</v>
      </c>
      <c r="C26" s="3" t="s">
        <v>37</v>
      </c>
      <c r="D26" s="3" t="s">
        <v>57</v>
      </c>
      <c r="E26" s="17" t="s">
        <v>58</v>
      </c>
      <c r="F26" s="18" t="s">
        <v>59</v>
      </c>
      <c r="G26" s="68">
        <v>2022680010020</v>
      </c>
      <c r="H26" s="5" t="s">
        <v>138</v>
      </c>
      <c r="I26" s="9"/>
      <c r="J26" s="19">
        <v>44927</v>
      </c>
      <c r="K26" s="19">
        <v>45291</v>
      </c>
      <c r="L26" s="118"/>
      <c r="M26" s="120"/>
      <c r="N26" s="112"/>
      <c r="O26" s="55" t="s">
        <v>167</v>
      </c>
      <c r="P26" s="77"/>
      <c r="Q26" s="78"/>
      <c r="R26" s="78"/>
      <c r="S26" s="82"/>
      <c r="T26" s="77">
        <v>500000000</v>
      </c>
      <c r="U26" s="131"/>
      <c r="V26" s="78"/>
      <c r="W26" s="78"/>
      <c r="X26" s="78"/>
      <c r="Y26" s="80"/>
      <c r="Z26" s="78"/>
      <c r="AA26" s="131"/>
      <c r="AB26" s="123"/>
      <c r="AC26" s="125"/>
      <c r="AD26" s="129"/>
      <c r="AE26" s="127"/>
    </row>
    <row r="27" spans="1:31" ht="60" x14ac:dyDescent="0.2">
      <c r="A27" s="1">
        <v>236</v>
      </c>
      <c r="B27" s="3" t="s">
        <v>36</v>
      </c>
      <c r="C27" s="3" t="s">
        <v>37</v>
      </c>
      <c r="D27" s="3" t="s">
        <v>57</v>
      </c>
      <c r="E27" s="17" t="s">
        <v>73</v>
      </c>
      <c r="F27" s="18" t="s">
        <v>74</v>
      </c>
      <c r="G27" s="68"/>
      <c r="H27" s="4"/>
      <c r="I27" s="9"/>
      <c r="J27" s="19">
        <v>44927</v>
      </c>
      <c r="K27" s="19">
        <v>45291</v>
      </c>
      <c r="L27" s="36">
        <v>1</v>
      </c>
      <c r="M27" s="76">
        <v>2.5000000000000001E-3</v>
      </c>
      <c r="N27" s="70">
        <f>IFERROR(M27/L27,"-")</f>
        <v>2.5000000000000001E-3</v>
      </c>
      <c r="O27" s="55"/>
      <c r="P27" s="98"/>
      <c r="Q27" s="78"/>
      <c r="R27" s="78"/>
      <c r="S27" s="82"/>
      <c r="T27" s="77"/>
      <c r="U27" s="90">
        <f>SUM(P27:T27)</f>
        <v>0</v>
      </c>
      <c r="V27" s="78"/>
      <c r="W27" s="78"/>
      <c r="X27" s="78"/>
      <c r="Y27" s="80"/>
      <c r="Z27" s="78"/>
      <c r="AA27" s="90">
        <f>SUM(V27:Z27)</f>
        <v>0</v>
      </c>
      <c r="AB27" s="20" t="str">
        <f>IFERROR(AA27/U27,"-")</f>
        <v>-</v>
      </c>
      <c r="AC27" s="37"/>
      <c r="AD27" s="39" t="s">
        <v>44</v>
      </c>
      <c r="AE27" s="38" t="s">
        <v>132</v>
      </c>
    </row>
    <row r="28" spans="1:31" ht="71.25" x14ac:dyDescent="0.2">
      <c r="A28" s="1">
        <v>237</v>
      </c>
      <c r="B28" s="2" t="s">
        <v>36</v>
      </c>
      <c r="C28" s="2" t="s">
        <v>37</v>
      </c>
      <c r="D28" s="2" t="s">
        <v>57</v>
      </c>
      <c r="E28" s="17" t="s">
        <v>75</v>
      </c>
      <c r="F28" s="18" t="s">
        <v>76</v>
      </c>
      <c r="G28" s="68">
        <v>2022680010096</v>
      </c>
      <c r="H28" s="4" t="s">
        <v>139</v>
      </c>
      <c r="I28" s="9"/>
      <c r="J28" s="19">
        <v>44927</v>
      </c>
      <c r="K28" s="19">
        <v>45291</v>
      </c>
      <c r="L28" s="32">
        <v>1</v>
      </c>
      <c r="M28" s="74">
        <v>0.25</v>
      </c>
      <c r="N28" s="70">
        <f>IFERROR(M28/L28,"-")</f>
        <v>0.25</v>
      </c>
      <c r="O28" s="56" t="s">
        <v>166</v>
      </c>
      <c r="P28" s="89"/>
      <c r="Q28" s="78"/>
      <c r="R28" s="78"/>
      <c r="S28" s="82"/>
      <c r="T28" s="89">
        <v>800000000</v>
      </c>
      <c r="U28" s="90">
        <f>SUM(P28:T28)</f>
        <v>800000000</v>
      </c>
      <c r="V28" s="91"/>
      <c r="W28" s="78"/>
      <c r="X28" s="78"/>
      <c r="Y28" s="80"/>
      <c r="Z28" s="91"/>
      <c r="AA28" s="90">
        <f>SUM(V28:Z28)</f>
        <v>0</v>
      </c>
      <c r="AB28" s="20">
        <f>IFERROR(AA28/U28,"-")</f>
        <v>0</v>
      </c>
      <c r="AC28" s="23"/>
      <c r="AD28" s="22" t="s">
        <v>44</v>
      </c>
      <c r="AE28" s="2" t="s">
        <v>132</v>
      </c>
    </row>
    <row r="29" spans="1:31" ht="85.5" x14ac:dyDescent="0.2">
      <c r="A29" s="1">
        <v>238</v>
      </c>
      <c r="B29" s="2" t="s">
        <v>36</v>
      </c>
      <c r="C29" s="2" t="s">
        <v>37</v>
      </c>
      <c r="D29" s="2" t="s">
        <v>57</v>
      </c>
      <c r="E29" s="17" t="s">
        <v>122</v>
      </c>
      <c r="F29" s="18" t="s">
        <v>123</v>
      </c>
      <c r="G29" s="68">
        <v>2021680010160</v>
      </c>
      <c r="H29" s="4" t="s">
        <v>127</v>
      </c>
      <c r="I29" s="9"/>
      <c r="J29" s="19">
        <v>44927</v>
      </c>
      <c r="K29" s="19">
        <v>45291</v>
      </c>
      <c r="L29" s="32">
        <v>1</v>
      </c>
      <c r="M29" s="74">
        <v>0.25</v>
      </c>
      <c r="N29" s="70">
        <f>IFERROR(M29/L29,"-")</f>
        <v>0.25</v>
      </c>
      <c r="O29" s="55"/>
      <c r="P29" s="77"/>
      <c r="Q29" s="78"/>
      <c r="R29" s="78"/>
      <c r="S29" s="82"/>
      <c r="T29" s="77">
        <v>21000000</v>
      </c>
      <c r="U29" s="79">
        <f>SUM(P29:T29)</f>
        <v>21000000</v>
      </c>
      <c r="V29" s="78"/>
      <c r="W29" s="78"/>
      <c r="X29" s="78"/>
      <c r="Y29" s="80"/>
      <c r="Z29" s="78"/>
      <c r="AA29" s="79">
        <f>SUM(V29:Z29)</f>
        <v>0</v>
      </c>
      <c r="AB29" s="20">
        <f>IFERROR(AA29/U29,"-")</f>
        <v>0</v>
      </c>
      <c r="AC29" s="21"/>
      <c r="AD29" s="22" t="s">
        <v>44</v>
      </c>
      <c r="AE29" s="2" t="s">
        <v>132</v>
      </c>
    </row>
    <row r="30" spans="1:31" ht="62.25" customHeight="1" x14ac:dyDescent="0.2">
      <c r="A30" s="1">
        <v>235</v>
      </c>
      <c r="B30" s="3" t="s">
        <v>36</v>
      </c>
      <c r="C30" s="3" t="s">
        <v>37</v>
      </c>
      <c r="D30" s="3" t="s">
        <v>54</v>
      </c>
      <c r="E30" s="17" t="s">
        <v>58</v>
      </c>
      <c r="F30" s="18" t="s">
        <v>59</v>
      </c>
      <c r="G30" s="68">
        <v>2021680010153</v>
      </c>
      <c r="H30" s="4" t="s">
        <v>140</v>
      </c>
      <c r="I30" s="9"/>
      <c r="J30" s="19">
        <v>44927</v>
      </c>
      <c r="K30" s="19">
        <v>45291</v>
      </c>
      <c r="L30" s="117">
        <v>1</v>
      </c>
      <c r="M30" s="119">
        <v>0.25</v>
      </c>
      <c r="N30" s="111">
        <f t="shared" ref="N10:N57" si="0">IFERROR(M30/L30,"-")</f>
        <v>0.25</v>
      </c>
      <c r="O30" s="55"/>
      <c r="P30" s="83">
        <v>17500000</v>
      </c>
      <c r="Q30" s="78"/>
      <c r="R30" s="78"/>
      <c r="S30" s="82"/>
      <c r="T30" s="83"/>
      <c r="U30" s="134">
        <f>SUM(P30:T31)</f>
        <v>321837000</v>
      </c>
      <c r="V30" s="96"/>
      <c r="W30" s="78"/>
      <c r="X30" s="78"/>
      <c r="Y30" s="80"/>
      <c r="Z30" s="96"/>
      <c r="AA30" s="134">
        <f>SUM(V30:Z31)</f>
        <v>155456667</v>
      </c>
      <c r="AB30" s="122">
        <f>IFERROR(AA30/U30,"-")</f>
        <v>0.48302919490300988</v>
      </c>
      <c r="AC30" s="124"/>
      <c r="AD30" s="128" t="s">
        <v>44</v>
      </c>
      <c r="AE30" s="126" t="s">
        <v>132</v>
      </c>
    </row>
    <row r="31" spans="1:31" ht="55.5" customHeight="1" x14ac:dyDescent="0.2">
      <c r="A31" s="1">
        <v>239</v>
      </c>
      <c r="B31" s="3" t="s">
        <v>36</v>
      </c>
      <c r="C31" s="3" t="s">
        <v>37</v>
      </c>
      <c r="D31" s="3" t="s">
        <v>54</v>
      </c>
      <c r="E31" s="17" t="s">
        <v>66</v>
      </c>
      <c r="F31" s="18" t="s">
        <v>67</v>
      </c>
      <c r="G31" s="68">
        <v>2021680010086</v>
      </c>
      <c r="H31" s="4" t="s">
        <v>131</v>
      </c>
      <c r="I31" s="9"/>
      <c r="J31" s="19">
        <v>44927</v>
      </c>
      <c r="K31" s="19">
        <v>45291</v>
      </c>
      <c r="L31" s="118"/>
      <c r="M31" s="120"/>
      <c r="N31" s="112"/>
      <c r="O31" s="55" t="s">
        <v>162</v>
      </c>
      <c r="P31" s="97"/>
      <c r="Q31" s="78"/>
      <c r="R31" s="78"/>
      <c r="S31" s="82"/>
      <c r="T31" s="97">
        <v>304337000</v>
      </c>
      <c r="U31" s="121"/>
      <c r="V31" s="80"/>
      <c r="W31" s="78"/>
      <c r="X31" s="78"/>
      <c r="Y31" s="80"/>
      <c r="Z31" s="81">
        <v>155456667</v>
      </c>
      <c r="AA31" s="121"/>
      <c r="AB31" s="123"/>
      <c r="AC31" s="125"/>
      <c r="AD31" s="129"/>
      <c r="AE31" s="127"/>
    </row>
    <row r="32" spans="1:31" ht="77.25" customHeight="1" x14ac:dyDescent="0.2">
      <c r="A32" s="1">
        <v>240</v>
      </c>
      <c r="B32" s="3" t="s">
        <v>36</v>
      </c>
      <c r="C32" s="3" t="s">
        <v>37</v>
      </c>
      <c r="D32" s="3" t="s">
        <v>54</v>
      </c>
      <c r="E32" s="17" t="s">
        <v>77</v>
      </c>
      <c r="F32" s="18" t="s">
        <v>78</v>
      </c>
      <c r="G32" s="68">
        <v>2021680010081</v>
      </c>
      <c r="H32" s="4" t="s">
        <v>128</v>
      </c>
      <c r="I32" s="8"/>
      <c r="J32" s="19">
        <v>44927</v>
      </c>
      <c r="K32" s="19">
        <v>45291</v>
      </c>
      <c r="L32" s="117">
        <v>1</v>
      </c>
      <c r="M32" s="119">
        <v>0.25</v>
      </c>
      <c r="N32" s="111">
        <f t="shared" si="0"/>
        <v>0.25</v>
      </c>
      <c r="O32" s="55" t="s">
        <v>175</v>
      </c>
      <c r="P32" s="83"/>
      <c r="Q32" s="78"/>
      <c r="R32" s="78"/>
      <c r="S32" s="82"/>
      <c r="T32" s="87">
        <v>313800000</v>
      </c>
      <c r="U32" s="134">
        <f>SUM(P32:T33)</f>
        <v>934520000</v>
      </c>
      <c r="V32" s="80"/>
      <c r="W32" s="78"/>
      <c r="X32" s="78"/>
      <c r="Y32" s="80"/>
      <c r="Z32" s="78">
        <v>150986666.66999999</v>
      </c>
      <c r="AA32" s="134">
        <f>SUM(V32:Z33)</f>
        <v>555293333.66999996</v>
      </c>
      <c r="AB32" s="122">
        <f>IFERROR(AA32/U32,"-")</f>
        <v>0.59420165825236482</v>
      </c>
      <c r="AC32" s="124"/>
      <c r="AD32" s="128" t="s">
        <v>44</v>
      </c>
      <c r="AE32" s="126" t="s">
        <v>132</v>
      </c>
    </row>
    <row r="33" spans="1:31" ht="73.5" customHeight="1" x14ac:dyDescent="0.2">
      <c r="A33" s="1">
        <v>240</v>
      </c>
      <c r="B33" s="3" t="s">
        <v>36</v>
      </c>
      <c r="C33" s="3" t="s">
        <v>37</v>
      </c>
      <c r="D33" s="3" t="s">
        <v>54</v>
      </c>
      <c r="E33" s="17" t="s">
        <v>77</v>
      </c>
      <c r="F33" s="18" t="s">
        <v>78</v>
      </c>
      <c r="G33" s="68">
        <v>2020680010034</v>
      </c>
      <c r="H33" s="4" t="s">
        <v>141</v>
      </c>
      <c r="I33" s="24"/>
      <c r="J33" s="19">
        <v>44927</v>
      </c>
      <c r="K33" s="19">
        <v>45291</v>
      </c>
      <c r="L33" s="118"/>
      <c r="M33" s="120"/>
      <c r="N33" s="112"/>
      <c r="O33" s="58" t="s">
        <v>179</v>
      </c>
      <c r="P33" s="84">
        <v>620720000</v>
      </c>
      <c r="Q33" s="78"/>
      <c r="R33" s="78"/>
      <c r="S33" s="82"/>
      <c r="T33" s="77"/>
      <c r="U33" s="131"/>
      <c r="V33" s="78">
        <v>404306667</v>
      </c>
      <c r="W33" s="85"/>
      <c r="X33" s="85"/>
      <c r="Y33" s="86"/>
      <c r="Z33" s="85"/>
      <c r="AA33" s="131"/>
      <c r="AB33" s="123"/>
      <c r="AC33" s="125"/>
      <c r="AD33" s="129"/>
      <c r="AE33" s="127"/>
    </row>
    <row r="34" spans="1:31" ht="85.5" x14ac:dyDescent="0.2">
      <c r="A34" s="1">
        <v>241</v>
      </c>
      <c r="B34" s="3" t="s">
        <v>36</v>
      </c>
      <c r="C34" s="3" t="s">
        <v>37</v>
      </c>
      <c r="D34" s="3" t="s">
        <v>54</v>
      </c>
      <c r="E34" s="17" t="s">
        <v>81</v>
      </c>
      <c r="F34" s="18" t="s">
        <v>82</v>
      </c>
      <c r="G34" s="68">
        <v>2021680010056</v>
      </c>
      <c r="H34" s="4" t="s">
        <v>60</v>
      </c>
      <c r="I34" s="9"/>
      <c r="J34" s="19">
        <v>44927</v>
      </c>
      <c r="K34" s="19">
        <v>45291</v>
      </c>
      <c r="L34" s="32">
        <v>1</v>
      </c>
      <c r="M34" s="74">
        <v>0.25</v>
      </c>
      <c r="N34" s="70">
        <f t="shared" si="0"/>
        <v>0.25</v>
      </c>
      <c r="O34" s="55" t="s">
        <v>165</v>
      </c>
      <c r="P34" s="98"/>
      <c r="Q34" s="78"/>
      <c r="R34" s="78"/>
      <c r="S34" s="82"/>
      <c r="T34" s="77">
        <v>129000000</v>
      </c>
      <c r="U34" s="79">
        <f>SUM(P34:T34)</f>
        <v>129000000</v>
      </c>
      <c r="V34" s="94"/>
      <c r="W34" s="78"/>
      <c r="X34" s="78"/>
      <c r="Y34" s="80"/>
      <c r="Z34" s="91">
        <v>78166666.670000002</v>
      </c>
      <c r="AA34" s="79">
        <f>SUM(V34:Z34)</f>
        <v>78166666.670000002</v>
      </c>
      <c r="AB34" s="20">
        <f>IFERROR(AA34/U34,"-")</f>
        <v>0.60594315248062014</v>
      </c>
      <c r="AC34" s="23"/>
      <c r="AD34" s="22" t="s">
        <v>44</v>
      </c>
      <c r="AE34" s="2" t="s">
        <v>132</v>
      </c>
    </row>
    <row r="35" spans="1:31" ht="85.5" x14ac:dyDescent="0.2">
      <c r="A35" s="1">
        <v>242</v>
      </c>
      <c r="B35" s="3" t="s">
        <v>36</v>
      </c>
      <c r="C35" s="3" t="s">
        <v>37</v>
      </c>
      <c r="D35" s="3" t="s">
        <v>54</v>
      </c>
      <c r="E35" s="17" t="s">
        <v>55</v>
      </c>
      <c r="F35" s="18" t="s">
        <v>56</v>
      </c>
      <c r="G35" s="68">
        <v>2021680010160</v>
      </c>
      <c r="H35" s="4" t="s">
        <v>127</v>
      </c>
      <c r="I35" s="26"/>
      <c r="J35" s="19">
        <v>44927</v>
      </c>
      <c r="K35" s="19">
        <v>45291</v>
      </c>
      <c r="L35" s="32">
        <v>1</v>
      </c>
      <c r="M35" s="74">
        <v>0.25</v>
      </c>
      <c r="N35" s="70">
        <f t="shared" si="0"/>
        <v>0.25</v>
      </c>
      <c r="O35" s="55"/>
      <c r="P35" s="77"/>
      <c r="Q35" s="78"/>
      <c r="R35" s="78"/>
      <c r="S35" s="82"/>
      <c r="T35" s="77">
        <v>66600000</v>
      </c>
      <c r="U35" s="79">
        <f>SUM(P35:T35)</f>
        <v>66600000</v>
      </c>
      <c r="V35" s="80"/>
      <c r="W35" s="78"/>
      <c r="X35" s="78"/>
      <c r="Y35" s="80"/>
      <c r="Z35" s="78">
        <v>43240000</v>
      </c>
      <c r="AA35" s="79">
        <f>SUM(V35:Z35)</f>
        <v>43240000</v>
      </c>
      <c r="AB35" s="20">
        <f>IFERROR(AA35/U35,"-")</f>
        <v>0.64924924924924921</v>
      </c>
      <c r="AC35" s="21"/>
      <c r="AD35" s="22" t="s">
        <v>44</v>
      </c>
      <c r="AE35" s="2" t="s">
        <v>132</v>
      </c>
    </row>
    <row r="36" spans="1:31" ht="85.5" x14ac:dyDescent="0.2">
      <c r="A36" s="1">
        <v>243</v>
      </c>
      <c r="B36" s="3" t="s">
        <v>36</v>
      </c>
      <c r="C36" s="3" t="s">
        <v>37</v>
      </c>
      <c r="D36" s="3" t="s">
        <v>54</v>
      </c>
      <c r="E36" s="17" t="s">
        <v>83</v>
      </c>
      <c r="F36" s="18" t="s">
        <v>84</v>
      </c>
      <c r="G36" s="68">
        <v>2021680010160</v>
      </c>
      <c r="H36" s="4" t="s">
        <v>127</v>
      </c>
      <c r="I36" s="9"/>
      <c r="J36" s="19">
        <v>44927</v>
      </c>
      <c r="K36" s="19">
        <v>45291</v>
      </c>
      <c r="L36" s="32">
        <v>1</v>
      </c>
      <c r="M36" s="74">
        <v>0.25</v>
      </c>
      <c r="N36" s="70">
        <f t="shared" si="0"/>
        <v>0.25</v>
      </c>
      <c r="O36" s="55"/>
      <c r="P36" s="77"/>
      <c r="Q36" s="78"/>
      <c r="R36" s="78"/>
      <c r="S36" s="82"/>
      <c r="T36" s="77">
        <v>18000000</v>
      </c>
      <c r="U36" s="79">
        <f>SUM(P36:T36)</f>
        <v>18000000</v>
      </c>
      <c r="V36" s="80"/>
      <c r="W36" s="78"/>
      <c r="X36" s="78"/>
      <c r="Y36" s="80"/>
      <c r="Z36" s="78">
        <v>12000000</v>
      </c>
      <c r="AA36" s="79">
        <f>SUM(V36:Z36)</f>
        <v>12000000</v>
      </c>
      <c r="AB36" s="20">
        <f>IFERROR(AA36/U36,"-")</f>
        <v>0.66666666666666663</v>
      </c>
      <c r="AC36" s="21"/>
      <c r="AD36" s="22" t="s">
        <v>44</v>
      </c>
      <c r="AE36" s="2" t="s">
        <v>132</v>
      </c>
    </row>
    <row r="37" spans="1:31" ht="85.5" x14ac:dyDescent="0.2">
      <c r="A37" s="1">
        <v>244</v>
      </c>
      <c r="B37" s="3" t="s">
        <v>36</v>
      </c>
      <c r="C37" s="3" t="s">
        <v>37</v>
      </c>
      <c r="D37" s="3" t="s">
        <v>63</v>
      </c>
      <c r="E37" s="17" t="s">
        <v>64</v>
      </c>
      <c r="F37" s="18" t="s">
        <v>65</v>
      </c>
      <c r="G37" s="68">
        <v>2021680010157</v>
      </c>
      <c r="H37" s="4" t="s">
        <v>142</v>
      </c>
      <c r="I37" s="8"/>
      <c r="J37" s="19">
        <v>44927</v>
      </c>
      <c r="K37" s="19">
        <v>45291</v>
      </c>
      <c r="L37" s="117">
        <v>1</v>
      </c>
      <c r="M37" s="119">
        <v>0.25</v>
      </c>
      <c r="N37" s="111">
        <f t="shared" si="0"/>
        <v>0.25</v>
      </c>
      <c r="O37" s="59" t="s">
        <v>150</v>
      </c>
      <c r="P37" s="89">
        <v>51000000</v>
      </c>
      <c r="Q37" s="78"/>
      <c r="R37" s="78"/>
      <c r="S37" s="82"/>
      <c r="T37" s="89"/>
      <c r="U37" s="130">
        <f>SUM(P37:T38)</f>
        <v>101000000</v>
      </c>
      <c r="V37" s="100">
        <v>29666666.670000002</v>
      </c>
      <c r="W37" s="78"/>
      <c r="X37" s="78"/>
      <c r="Y37" s="80"/>
      <c r="Z37" s="96"/>
      <c r="AA37" s="130">
        <f>SUM(V37:Z38)</f>
        <v>29666666.670000002</v>
      </c>
      <c r="AB37" s="122">
        <f>IFERROR(AA37/U37,"-")</f>
        <v>0.29372937297029705</v>
      </c>
      <c r="AC37" s="124"/>
      <c r="AD37" s="128" t="s">
        <v>44</v>
      </c>
      <c r="AE37" s="126" t="s">
        <v>132</v>
      </c>
    </row>
    <row r="38" spans="1:31" ht="85.5" x14ac:dyDescent="0.2">
      <c r="A38" s="1">
        <v>244</v>
      </c>
      <c r="B38" s="3" t="s">
        <v>36</v>
      </c>
      <c r="C38" s="3" t="s">
        <v>37</v>
      </c>
      <c r="D38" s="3" t="s">
        <v>63</v>
      </c>
      <c r="E38" s="17" t="s">
        <v>64</v>
      </c>
      <c r="F38" s="18" t="s">
        <v>65</v>
      </c>
      <c r="G38" s="68">
        <v>2021680010086</v>
      </c>
      <c r="H38" s="4" t="s">
        <v>131</v>
      </c>
      <c r="I38" s="9"/>
      <c r="J38" s="19">
        <v>44927</v>
      </c>
      <c r="K38" s="19">
        <v>45291</v>
      </c>
      <c r="L38" s="118"/>
      <c r="M38" s="120"/>
      <c r="N38" s="112"/>
      <c r="O38" s="55"/>
      <c r="P38" s="77"/>
      <c r="Q38" s="78"/>
      <c r="R38" s="78"/>
      <c r="S38" s="82"/>
      <c r="T38" s="77">
        <v>50000000</v>
      </c>
      <c r="U38" s="131"/>
      <c r="V38" s="78"/>
      <c r="W38" s="78"/>
      <c r="X38" s="78"/>
      <c r="Y38" s="80"/>
      <c r="Z38" s="78"/>
      <c r="AA38" s="131"/>
      <c r="AB38" s="123"/>
      <c r="AC38" s="125"/>
      <c r="AD38" s="129"/>
      <c r="AE38" s="127"/>
    </row>
    <row r="39" spans="1:31" ht="85.5" x14ac:dyDescent="0.2">
      <c r="A39" s="1">
        <v>245</v>
      </c>
      <c r="B39" s="3" t="s">
        <v>36</v>
      </c>
      <c r="C39" s="3" t="s">
        <v>37</v>
      </c>
      <c r="D39" s="3" t="s">
        <v>63</v>
      </c>
      <c r="E39" s="17" t="s">
        <v>79</v>
      </c>
      <c r="F39" s="18" t="s">
        <v>80</v>
      </c>
      <c r="G39" s="68">
        <v>2020680010034</v>
      </c>
      <c r="H39" s="4" t="s">
        <v>141</v>
      </c>
      <c r="I39" s="25"/>
      <c r="J39" s="19">
        <v>44927</v>
      </c>
      <c r="K39" s="19">
        <v>45291</v>
      </c>
      <c r="L39" s="32">
        <v>3</v>
      </c>
      <c r="M39" s="74">
        <v>0.25</v>
      </c>
      <c r="N39" s="70">
        <f t="shared" si="0"/>
        <v>8.3333333333333329E-2</v>
      </c>
      <c r="O39" s="58" t="s">
        <v>161</v>
      </c>
      <c r="P39" s="101">
        <v>298480000</v>
      </c>
      <c r="Q39" s="78"/>
      <c r="R39" s="78"/>
      <c r="S39" s="82"/>
      <c r="T39" s="87"/>
      <c r="U39" s="79">
        <f t="shared" ref="U39:U48" si="1">SUM(P39:T39)</f>
        <v>298480000</v>
      </c>
      <c r="V39" s="96">
        <v>197200000</v>
      </c>
      <c r="W39" s="85"/>
      <c r="X39" s="85"/>
      <c r="Y39" s="86"/>
      <c r="Z39" s="96"/>
      <c r="AA39" s="79">
        <f t="shared" ref="AA39:AA48" si="2">SUM(V39:Z39)</f>
        <v>197200000</v>
      </c>
      <c r="AB39" s="20">
        <f>IFERROR(AA39/U39,"-")</f>
        <v>0.66068078263200214</v>
      </c>
      <c r="AC39" s="23"/>
      <c r="AD39" s="22" t="s">
        <v>44</v>
      </c>
      <c r="AE39" s="2" t="s">
        <v>132</v>
      </c>
    </row>
    <row r="40" spans="1:31" ht="85.5" x14ac:dyDescent="0.2">
      <c r="A40" s="1">
        <v>246</v>
      </c>
      <c r="B40" s="2" t="s">
        <v>36</v>
      </c>
      <c r="C40" s="2" t="s">
        <v>37</v>
      </c>
      <c r="D40" s="2" t="s">
        <v>63</v>
      </c>
      <c r="E40" s="17" t="s">
        <v>124</v>
      </c>
      <c r="F40" s="18" t="s">
        <v>125</v>
      </c>
      <c r="G40" s="68">
        <v>2021680010160</v>
      </c>
      <c r="H40" s="6" t="s">
        <v>127</v>
      </c>
      <c r="I40" s="9"/>
      <c r="J40" s="19">
        <v>44927</v>
      </c>
      <c r="K40" s="19">
        <v>45291</v>
      </c>
      <c r="L40" s="32">
        <v>1</v>
      </c>
      <c r="M40" s="74">
        <v>0.25</v>
      </c>
      <c r="N40" s="70">
        <f t="shared" si="0"/>
        <v>0.25</v>
      </c>
      <c r="O40" s="55"/>
      <c r="P40" s="77"/>
      <c r="Q40" s="78"/>
      <c r="R40" s="78"/>
      <c r="S40" s="82"/>
      <c r="T40" s="77">
        <v>55500000</v>
      </c>
      <c r="U40" s="79">
        <f t="shared" si="1"/>
        <v>55500000</v>
      </c>
      <c r="V40" s="78"/>
      <c r="W40" s="78"/>
      <c r="X40" s="78"/>
      <c r="Y40" s="80"/>
      <c r="Z40" s="78">
        <v>6300000</v>
      </c>
      <c r="AA40" s="79">
        <f t="shared" si="2"/>
        <v>6300000</v>
      </c>
      <c r="AB40" s="20">
        <f>IFERROR(AA40/U40,"-")</f>
        <v>0.11351351351351352</v>
      </c>
      <c r="AC40" s="23"/>
      <c r="AD40" s="22" t="s">
        <v>44</v>
      </c>
      <c r="AE40" s="2" t="s">
        <v>132</v>
      </c>
    </row>
    <row r="41" spans="1:31" ht="57" x14ac:dyDescent="0.2">
      <c r="A41" s="1">
        <v>262</v>
      </c>
      <c r="B41" s="2" t="s">
        <v>36</v>
      </c>
      <c r="C41" s="2" t="s">
        <v>85</v>
      </c>
      <c r="D41" s="2" t="s">
        <v>86</v>
      </c>
      <c r="E41" s="17" t="s">
        <v>87</v>
      </c>
      <c r="F41" s="18" t="s">
        <v>88</v>
      </c>
      <c r="G41" s="68">
        <v>2022680010076</v>
      </c>
      <c r="H41" s="4" t="s">
        <v>143</v>
      </c>
      <c r="I41" s="25"/>
      <c r="J41" s="19">
        <v>44927</v>
      </c>
      <c r="K41" s="19">
        <v>45291</v>
      </c>
      <c r="L41" s="32">
        <v>1</v>
      </c>
      <c r="M41" s="74">
        <v>0.25</v>
      </c>
      <c r="N41" s="70">
        <f t="shared" si="0"/>
        <v>0.25</v>
      </c>
      <c r="O41" s="55" t="s">
        <v>160</v>
      </c>
      <c r="P41" s="77">
        <v>20000000</v>
      </c>
      <c r="Q41" s="78"/>
      <c r="R41" s="78"/>
      <c r="S41" s="82"/>
      <c r="T41" s="77"/>
      <c r="U41" s="79">
        <f t="shared" si="1"/>
        <v>20000000</v>
      </c>
      <c r="V41" s="85"/>
      <c r="W41" s="85"/>
      <c r="X41" s="85"/>
      <c r="Y41" s="86"/>
      <c r="Z41" s="85"/>
      <c r="AA41" s="79">
        <f t="shared" si="2"/>
        <v>0</v>
      </c>
      <c r="AB41" s="20">
        <f>IFERROR(AA41/U41,"-")</f>
        <v>0</v>
      </c>
      <c r="AC41" s="23"/>
      <c r="AD41" s="22" t="s">
        <v>44</v>
      </c>
      <c r="AE41" s="2" t="s">
        <v>132</v>
      </c>
    </row>
    <row r="42" spans="1:31" ht="71.25" x14ac:dyDescent="0.2">
      <c r="A42" s="1">
        <v>263</v>
      </c>
      <c r="B42" s="2" t="s">
        <v>36</v>
      </c>
      <c r="C42" s="2" t="s">
        <v>85</v>
      </c>
      <c r="D42" s="2" t="s">
        <v>86</v>
      </c>
      <c r="E42" s="17" t="s">
        <v>89</v>
      </c>
      <c r="F42" s="18" t="s">
        <v>90</v>
      </c>
      <c r="G42" s="68">
        <v>2022680010089</v>
      </c>
      <c r="H42" s="4" t="s">
        <v>144</v>
      </c>
      <c r="I42" s="9"/>
      <c r="J42" s="19">
        <v>44927</v>
      </c>
      <c r="K42" s="19">
        <v>45291</v>
      </c>
      <c r="L42" s="33">
        <v>1</v>
      </c>
      <c r="M42" s="75">
        <v>0.25</v>
      </c>
      <c r="N42" s="70">
        <f t="shared" si="0"/>
        <v>0.25</v>
      </c>
      <c r="O42" s="55" t="s">
        <v>156</v>
      </c>
      <c r="P42" s="77">
        <v>66000000</v>
      </c>
      <c r="Q42" s="78"/>
      <c r="R42" s="78"/>
      <c r="S42" s="82"/>
      <c r="T42" s="77"/>
      <c r="U42" s="79">
        <f t="shared" si="1"/>
        <v>66000000</v>
      </c>
      <c r="V42" s="78"/>
      <c r="W42" s="78"/>
      <c r="X42" s="78"/>
      <c r="Y42" s="80"/>
      <c r="Z42" s="78"/>
      <c r="AA42" s="79">
        <f t="shared" si="2"/>
        <v>0</v>
      </c>
      <c r="AB42" s="20">
        <f>IFERROR(AA42/U42,"-")</f>
        <v>0</v>
      </c>
      <c r="AC42" s="23"/>
      <c r="AD42" s="22" t="s">
        <v>44</v>
      </c>
      <c r="AE42" s="2" t="s">
        <v>132</v>
      </c>
    </row>
    <row r="43" spans="1:31" ht="57" x14ac:dyDescent="0.2">
      <c r="A43" s="1">
        <v>264</v>
      </c>
      <c r="B43" s="2" t="s">
        <v>36</v>
      </c>
      <c r="C43" s="2" t="s">
        <v>85</v>
      </c>
      <c r="D43" s="2" t="s">
        <v>86</v>
      </c>
      <c r="E43" s="17" t="s">
        <v>91</v>
      </c>
      <c r="F43" s="18" t="s">
        <v>92</v>
      </c>
      <c r="G43" s="68">
        <v>2022680010075</v>
      </c>
      <c r="H43" s="4" t="s">
        <v>145</v>
      </c>
      <c r="I43" s="24"/>
      <c r="J43" s="19">
        <v>44927</v>
      </c>
      <c r="K43" s="19">
        <v>45291</v>
      </c>
      <c r="L43" s="32">
        <v>1</v>
      </c>
      <c r="M43" s="74">
        <v>0.25</v>
      </c>
      <c r="N43" s="70">
        <f t="shared" si="0"/>
        <v>0.25</v>
      </c>
      <c r="O43" s="55" t="s">
        <v>159</v>
      </c>
      <c r="P43" s="77">
        <v>50000000</v>
      </c>
      <c r="Q43" s="78"/>
      <c r="R43" s="78"/>
      <c r="S43" s="82"/>
      <c r="T43" s="77"/>
      <c r="U43" s="79">
        <f t="shared" si="1"/>
        <v>50000000</v>
      </c>
      <c r="V43" s="85"/>
      <c r="W43" s="85"/>
      <c r="X43" s="85"/>
      <c r="Y43" s="86"/>
      <c r="Z43" s="85"/>
      <c r="AA43" s="79">
        <f t="shared" si="2"/>
        <v>0</v>
      </c>
      <c r="AB43" s="20">
        <f>IFERROR(AA43/U43,"-")</f>
        <v>0</v>
      </c>
      <c r="AC43" s="23"/>
      <c r="AD43" s="22" t="s">
        <v>44</v>
      </c>
      <c r="AE43" s="2" t="s">
        <v>132</v>
      </c>
    </row>
    <row r="44" spans="1:31" ht="42.75" x14ac:dyDescent="0.2">
      <c r="A44" s="1">
        <v>265</v>
      </c>
      <c r="B44" s="3" t="s">
        <v>36</v>
      </c>
      <c r="C44" s="3" t="s">
        <v>85</v>
      </c>
      <c r="D44" s="3" t="s">
        <v>93</v>
      </c>
      <c r="E44" s="17" t="s">
        <v>94</v>
      </c>
      <c r="F44" s="18" t="s">
        <v>95</v>
      </c>
      <c r="G44" s="68">
        <v>2020680010052</v>
      </c>
      <c r="H44" s="4" t="s">
        <v>146</v>
      </c>
      <c r="I44" s="8"/>
      <c r="J44" s="19">
        <v>44927</v>
      </c>
      <c r="K44" s="19">
        <v>45291</v>
      </c>
      <c r="L44" s="32">
        <v>1</v>
      </c>
      <c r="M44" s="74">
        <v>0.5</v>
      </c>
      <c r="N44" s="70">
        <f t="shared" si="0"/>
        <v>0.5</v>
      </c>
      <c r="O44" s="55" t="s">
        <v>152</v>
      </c>
      <c r="P44" s="102">
        <v>132000000</v>
      </c>
      <c r="Q44" s="78"/>
      <c r="R44" s="78"/>
      <c r="S44" s="82"/>
      <c r="T44" s="77"/>
      <c r="U44" s="79">
        <f t="shared" si="1"/>
        <v>132000000</v>
      </c>
      <c r="V44" s="78">
        <v>28000000</v>
      </c>
      <c r="W44" s="78"/>
      <c r="X44" s="78"/>
      <c r="Y44" s="80"/>
      <c r="Z44" s="78"/>
      <c r="AA44" s="79">
        <f t="shared" si="2"/>
        <v>28000000</v>
      </c>
      <c r="AB44" s="20">
        <f>IFERROR(AA44/U44,"-")</f>
        <v>0.21212121212121213</v>
      </c>
      <c r="AC44" s="21"/>
      <c r="AD44" s="22" t="s">
        <v>44</v>
      </c>
      <c r="AE44" s="2" t="s">
        <v>132</v>
      </c>
    </row>
    <row r="45" spans="1:31" ht="45" x14ac:dyDescent="0.2">
      <c r="A45" s="1">
        <v>266</v>
      </c>
      <c r="B45" s="2" t="s">
        <v>36</v>
      </c>
      <c r="C45" s="2" t="s">
        <v>85</v>
      </c>
      <c r="D45" s="2" t="s">
        <v>93</v>
      </c>
      <c r="E45" s="17" t="s">
        <v>96</v>
      </c>
      <c r="F45" s="18" t="s">
        <v>97</v>
      </c>
      <c r="G45" s="68">
        <v>2020680010052</v>
      </c>
      <c r="H45" s="4" t="s">
        <v>146</v>
      </c>
      <c r="I45" s="8"/>
      <c r="J45" s="19">
        <v>44927</v>
      </c>
      <c r="K45" s="19">
        <v>45291</v>
      </c>
      <c r="L45" s="32">
        <v>1</v>
      </c>
      <c r="M45" s="74">
        <v>0.25</v>
      </c>
      <c r="N45" s="70">
        <f t="shared" si="0"/>
        <v>0.25</v>
      </c>
      <c r="O45" s="54"/>
      <c r="P45" s="77">
        <v>20000000</v>
      </c>
      <c r="Q45" s="78"/>
      <c r="R45" s="78"/>
      <c r="S45" s="82"/>
      <c r="T45" s="77"/>
      <c r="U45" s="79">
        <f t="shared" si="1"/>
        <v>20000000</v>
      </c>
      <c r="V45" s="78">
        <v>20000000</v>
      </c>
      <c r="W45" s="78"/>
      <c r="X45" s="78"/>
      <c r="Y45" s="80"/>
      <c r="Z45" s="78"/>
      <c r="AA45" s="79">
        <f t="shared" si="2"/>
        <v>20000000</v>
      </c>
      <c r="AB45" s="20">
        <f>IFERROR(AA45/U45,"-")</f>
        <v>1</v>
      </c>
      <c r="AC45" s="21"/>
      <c r="AD45" s="22" t="s">
        <v>44</v>
      </c>
      <c r="AE45" s="2" t="s">
        <v>132</v>
      </c>
    </row>
    <row r="46" spans="1:31" ht="60" x14ac:dyDescent="0.2">
      <c r="A46" s="1">
        <v>267</v>
      </c>
      <c r="B46" s="2" t="s">
        <v>36</v>
      </c>
      <c r="C46" s="2" t="s">
        <v>85</v>
      </c>
      <c r="D46" s="2" t="s">
        <v>93</v>
      </c>
      <c r="E46" s="17" t="s">
        <v>98</v>
      </c>
      <c r="F46" s="18" t="s">
        <v>99</v>
      </c>
      <c r="G46" s="68">
        <v>2020680010052</v>
      </c>
      <c r="H46" s="4" t="s">
        <v>146</v>
      </c>
      <c r="I46" s="9"/>
      <c r="J46" s="19">
        <v>44927</v>
      </c>
      <c r="K46" s="19">
        <v>45291</v>
      </c>
      <c r="L46" s="33">
        <v>1</v>
      </c>
      <c r="M46" s="75">
        <v>0.25</v>
      </c>
      <c r="N46" s="70">
        <f t="shared" si="0"/>
        <v>0.25</v>
      </c>
      <c r="O46" s="60" t="s">
        <v>154</v>
      </c>
      <c r="P46" s="102">
        <v>270000000</v>
      </c>
      <c r="Q46" s="78"/>
      <c r="R46" s="78"/>
      <c r="S46" s="82"/>
      <c r="T46" s="77"/>
      <c r="U46" s="79">
        <f t="shared" si="1"/>
        <v>270000000</v>
      </c>
      <c r="V46" s="78">
        <v>129596449</v>
      </c>
      <c r="W46" s="78"/>
      <c r="X46" s="78"/>
      <c r="Y46" s="80"/>
      <c r="Z46" s="78"/>
      <c r="AA46" s="79">
        <f t="shared" si="2"/>
        <v>129596449</v>
      </c>
      <c r="AB46" s="20">
        <f>IFERROR(AA46/U46,"-")</f>
        <v>0.47998684814814813</v>
      </c>
      <c r="AC46" s="21"/>
      <c r="AD46" s="22" t="s">
        <v>44</v>
      </c>
      <c r="AE46" s="2" t="s">
        <v>132</v>
      </c>
    </row>
    <row r="47" spans="1:31" ht="45" x14ac:dyDescent="0.2">
      <c r="A47" s="1">
        <v>268</v>
      </c>
      <c r="B47" s="2" t="s">
        <v>36</v>
      </c>
      <c r="C47" s="2" t="s">
        <v>85</v>
      </c>
      <c r="D47" s="2" t="s">
        <v>93</v>
      </c>
      <c r="E47" s="17" t="s">
        <v>100</v>
      </c>
      <c r="F47" s="18" t="s">
        <v>101</v>
      </c>
      <c r="G47" s="68">
        <v>2020680010052</v>
      </c>
      <c r="H47" s="4" t="s">
        <v>146</v>
      </c>
      <c r="I47" s="8"/>
      <c r="J47" s="19">
        <v>44927</v>
      </c>
      <c r="K47" s="19">
        <v>45291</v>
      </c>
      <c r="L47" s="33">
        <v>1</v>
      </c>
      <c r="M47" s="75">
        <v>0.25</v>
      </c>
      <c r="N47" s="70">
        <f t="shared" si="0"/>
        <v>0.25</v>
      </c>
      <c r="O47" s="57" t="s">
        <v>153</v>
      </c>
      <c r="P47" s="102">
        <v>80000000</v>
      </c>
      <c r="Q47" s="78"/>
      <c r="R47" s="78"/>
      <c r="S47" s="82"/>
      <c r="T47" s="77"/>
      <c r="U47" s="79">
        <f t="shared" si="1"/>
        <v>80000000</v>
      </c>
      <c r="V47" s="78">
        <v>20000000</v>
      </c>
      <c r="W47" s="78"/>
      <c r="X47" s="78"/>
      <c r="Y47" s="80"/>
      <c r="Z47" s="78"/>
      <c r="AA47" s="79">
        <f t="shared" si="2"/>
        <v>20000000</v>
      </c>
      <c r="AB47" s="20">
        <f>IFERROR(AA47/U47,"-")</f>
        <v>0.25</v>
      </c>
      <c r="AC47" s="21"/>
      <c r="AD47" s="22" t="s">
        <v>44</v>
      </c>
      <c r="AE47" s="2" t="s">
        <v>132</v>
      </c>
    </row>
    <row r="48" spans="1:31" ht="60" x14ac:dyDescent="0.2">
      <c r="A48" s="1">
        <v>269</v>
      </c>
      <c r="B48" s="2" t="s">
        <v>36</v>
      </c>
      <c r="C48" s="2" t="s">
        <v>85</v>
      </c>
      <c r="D48" s="2" t="s">
        <v>93</v>
      </c>
      <c r="E48" s="17" t="s">
        <v>102</v>
      </c>
      <c r="F48" s="18" t="s">
        <v>103</v>
      </c>
      <c r="G48" s="68">
        <v>2020680010052</v>
      </c>
      <c r="H48" s="4" t="s">
        <v>146</v>
      </c>
      <c r="I48" s="9"/>
      <c r="J48" s="19">
        <v>44927</v>
      </c>
      <c r="K48" s="19">
        <v>45291</v>
      </c>
      <c r="L48" s="33">
        <v>1</v>
      </c>
      <c r="M48" s="75">
        <v>0.25</v>
      </c>
      <c r="N48" s="70">
        <f t="shared" si="0"/>
        <v>0.25</v>
      </c>
      <c r="O48" s="55"/>
      <c r="P48" s="102">
        <v>20000000</v>
      </c>
      <c r="Q48" s="78"/>
      <c r="R48" s="78"/>
      <c r="S48" s="82"/>
      <c r="T48" s="77"/>
      <c r="U48" s="79">
        <f t="shared" si="1"/>
        <v>20000000</v>
      </c>
      <c r="V48" s="78"/>
      <c r="W48" s="78"/>
      <c r="X48" s="78"/>
      <c r="Y48" s="80"/>
      <c r="Z48" s="78"/>
      <c r="AA48" s="79">
        <f t="shared" si="2"/>
        <v>0</v>
      </c>
      <c r="AB48" s="20">
        <f>IFERROR(AA48/U48,"-")</f>
        <v>0</v>
      </c>
      <c r="AC48" s="21"/>
      <c r="AD48" s="22" t="s">
        <v>44</v>
      </c>
      <c r="AE48" s="2" t="s">
        <v>132</v>
      </c>
    </row>
    <row r="49" spans="1:74" ht="42.75" x14ac:dyDescent="0.2">
      <c r="A49" s="1">
        <v>270</v>
      </c>
      <c r="B49" s="3" t="s">
        <v>36</v>
      </c>
      <c r="C49" s="3" t="s">
        <v>85</v>
      </c>
      <c r="D49" s="3" t="s">
        <v>93</v>
      </c>
      <c r="E49" s="17" t="s">
        <v>104</v>
      </c>
      <c r="F49" s="18" t="s">
        <v>105</v>
      </c>
      <c r="G49" s="68">
        <v>2020680010052</v>
      </c>
      <c r="H49" s="4" t="s">
        <v>146</v>
      </c>
      <c r="I49" s="9"/>
      <c r="J49" s="19">
        <v>44927</v>
      </c>
      <c r="K49" s="19">
        <v>45291</v>
      </c>
      <c r="L49" s="117">
        <v>1</v>
      </c>
      <c r="M49" s="119">
        <v>0.25</v>
      </c>
      <c r="N49" s="111">
        <f t="shared" si="0"/>
        <v>0.25</v>
      </c>
      <c r="O49" s="57" t="s">
        <v>151</v>
      </c>
      <c r="P49" s="103">
        <v>178000000</v>
      </c>
      <c r="Q49" s="78"/>
      <c r="R49" s="78"/>
      <c r="S49" s="82"/>
      <c r="T49" s="77"/>
      <c r="U49" s="130">
        <f>SUM(P49:T50)</f>
        <v>328000000</v>
      </c>
      <c r="V49" s="78">
        <v>72000000</v>
      </c>
      <c r="W49" s="78"/>
      <c r="X49" s="78"/>
      <c r="Y49" s="80"/>
      <c r="Z49" s="78"/>
      <c r="AA49" s="130">
        <f>SUM(V49:Z50)</f>
        <v>72000000</v>
      </c>
      <c r="AB49" s="122">
        <f>IFERROR(AA49/U49,"-")</f>
        <v>0.21951219512195122</v>
      </c>
      <c r="AC49" s="124"/>
      <c r="AD49" s="128" t="s">
        <v>44</v>
      </c>
      <c r="AE49" s="126" t="s">
        <v>132</v>
      </c>
    </row>
    <row r="50" spans="1:74" ht="55.9" customHeight="1" x14ac:dyDescent="0.2">
      <c r="A50" s="1">
        <v>270</v>
      </c>
      <c r="B50" s="3" t="s">
        <v>36</v>
      </c>
      <c r="C50" s="3" t="s">
        <v>85</v>
      </c>
      <c r="D50" s="3" t="s">
        <v>93</v>
      </c>
      <c r="E50" s="17" t="s">
        <v>104</v>
      </c>
      <c r="F50" s="18" t="s">
        <v>105</v>
      </c>
      <c r="G50" s="68">
        <v>2021680010164</v>
      </c>
      <c r="H50" s="4" t="s">
        <v>147</v>
      </c>
      <c r="I50" s="9"/>
      <c r="J50" s="19">
        <v>44927</v>
      </c>
      <c r="K50" s="19">
        <v>45291</v>
      </c>
      <c r="L50" s="118"/>
      <c r="M50" s="120"/>
      <c r="N50" s="112"/>
      <c r="O50" s="55" t="s">
        <v>155</v>
      </c>
      <c r="P50" s="102">
        <v>150000000</v>
      </c>
      <c r="Q50" s="78"/>
      <c r="R50" s="78"/>
      <c r="S50" s="82"/>
      <c r="T50" s="77"/>
      <c r="U50" s="131"/>
      <c r="V50" s="78"/>
      <c r="W50" s="78"/>
      <c r="X50" s="78"/>
      <c r="Y50" s="80"/>
      <c r="Z50" s="78"/>
      <c r="AA50" s="131"/>
      <c r="AB50" s="123"/>
      <c r="AC50" s="125"/>
      <c r="AD50" s="129"/>
      <c r="AE50" s="127"/>
    </row>
    <row r="51" spans="1:74" ht="66.400000000000006" customHeight="1" x14ac:dyDescent="0.2">
      <c r="A51" s="1">
        <v>271</v>
      </c>
      <c r="B51" s="3" t="s">
        <v>36</v>
      </c>
      <c r="C51" s="3" t="s">
        <v>85</v>
      </c>
      <c r="D51" s="3" t="s">
        <v>93</v>
      </c>
      <c r="E51" s="17" t="s">
        <v>108</v>
      </c>
      <c r="F51" s="18" t="s">
        <v>109</v>
      </c>
      <c r="G51" s="68">
        <v>2020680010052</v>
      </c>
      <c r="H51" s="4" t="s">
        <v>146</v>
      </c>
      <c r="I51" s="9"/>
      <c r="J51" s="19">
        <v>44927</v>
      </c>
      <c r="K51" s="19">
        <v>45291</v>
      </c>
      <c r="L51" s="132">
        <v>1</v>
      </c>
      <c r="M51" s="119">
        <v>0.25</v>
      </c>
      <c r="N51" s="111">
        <f t="shared" si="0"/>
        <v>0.25</v>
      </c>
      <c r="O51" s="55"/>
      <c r="P51" s="104">
        <v>110000000</v>
      </c>
      <c r="Q51" s="78"/>
      <c r="R51" s="78"/>
      <c r="S51" s="82"/>
      <c r="T51" s="77"/>
      <c r="U51" s="130">
        <f>SUM(P51:T52)</f>
        <v>260000000</v>
      </c>
      <c r="V51" s="78"/>
      <c r="W51" s="78"/>
      <c r="X51" s="78"/>
      <c r="Y51" s="80"/>
      <c r="Z51" s="78"/>
      <c r="AA51" s="130">
        <f>SUM(V51:Z52)</f>
        <v>0</v>
      </c>
      <c r="AB51" s="122">
        <f>IFERROR(AA51/U51,"-")</f>
        <v>0</v>
      </c>
      <c r="AC51" s="124"/>
      <c r="AD51" s="128" t="s">
        <v>44</v>
      </c>
      <c r="AE51" s="126" t="s">
        <v>132</v>
      </c>
    </row>
    <row r="52" spans="1:74" ht="69" customHeight="1" x14ac:dyDescent="0.2">
      <c r="A52" s="1">
        <v>271</v>
      </c>
      <c r="B52" s="3" t="s">
        <v>36</v>
      </c>
      <c r="C52" s="3" t="s">
        <v>85</v>
      </c>
      <c r="D52" s="3" t="s">
        <v>93</v>
      </c>
      <c r="E52" s="17" t="s">
        <v>108</v>
      </c>
      <c r="F52" s="18" t="s">
        <v>109</v>
      </c>
      <c r="G52" s="68">
        <v>2021680010164</v>
      </c>
      <c r="H52" s="4" t="s">
        <v>147</v>
      </c>
      <c r="I52" s="9"/>
      <c r="J52" s="19">
        <v>44927</v>
      </c>
      <c r="K52" s="19">
        <v>45291</v>
      </c>
      <c r="L52" s="133"/>
      <c r="M52" s="120"/>
      <c r="N52" s="112"/>
      <c r="O52" s="55" t="s">
        <v>155</v>
      </c>
      <c r="P52" s="102">
        <v>150000000</v>
      </c>
      <c r="Q52" s="78"/>
      <c r="R52" s="78"/>
      <c r="S52" s="82"/>
      <c r="T52" s="77"/>
      <c r="U52" s="131"/>
      <c r="V52" s="78"/>
      <c r="W52" s="78"/>
      <c r="X52" s="78"/>
      <c r="Y52" s="80"/>
      <c r="Z52" s="78"/>
      <c r="AA52" s="131"/>
      <c r="AB52" s="123" t="str">
        <f>IFERROR(AA52/U52,"-")</f>
        <v>-</v>
      </c>
      <c r="AC52" s="125"/>
      <c r="AD52" s="129"/>
      <c r="AE52" s="127"/>
    </row>
    <row r="53" spans="1:74" ht="66.75" customHeight="1" x14ac:dyDescent="0.2">
      <c r="A53" s="1">
        <v>272</v>
      </c>
      <c r="B53" s="3" t="s">
        <v>36</v>
      </c>
      <c r="C53" s="3" t="s">
        <v>85</v>
      </c>
      <c r="D53" s="3" t="s">
        <v>93</v>
      </c>
      <c r="E53" s="17" t="s">
        <v>106</v>
      </c>
      <c r="F53" s="18" t="s">
        <v>107</v>
      </c>
      <c r="G53" s="68">
        <v>2020680010052</v>
      </c>
      <c r="H53" s="4" t="s">
        <v>146</v>
      </c>
      <c r="I53" s="9"/>
      <c r="J53" s="19">
        <v>44927</v>
      </c>
      <c r="K53" s="19">
        <v>45291</v>
      </c>
      <c r="L53" s="32">
        <v>1</v>
      </c>
      <c r="M53" s="74">
        <v>0.25</v>
      </c>
      <c r="N53" s="70">
        <f t="shared" si="0"/>
        <v>0.25</v>
      </c>
      <c r="O53" s="55"/>
      <c r="P53" s="104">
        <v>90000000</v>
      </c>
      <c r="Q53" s="78"/>
      <c r="R53" s="78"/>
      <c r="S53" s="82"/>
      <c r="T53" s="77"/>
      <c r="U53" s="79">
        <f>SUM(P53:T53)</f>
        <v>90000000</v>
      </c>
      <c r="V53" s="78"/>
      <c r="W53" s="78"/>
      <c r="X53" s="78"/>
      <c r="Y53" s="80"/>
      <c r="Z53" s="78"/>
      <c r="AA53" s="79">
        <f>SUM(V53:Z53)</f>
        <v>0</v>
      </c>
      <c r="AB53" s="20">
        <f>IFERROR(AA53/U53,"-")</f>
        <v>0</v>
      </c>
      <c r="AC53" s="23"/>
      <c r="AD53" s="22" t="s">
        <v>44</v>
      </c>
      <c r="AE53" s="2" t="s">
        <v>132</v>
      </c>
    </row>
    <row r="54" spans="1:74" ht="80.25" customHeight="1" x14ac:dyDescent="0.2">
      <c r="A54" s="1">
        <v>273</v>
      </c>
      <c r="B54" s="2" t="s">
        <v>36</v>
      </c>
      <c r="C54" s="2" t="s">
        <v>85</v>
      </c>
      <c r="D54" s="2" t="s">
        <v>110</v>
      </c>
      <c r="E54" s="17" t="s">
        <v>111</v>
      </c>
      <c r="F54" s="18" t="s">
        <v>112</v>
      </c>
      <c r="G54" s="68">
        <v>2021680010152</v>
      </c>
      <c r="H54" s="4" t="s">
        <v>121</v>
      </c>
      <c r="I54" s="25"/>
      <c r="J54" s="19">
        <v>44927</v>
      </c>
      <c r="K54" s="19">
        <v>45291</v>
      </c>
      <c r="L54" s="32">
        <v>1</v>
      </c>
      <c r="M54" s="74">
        <v>0.25</v>
      </c>
      <c r="N54" s="70">
        <f t="shared" si="0"/>
        <v>0.25</v>
      </c>
      <c r="O54" s="54"/>
      <c r="P54" s="77"/>
      <c r="Q54" s="78"/>
      <c r="R54" s="78"/>
      <c r="S54" s="82"/>
      <c r="T54" s="77">
        <v>18000000</v>
      </c>
      <c r="U54" s="79">
        <f>SUM(P54:T54)</f>
        <v>18000000</v>
      </c>
      <c r="V54" s="85"/>
      <c r="W54" s="85"/>
      <c r="X54" s="85"/>
      <c r="Y54" s="86"/>
      <c r="Z54" s="85"/>
      <c r="AA54" s="79">
        <f>SUM(V54:Z54)</f>
        <v>0</v>
      </c>
      <c r="AB54" s="20">
        <f>IFERROR(AA54/U54,"-")</f>
        <v>0</v>
      </c>
      <c r="AC54" s="23"/>
      <c r="AD54" s="22" t="s">
        <v>44</v>
      </c>
      <c r="AE54" s="2" t="s">
        <v>132</v>
      </c>
    </row>
    <row r="55" spans="1:74" ht="62.25" customHeight="1" x14ac:dyDescent="0.2">
      <c r="A55" s="1">
        <v>274</v>
      </c>
      <c r="B55" s="2" t="s">
        <v>36</v>
      </c>
      <c r="C55" s="2" t="s">
        <v>85</v>
      </c>
      <c r="D55" s="2" t="s">
        <v>110</v>
      </c>
      <c r="E55" s="17" t="s">
        <v>113</v>
      </c>
      <c r="F55" s="18" t="s">
        <v>114</v>
      </c>
      <c r="G55" s="68">
        <v>2020680010164</v>
      </c>
      <c r="H55" s="4" t="s">
        <v>115</v>
      </c>
      <c r="I55" s="9"/>
      <c r="J55" s="19">
        <v>44927</v>
      </c>
      <c r="K55" s="19">
        <v>45291</v>
      </c>
      <c r="L55" s="32">
        <v>1</v>
      </c>
      <c r="M55" s="74">
        <v>0.24</v>
      </c>
      <c r="N55" s="70">
        <f t="shared" si="0"/>
        <v>0.24</v>
      </c>
      <c r="O55" s="55" t="s">
        <v>177</v>
      </c>
      <c r="P55" s="77">
        <v>310000000</v>
      </c>
      <c r="Q55" s="78"/>
      <c r="R55" s="78"/>
      <c r="S55" s="82"/>
      <c r="T55" s="77"/>
      <c r="U55" s="79">
        <f>SUM(P55:T55)</f>
        <v>310000000</v>
      </c>
      <c r="V55" s="91">
        <v>40000000</v>
      </c>
      <c r="W55" s="78"/>
      <c r="X55" s="78"/>
      <c r="Y55" s="80"/>
      <c r="Z55" s="91"/>
      <c r="AA55" s="79">
        <f>SUM(V55:Z55)</f>
        <v>40000000</v>
      </c>
      <c r="AB55" s="20">
        <f>IFERROR(AA55/U55,"-")</f>
        <v>0.12903225806451613</v>
      </c>
      <c r="AC55" s="21"/>
      <c r="AD55" s="22" t="s">
        <v>44</v>
      </c>
      <c r="AE55" s="2" t="s">
        <v>132</v>
      </c>
    </row>
    <row r="56" spans="1:74" ht="96" customHeight="1" x14ac:dyDescent="0.2">
      <c r="A56" s="1">
        <v>275</v>
      </c>
      <c r="B56" s="2" t="s">
        <v>36</v>
      </c>
      <c r="C56" s="2" t="s">
        <v>85</v>
      </c>
      <c r="D56" s="2" t="s">
        <v>116</v>
      </c>
      <c r="E56" s="17" t="s">
        <v>117</v>
      </c>
      <c r="F56" s="18" t="s">
        <v>118</v>
      </c>
      <c r="G56" s="68">
        <v>2021680010160</v>
      </c>
      <c r="H56" s="4" t="s">
        <v>127</v>
      </c>
      <c r="I56" s="9"/>
      <c r="J56" s="71">
        <v>44927</v>
      </c>
      <c r="K56" s="19">
        <v>45291</v>
      </c>
      <c r="L56" s="32">
        <v>1</v>
      </c>
      <c r="M56" s="74">
        <v>0.25</v>
      </c>
      <c r="N56" s="70">
        <f t="shared" si="0"/>
        <v>0.25</v>
      </c>
      <c r="O56" s="55"/>
      <c r="P56" s="89"/>
      <c r="Q56" s="91"/>
      <c r="R56" s="91"/>
      <c r="S56" s="99"/>
      <c r="T56" s="89">
        <v>32400000</v>
      </c>
      <c r="U56" s="90">
        <f>SUM(P56:T56)</f>
        <v>32400000</v>
      </c>
      <c r="V56" s="80"/>
      <c r="W56" s="78"/>
      <c r="X56" s="78"/>
      <c r="Y56" s="80"/>
      <c r="Z56" s="78">
        <v>19800000</v>
      </c>
      <c r="AA56" s="90">
        <f>SUM(V56:Z56)</f>
        <v>19800000</v>
      </c>
      <c r="AB56" s="20">
        <f>IFERROR(AA56/U56,"-")</f>
        <v>0.61111111111111116</v>
      </c>
      <c r="AC56" s="21"/>
      <c r="AD56" s="22" t="s">
        <v>44</v>
      </c>
      <c r="AE56" s="2" t="s">
        <v>132</v>
      </c>
    </row>
    <row r="57" spans="1:74" ht="70.150000000000006" customHeight="1" x14ac:dyDescent="0.2">
      <c r="A57" s="1">
        <v>300</v>
      </c>
      <c r="B57" s="2" t="s">
        <v>31</v>
      </c>
      <c r="C57" s="2" t="s">
        <v>32</v>
      </c>
      <c r="D57" s="2" t="s">
        <v>33</v>
      </c>
      <c r="E57" s="17" t="s">
        <v>42</v>
      </c>
      <c r="F57" s="18" t="s">
        <v>43</v>
      </c>
      <c r="G57" s="68">
        <v>2020680010035</v>
      </c>
      <c r="H57" s="4" t="s">
        <v>148</v>
      </c>
      <c r="I57" s="9"/>
      <c r="J57" s="71">
        <v>44927</v>
      </c>
      <c r="K57" s="19">
        <v>45291</v>
      </c>
      <c r="L57" s="114">
        <v>1</v>
      </c>
      <c r="M57" s="115">
        <v>0.25</v>
      </c>
      <c r="N57" s="116">
        <f t="shared" si="0"/>
        <v>0.25</v>
      </c>
      <c r="O57" s="55" t="s">
        <v>158</v>
      </c>
      <c r="P57" s="84">
        <v>739800000</v>
      </c>
      <c r="Q57" s="78"/>
      <c r="R57" s="78"/>
      <c r="S57" s="82"/>
      <c r="T57" s="77"/>
      <c r="U57" s="121">
        <f>SUM(P57:T58)</f>
        <v>757300000</v>
      </c>
      <c r="V57" s="85">
        <v>554826666.65999997</v>
      </c>
      <c r="W57" s="78"/>
      <c r="X57" s="78"/>
      <c r="Y57" s="80"/>
      <c r="Z57" s="85"/>
      <c r="AA57" s="121">
        <f>SUM(V57:Z58)</f>
        <v>554826666.65999997</v>
      </c>
      <c r="AB57" s="122">
        <f>IFERROR(AA57/U57,"-")</f>
        <v>0.73263788017958531</v>
      </c>
      <c r="AC57" s="124"/>
      <c r="AD57" s="128" t="s">
        <v>44</v>
      </c>
      <c r="AE57" s="126" t="s">
        <v>132</v>
      </c>
    </row>
    <row r="58" spans="1:74" ht="75.75" customHeight="1" x14ac:dyDescent="0.2">
      <c r="A58" s="1">
        <v>300</v>
      </c>
      <c r="B58" s="2" t="s">
        <v>31</v>
      </c>
      <c r="C58" s="2" t="s">
        <v>32</v>
      </c>
      <c r="D58" s="2" t="s">
        <v>33</v>
      </c>
      <c r="E58" s="17" t="s">
        <v>42</v>
      </c>
      <c r="F58" s="18" t="s">
        <v>43</v>
      </c>
      <c r="G58" s="68">
        <v>2021680010153</v>
      </c>
      <c r="H58" s="4" t="s">
        <v>140</v>
      </c>
      <c r="I58" s="9"/>
      <c r="J58" s="71">
        <v>44927</v>
      </c>
      <c r="K58" s="19">
        <v>45291</v>
      </c>
      <c r="L58" s="114"/>
      <c r="M58" s="115"/>
      <c r="N58" s="116"/>
      <c r="O58" s="55"/>
      <c r="P58" s="77">
        <v>17500000</v>
      </c>
      <c r="Q58" s="78"/>
      <c r="R58" s="78"/>
      <c r="S58" s="82"/>
      <c r="T58" s="77"/>
      <c r="U58" s="121"/>
      <c r="V58" s="78"/>
      <c r="W58" s="78"/>
      <c r="X58" s="78"/>
      <c r="Y58" s="80"/>
      <c r="Z58" s="78"/>
      <c r="AA58" s="121"/>
      <c r="AB58" s="123" t="str">
        <f>IFERROR(AA58/U58,"-")</f>
        <v>-</v>
      </c>
      <c r="AC58" s="125"/>
      <c r="AD58" s="129"/>
      <c r="AE58" s="127"/>
    </row>
    <row r="59" spans="1:74" s="47" customFormat="1" ht="15" customHeight="1" x14ac:dyDescent="0.2">
      <c r="A59" s="14" cm="1">
        <f t="array" ref="A59">SUM(--(FREQUENCY(A9:A58,A9:A58)&gt;0))</f>
        <v>34</v>
      </c>
      <c r="B59" s="27"/>
      <c r="C59" s="28"/>
      <c r="D59" s="28"/>
      <c r="E59" s="28"/>
      <c r="F59" s="28"/>
      <c r="G59" s="28"/>
      <c r="H59" s="28"/>
      <c r="I59" s="28"/>
      <c r="J59" s="28"/>
      <c r="K59" s="72"/>
      <c r="L59" s="72"/>
      <c r="M59" s="73" t="s">
        <v>181</v>
      </c>
      <c r="N59" s="72">
        <v>0.25330000000000003</v>
      </c>
      <c r="O59" s="108"/>
      <c r="P59" s="106">
        <f t="shared" ref="P59:AA59" si="3">SUBTOTAL(9,P9:P58)</f>
        <v>7482150301.96</v>
      </c>
      <c r="Q59" s="107">
        <f t="shared" si="3"/>
        <v>0</v>
      </c>
      <c r="R59" s="107">
        <f t="shared" si="3"/>
        <v>0</v>
      </c>
      <c r="S59" s="107">
        <f t="shared" si="3"/>
        <v>0</v>
      </c>
      <c r="T59" s="107">
        <f t="shared" si="3"/>
        <v>7292721785</v>
      </c>
      <c r="U59" s="105">
        <f>SUBTOTAL(9,U9:U58)</f>
        <v>14774872086.959999</v>
      </c>
      <c r="V59" s="106">
        <f t="shared" si="3"/>
        <v>2316439342.1700001</v>
      </c>
      <c r="W59" s="107">
        <f t="shared" si="3"/>
        <v>0</v>
      </c>
      <c r="X59" s="107">
        <f t="shared" si="3"/>
        <v>0</v>
      </c>
      <c r="Y59" s="107">
        <f t="shared" si="3"/>
        <v>0</v>
      </c>
      <c r="Z59" s="107">
        <f t="shared" si="3"/>
        <v>1609368000.9800003</v>
      </c>
      <c r="AA59" s="105">
        <f t="shared" si="3"/>
        <v>3925807343.1500001</v>
      </c>
      <c r="AB59" s="40">
        <f>IFERROR(AA59/U59,"-")</f>
        <v>0.26570838109758238</v>
      </c>
      <c r="AC59" s="30">
        <f>SUBTOTAL(9,AC9:AC58)</f>
        <v>0</v>
      </c>
      <c r="AD59" s="29"/>
      <c r="AE59" s="29"/>
    </row>
    <row r="60" spans="1:74" s="47" customFormat="1" x14ac:dyDescent="0.2">
      <c r="G60" s="61"/>
      <c r="L60" s="62"/>
      <c r="M60" s="62"/>
      <c r="N60" s="62"/>
      <c r="O60" s="51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7"/>
      <c r="AD60" s="63"/>
      <c r="AE60" s="64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</row>
    <row r="61" spans="1:74" s="47" customFormat="1" x14ac:dyDescent="0.2">
      <c r="B61" s="65"/>
      <c r="G61" s="61"/>
      <c r="L61" s="62"/>
      <c r="M61" s="62"/>
      <c r="N61" s="62"/>
      <c r="O61" s="51"/>
      <c r="P61" s="66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62"/>
      <c r="AD61" s="63"/>
      <c r="AE61" s="64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</row>
    <row r="62" spans="1:74" hidden="1" x14ac:dyDescent="0.2">
      <c r="O62" s="13"/>
      <c r="P62" s="67"/>
    </row>
    <row r="63" spans="1:74" hidden="1" x14ac:dyDescent="0.2">
      <c r="O63" s="13"/>
      <c r="P63" s="67"/>
    </row>
    <row r="64" spans="1:74" hidden="1" x14ac:dyDescent="0.2">
      <c r="O64" s="13"/>
    </row>
    <row r="65" spans="15:15" hidden="1" x14ac:dyDescent="0.2">
      <c r="O65" s="13"/>
    </row>
    <row r="66" spans="15:15" hidden="1" x14ac:dyDescent="0.2">
      <c r="O66" s="13"/>
    </row>
  </sheetData>
  <mergeCells count="99">
    <mergeCell ref="AC1:AE1"/>
    <mergeCell ref="AC2:AE2"/>
    <mergeCell ref="AC3:AE3"/>
    <mergeCell ref="AC4:AE4"/>
    <mergeCell ref="AB7:AB8"/>
    <mergeCell ref="AC7:AC8"/>
    <mergeCell ref="AD7:AE7"/>
    <mergeCell ref="A1:A4"/>
    <mergeCell ref="B1:AB4"/>
    <mergeCell ref="A5:C5"/>
    <mergeCell ref="D5:G5"/>
    <mergeCell ref="A6:C6"/>
    <mergeCell ref="D6:G6"/>
    <mergeCell ref="A7:F7"/>
    <mergeCell ref="G7:K7"/>
    <mergeCell ref="L7:N7"/>
    <mergeCell ref="O7:U7"/>
    <mergeCell ref="V7:AA7"/>
    <mergeCell ref="U12:U13"/>
    <mergeCell ref="AB12:AB13"/>
    <mergeCell ref="AC12:AC13"/>
    <mergeCell ref="AE12:AE13"/>
    <mergeCell ref="AD12:AD13"/>
    <mergeCell ref="AA12:AA13"/>
    <mergeCell ref="AC16:AC17"/>
    <mergeCell ref="AE16:AE17"/>
    <mergeCell ref="L18:L26"/>
    <mergeCell ref="M18:M26"/>
    <mergeCell ref="U18:U26"/>
    <mergeCell ref="AB18:AB26"/>
    <mergeCell ref="AC18:AC26"/>
    <mergeCell ref="AE18:AE26"/>
    <mergeCell ref="L16:L17"/>
    <mergeCell ref="M16:M17"/>
    <mergeCell ref="U16:U17"/>
    <mergeCell ref="AB16:AB17"/>
    <mergeCell ref="AA16:AA17"/>
    <mergeCell ref="AA18:AA26"/>
    <mergeCell ref="AD18:AD26"/>
    <mergeCell ref="AD16:AD17"/>
    <mergeCell ref="U30:U31"/>
    <mergeCell ref="AB30:AB31"/>
    <mergeCell ref="AC30:AC31"/>
    <mergeCell ref="AE30:AE31"/>
    <mergeCell ref="AA30:AA31"/>
    <mergeCell ref="AD30:AD31"/>
    <mergeCell ref="U32:U33"/>
    <mergeCell ref="AB32:AB33"/>
    <mergeCell ref="AC32:AC33"/>
    <mergeCell ref="AE32:AE33"/>
    <mergeCell ref="L37:L38"/>
    <mergeCell ref="M37:M38"/>
    <mergeCell ref="U37:U38"/>
    <mergeCell ref="AB37:AB38"/>
    <mergeCell ref="AC37:AC38"/>
    <mergeCell ref="AE37:AE38"/>
    <mergeCell ref="AA32:AA33"/>
    <mergeCell ref="AA37:AA38"/>
    <mergeCell ref="AD37:AD38"/>
    <mergeCell ref="AD32:AD33"/>
    <mergeCell ref="U49:U50"/>
    <mergeCell ref="AB49:AB50"/>
    <mergeCell ref="AC49:AC50"/>
    <mergeCell ref="AE49:AE50"/>
    <mergeCell ref="L51:L52"/>
    <mergeCell ref="M51:M52"/>
    <mergeCell ref="U51:U52"/>
    <mergeCell ref="AB51:AB52"/>
    <mergeCell ref="AC51:AC52"/>
    <mergeCell ref="AE51:AE52"/>
    <mergeCell ref="AD51:AD52"/>
    <mergeCell ref="AD49:AD50"/>
    <mergeCell ref="AA49:AA50"/>
    <mergeCell ref="AA51:AA52"/>
    <mergeCell ref="U57:U58"/>
    <mergeCell ref="AB57:AB58"/>
    <mergeCell ref="AC57:AC58"/>
    <mergeCell ref="AE57:AE58"/>
    <mergeCell ref="AD57:AD58"/>
    <mergeCell ref="AA57:AA58"/>
    <mergeCell ref="N12:N13"/>
    <mergeCell ref="N16:N17"/>
    <mergeCell ref="N18:N26"/>
    <mergeCell ref="N30:N31"/>
    <mergeCell ref="N32:N33"/>
    <mergeCell ref="N37:N38"/>
    <mergeCell ref="N49:N50"/>
    <mergeCell ref="N51:N52"/>
    <mergeCell ref="L57:L58"/>
    <mergeCell ref="M57:M58"/>
    <mergeCell ref="N57:N58"/>
    <mergeCell ref="L49:L50"/>
    <mergeCell ref="M49:M50"/>
    <mergeCell ref="L32:L33"/>
    <mergeCell ref="M32:M33"/>
    <mergeCell ref="L30:L31"/>
    <mergeCell ref="M30:M31"/>
    <mergeCell ref="L12:L13"/>
    <mergeCell ref="M12:M13"/>
  </mergeCells>
  <phoneticPr fontId="8" type="noConversion"/>
  <conditionalFormatting sqref="N9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0:N12 N14:N16 N18 N27:N30 N32 N34:N37 N39:N49 N51 N53:N57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2023-06-08T19:30:05Z</dcterms:modified>
</cp:coreProperties>
</file>