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3\0 - Seguimiento al PDM\03 - Marzo\Revisados\Publicar\"/>
    </mc:Choice>
  </mc:AlternateContent>
  <xr:revisionPtr revIDLastSave="0" documentId="13_ncr:1_{892BA9D5-5FBA-407C-B5EA-FD60C357AC07}" xr6:coauthVersionLast="47" xr6:coauthVersionMax="47" xr10:uidLastSave="{00000000-0000-0000-0000-000000000000}"/>
  <bookViews>
    <workbookView xWindow="-120" yWindow="-120" windowWidth="29040" windowHeight="15720" xr2:uid="{F4A1ACF8-C280-47E6-89BA-2AA3C24DBC22}"/>
  </bookViews>
  <sheets>
    <sheet name="PA 2023" sheetId="5" r:id="rId1"/>
  </sheets>
  <definedNames>
    <definedName name="_xlnm._FilterDatabase" localSheetId="0" hidden="1">'PA 2023'!$A$8:$BX$44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5" l="1"/>
  <c r="R44" i="5"/>
  <c r="V23" i="5"/>
  <c r="V22" i="5"/>
  <c r="S20" i="5"/>
  <c r="P42" i="5" l="1"/>
  <c r="P38" i="5"/>
  <c r="P29" i="5"/>
  <c r="P23" i="5"/>
  <c r="P21" i="5"/>
  <c r="P13" i="5"/>
  <c r="P9" i="5"/>
  <c r="N43" i="5"/>
  <c r="N42" i="5"/>
  <c r="N41" i="5"/>
  <c r="N40" i="5"/>
  <c r="N39" i="5"/>
  <c r="N38" i="5"/>
  <c r="N37" i="5"/>
  <c r="N36" i="5"/>
  <c r="N35" i="5"/>
  <c r="N34" i="5"/>
  <c r="N32" i="5"/>
  <c r="N31" i="5"/>
  <c r="N30" i="5"/>
  <c r="N29" i="5"/>
  <c r="N26" i="5"/>
  <c r="N24" i="5"/>
  <c r="N23" i="5"/>
  <c r="N21" i="5"/>
  <c r="N20" i="5"/>
  <c r="N19" i="5"/>
  <c r="N18" i="5"/>
  <c r="N17" i="5"/>
  <c r="N16" i="5"/>
  <c r="N13" i="5"/>
  <c r="N12" i="5"/>
  <c r="N11" i="5"/>
  <c r="N10" i="5"/>
  <c r="N9" i="5"/>
  <c r="AE45" i="5" l="1"/>
  <c r="AB45" i="5"/>
  <c r="AA45" i="5"/>
  <c r="Y45" i="5"/>
  <c r="X45" i="5"/>
  <c r="V45" i="5"/>
  <c r="U45" i="5"/>
  <c r="T45" i="5"/>
  <c r="AC44" i="5"/>
  <c r="S44" i="5"/>
  <c r="AC43" i="5"/>
  <c r="W43" i="5"/>
  <c r="AC42" i="5"/>
  <c r="W42" i="5"/>
  <c r="AC41" i="5"/>
  <c r="W41" i="5"/>
  <c r="AC40" i="5"/>
  <c r="W40" i="5"/>
  <c r="AC39" i="5"/>
  <c r="W39" i="5"/>
  <c r="AC38" i="5"/>
  <c r="W38" i="5"/>
  <c r="AC37" i="5"/>
  <c r="W37" i="5"/>
  <c r="AC36" i="5"/>
  <c r="W36" i="5"/>
  <c r="AC35" i="5"/>
  <c r="W35" i="5"/>
  <c r="AC34" i="5"/>
  <c r="W34" i="5"/>
  <c r="AC32" i="5"/>
  <c r="W32" i="5"/>
  <c r="AC31" i="5"/>
  <c r="W31" i="5"/>
  <c r="AC30" i="5"/>
  <c r="W30" i="5"/>
  <c r="AC29" i="5"/>
  <c r="W29" i="5"/>
  <c r="S27" i="5"/>
  <c r="AC26" i="5"/>
  <c r="AC24" i="5"/>
  <c r="W24" i="5"/>
  <c r="AC23" i="5"/>
  <c r="W23" i="5"/>
  <c r="AC21" i="5"/>
  <c r="W21" i="5"/>
  <c r="AC20" i="5"/>
  <c r="AC19" i="5"/>
  <c r="W19" i="5"/>
  <c r="AC18" i="5"/>
  <c r="W18" i="5"/>
  <c r="AC17" i="5"/>
  <c r="W17" i="5"/>
  <c r="AC16" i="5"/>
  <c r="W16" i="5"/>
  <c r="AC13" i="5"/>
  <c r="W13" i="5"/>
  <c r="AC12" i="5"/>
  <c r="W12" i="5"/>
  <c r="W11" i="5"/>
  <c r="W10" i="5"/>
  <c r="AC9" i="5"/>
  <c r="W9" i="5"/>
  <c r="AD9" i="5" l="1"/>
  <c r="AD16" i="5"/>
  <c r="AD40" i="5"/>
  <c r="AD32" i="5"/>
  <c r="AD41" i="5"/>
  <c r="AD26" i="5"/>
  <c r="AD35" i="5"/>
  <c r="AD38" i="5"/>
  <c r="S45" i="5"/>
  <c r="AD12" i="5"/>
  <c r="AD36" i="5"/>
  <c r="AD13" i="5"/>
  <c r="AD37" i="5"/>
  <c r="AD29" i="5"/>
  <c r="AD17" i="5"/>
  <c r="W44" i="5"/>
  <c r="AD44" i="5" s="1"/>
  <c r="AD24" i="5"/>
  <c r="AD39" i="5"/>
  <c r="AD34" i="5"/>
  <c r="AD18" i="5"/>
  <c r="AD19" i="5"/>
  <c r="AD30" i="5"/>
  <c r="AD21" i="5"/>
  <c r="AD42" i="5"/>
  <c r="AD31" i="5"/>
  <c r="AD23" i="5"/>
  <c r="AD43" i="5"/>
  <c r="O9" i="5"/>
  <c r="O34" i="5"/>
  <c r="P34" i="5" s="1"/>
  <c r="O11" i="5"/>
  <c r="P11" i="5" s="1"/>
  <c r="O26" i="5"/>
  <c r="P26" i="5" s="1"/>
  <c r="O38" i="5"/>
  <c r="O13" i="5"/>
  <c r="O23" i="5"/>
  <c r="O29" i="5"/>
  <c r="O42" i="5"/>
  <c r="O35" i="5"/>
  <c r="P35" i="5" s="1"/>
  <c r="O37" i="5"/>
  <c r="P37" i="5" s="1"/>
  <c r="O43" i="5"/>
  <c r="P43" i="5" s="1"/>
  <c r="O31" i="5"/>
  <c r="P31" i="5" s="1"/>
  <c r="O24" i="5"/>
  <c r="P24" i="5" s="1"/>
  <c r="O39" i="5"/>
  <c r="P39" i="5" s="1"/>
  <c r="O30" i="5"/>
  <c r="P30" i="5" s="1"/>
  <c r="O40" i="5"/>
  <c r="P40" i="5" s="1"/>
  <c r="O32" i="5"/>
  <c r="P32" i="5" s="1"/>
  <c r="O18" i="5"/>
  <c r="P18" i="5" s="1"/>
  <c r="O21" i="5"/>
  <c r="O12" i="5"/>
  <c r="P12" i="5" s="1"/>
  <c r="O41" i="5"/>
  <c r="P41" i="5" s="1"/>
  <c r="O10" i="5"/>
  <c r="P10" i="5" s="1"/>
  <c r="O36" i="5"/>
  <c r="P36" i="5" s="1"/>
  <c r="O17" i="5"/>
  <c r="P17" i="5" s="1"/>
  <c r="O16" i="5"/>
  <c r="P16" i="5" s="1"/>
  <c r="W20" i="5"/>
  <c r="W45" i="5" s="1"/>
  <c r="O20" i="5"/>
  <c r="P20" i="5" s="1"/>
  <c r="O19" i="5"/>
  <c r="P19" i="5" s="1"/>
  <c r="R45" i="5"/>
  <c r="AD20" i="5" l="1"/>
  <c r="P45" i="5"/>
  <c r="AC10" i="5"/>
  <c r="AD10" i="5" s="1"/>
  <c r="Z45" i="5"/>
  <c r="AC11" i="5"/>
  <c r="AD11" i="5" s="1"/>
  <c r="AC45" i="5" l="1"/>
  <c r="AD45" i="5" s="1"/>
</calcChain>
</file>

<file path=xl/sharedStrings.xml><?xml version="1.0" encoding="utf-8"?>
<sst xmlns="http://schemas.openxmlformats.org/spreadsheetml/2006/main" count="386" uniqueCount="182">
  <si>
    <t>BUCARAMANGA EQUITATIVA E INCLUYENTE: UNA CIUDAD DE BIENESTAR</t>
  </si>
  <si>
    <t>Meta no programada para la vigencia</t>
  </si>
  <si>
    <t>BUCARAMANGA PRODUCTIVA Y COMPETITIVA: EMPRESAS INNOVADORAS, RESPONSABLES Y CONSCIENTES</t>
  </si>
  <si>
    <t>Sec. Educación</t>
  </si>
  <si>
    <t>FORTALECIMIENTO DE LA CONECTIVIDAD Y EL ACCESO A NUEVAS TECNOLOGÍAS EN LAS INSTITUCIONES EDUCATIVAS OFICIALES DEL MUNICIPIO DE BUCARAMANGA</t>
  </si>
  <si>
    <t>Número de establecimientos educativos oficiales mantenidos con conectividad.</t>
  </si>
  <si>
    <t>Mantener los 47 establecimientos educativos oficiales con conectividad.</t>
  </si>
  <si>
    <t>Innovación Y Uso De La Ciencia Y Tecnología En El Ambiente Escolar</t>
  </si>
  <si>
    <t>Bucaramanga Ciudad De Innovación Educativa</t>
  </si>
  <si>
    <t>FORTALECIMIENTO DE LA CAPACIDAD TECNOLÓGICA Y ACCESO A LAS  TIC EN LAS INSTITUCIONES EDUCATIVAS OFICIALES DEL MUNICIPIO DE BUCARAMANGA</t>
  </si>
  <si>
    <t>Número de aulas especializadas dotadas y/o repotenciadas en los establecimientos educativos oficiales.</t>
  </si>
  <si>
    <t>Dotar y/o repotenciar 70 aulas especializadas en los establecimientos educativos oficiales.</t>
  </si>
  <si>
    <t>FORTALECIMIENTO DEL PROGRAMA DE EDUCACIÓN POSTSECUNDARIA EN EL MUNICIPIO DE BUCARAMANGA</t>
  </si>
  <si>
    <t>Número de personas beneficiadas a través de un programa de educación virtual pos secundaria que proporcione conocimientos, competencias y habilidades para el empleo y el emprendimiento de acuerdo al perfil productivo de la región.</t>
  </si>
  <si>
    <t>Beneficiar 3.000 personas a través de un programa de educación virtual pos secundaria que proporcione conocimientos, competencias y habilidades para el empleo y el emprendimiento de acuerdo al perfil productivo de la región.</t>
  </si>
  <si>
    <t>Calidad Y Fomento De La Educación Superior</t>
  </si>
  <si>
    <t>Educación De Calidad, Garantía De Una Ciudad De Oportunidades</t>
  </si>
  <si>
    <t>FORTALECIMIENTO DEL PROGRAMA DE EDUCACIÓN SUPERIOR EN EL MUNICIPIO DE   BUCARAMANGA</t>
  </si>
  <si>
    <t>Porcentaje de subsidios mantenidos para el acceso a la educación superior del nivel técnico, profesional, tecnológico y profesional.</t>
  </si>
  <si>
    <t>Mantener el 100% de los subsidios para el acceso a la educación superior del nivel técnico, profesional, tecnológico y profesional.</t>
  </si>
  <si>
    <t>Número de nuevos subsidios otorgados con enfoque diferencial para el acceso a la educación superior del nivel técnico, tecnológico y profesional.</t>
  </si>
  <si>
    <t>Otorgar 4.000 nuevos subsidios con enfoque diferencial para el acceso a la educación superior del nivel técnico, tecnológico y profesional.</t>
  </si>
  <si>
    <t>Número de caracterizaciones del clima escolar y victimización que permita identificar los problemas de convivencia y seguridad del entorno escolar realizados.</t>
  </si>
  <si>
    <t>Realizar 1 caracterización del clima escolar y victimización que permita identificar los problemas de convivencia y seguridad del entorno escolar.</t>
  </si>
  <si>
    <t>Calidad Y Fortalecimiento De La Educación Prescolar, Básica Y Media</t>
  </si>
  <si>
    <t>PRESTACIÓN DEL SERVICIO DE ASEGURAMIENTO EN RIESGOS LABORALES PARA LOS ESTUDIANTES EN PRÁCTICA ACADÉMICA ADSCRITOS A LAS INSTITUCIONES EDUCATIVAS DEL MUNICIPIO DE BUCARAMANGA</t>
  </si>
  <si>
    <t>Porcentaje de estudiantes de los grados 10 y 11 que realizan las prácticas de la educación media técnica mantenidos con el pago de ARL en el cumplimiento del decreto 055 de 2015.</t>
  </si>
  <si>
    <t xml:space="preserve">Mantener el pago de ARL en el cumplimiento del decreto 055 de 2015 al 100% de los estudiantes de grados 10 y 11 que realizan las prácticas de la educación media técnica. </t>
  </si>
  <si>
    <t>CONSOLIDACIÓN DEL PROGRAMA DE BIENESTAR LABORAL PARA PERSONAL DIRECTIVO DOCENTE DOCENTE Y ADMINISTRATIVO DE LAS INSTITUCIONES EDUCATIVAS OFICIALES DEL MUNICIPIO DE BUCARAMANGA</t>
  </si>
  <si>
    <t xml:space="preserve">Número de programas de bienestar laboral dirigido al personal docente, directivo docente y administrativo mantenido en los establecimientos educativos oficiales. </t>
  </si>
  <si>
    <t>Mantener en los establecimientos educativos oficiales el Programa de Bienestar Laboral dirigido al personal docente, directivo docente y administrativo.</t>
  </si>
  <si>
    <t>MEJORAMIENTO DE LOS MACROPROCESOS DE LA SECRETARÍA DE EDUCACIÓN DEL MUNICIPIO DE BUCARAMANGA</t>
  </si>
  <si>
    <t>Porcentaje de macroprocesos de la Secretaría de Educación mantenidos.</t>
  </si>
  <si>
    <t>Mantener el 100% de los macroprocesos de la Secretaría de Educación.</t>
  </si>
  <si>
    <t>APOYO AL DESARROLLO DE PROCESOS DE INTERCAMBIO DE EXPERIENCIAS EDUCATIVAS SIGNIFICATIVAS EN EL MUNICIPIO DE BUCARAMANGA</t>
  </si>
  <si>
    <t>Número de foros educativos realizados sobre experiencias significativas artísticas y culturales.</t>
  </si>
  <si>
    <t>Realizar 4 foros educativos sobre experiencias significativas  artísticas y culturales.</t>
  </si>
  <si>
    <t>IMPLEMENTACIÓN DE ACCIONES DE ACOMPAÑAMIENTO INTEGRAL A LA GESTIÓN ESCOLAR DE LAS INSTITUCIONES EDUCATIVAS OFICIALES DEL SECTOR RURAL DEL MUNICIPIO DE BUCARAMANGA</t>
  </si>
  <si>
    <t>Número de sedes de establecimientos educativos rurales mantenidos con acompañamiento integral para el mejoramiento de la gestión escolar.</t>
  </si>
  <si>
    <t>Mantener 20 sedes de establecimientos educativos rurales con acompañamiento integral para el mejoramiento de la gestón escolar.</t>
  </si>
  <si>
    <t>FORTALECIMIENTO DEL MACROPROCESO DE GESTIÓN DE LA CALIDAD DEL SERVICIO EDUCATIVO DE LA SECRETARÍA DE EDUCACIÓN DEL MUNICIPIO DE BUCARAMANGA</t>
  </si>
  <si>
    <t>Número de docentes de los establecimientos educativos oficiales capacitados en evaluacion por competencias.</t>
  </si>
  <si>
    <t>Capacitar en evaluación por competencias a 1.500 docentes de los establecimientos educativos oficiales.</t>
  </si>
  <si>
    <t>FORTALECIMIENTO DE LAS HABILIDADES LINGUISTICAS EN INGLES DE DOCENTES Y ESTUDIANTES DE LAS INSTITUCIONES EDUCATIVAS OFICIALES DEL MUNICIPIO DE BUCARAMANGA</t>
  </si>
  <si>
    <t>Número de estudiantes de establecimientos educativos oficiales beneficiados anualmente con estrategias de aprendizaje en una segunda lengua con enfoque diferencial.</t>
  </si>
  <si>
    <t>Beneficiar anualmente con estrategias de aprendizaje en una segunda lengua a 35.000 estudiantes de los establecimientos educativos oficiales con enfoque diferencial.</t>
  </si>
  <si>
    <t>Número de docentes de los establecimientos educativos oficiales capacitados en el manejo de una segunda lengua.</t>
  </si>
  <si>
    <t>Capacitar a 900 docentes de los establecimientos educativos oficiales en el manejo de una segunda lengua.</t>
  </si>
  <si>
    <t>Número de establecimientos educativos oficiales mantenidos con planta de personal docente, administrativa, servicios  públicos, aseo, vigilancia y arrendamientos.</t>
  </si>
  <si>
    <t>Mantener los 47 establecimientos educativos oficiales optimizados con planta de personal docente, administrativa, servicios  públicos, aseo, vigilancia y arrendamientos.</t>
  </si>
  <si>
    <t>ADMINISTRACIÓN DE LA PLANTA DE PERSONAL DOCENTE DIRECTIVO DOCENTE. ADMINISTRATIVA DE LAS INSTITUCIONES EDUCATIVAS OFICIALES Y SECRETARÍA DE EDUCACIÓN DEL MUNICIPIO DE BUCARAMANGA</t>
  </si>
  <si>
    <t>MANTENIMIENTO DE LAS INSTITUCIONES EDUCATIVAS OFICIALES EN EL MUNICIPIO DE BUCARAMANGA</t>
  </si>
  <si>
    <t>Número de establecimientos educativos oficiales mantenidos con apoyo a los proyectos transversales.</t>
  </si>
  <si>
    <t>Mantener el apoyo a los proyectos transversales en los 47 establecimientos educativos oficiales.</t>
  </si>
  <si>
    <t>MEJORAMIENTO DE LA INFRAESTRUCTURA FISICA EN LAS INSTITUCIONES EDUCATIVAS OFICIALES DEL MUNICIPIO DE BUCARAMANGA</t>
  </si>
  <si>
    <t>Número de intervenciones realizadas a colegios públicos de Bucaramanga.</t>
  </si>
  <si>
    <t>Realizar 25 intervenciones a colegios públicos de Bucaramanga.</t>
  </si>
  <si>
    <t>Cobertura Y Equidad De La Educación Preescolar, Básica Y Media</t>
  </si>
  <si>
    <t>Número de establecimientos educativos oficiales con reparaciones locativas realizadas.</t>
  </si>
  <si>
    <t>Realizar mantenimiento a 40 establecimientos educativos oficiales.</t>
  </si>
  <si>
    <t>MEJORAMIENTO EN LA PRESTACIÓN DEL SERVICIO EDUCATIVO EN EL MUNICIPIO DE BUCARAMANGA</t>
  </si>
  <si>
    <t>Número de estudiantes mantenidos con la prestación del servicio educativo por el sistema de contratación con enfoque diferencial.</t>
  </si>
  <si>
    <t xml:space="preserve">Mantener 9.668 estudiantes con prestación del servicio educativo por el sistema de contratación del servicio educativo con enfoque diferencial. </t>
  </si>
  <si>
    <t>PRESTACIÓN DEL SERVICIO DE TRANSPORTE ESCOLAR PARA ESTUDIANTES DE LAS INSTITUCIONES EDUCATIVAS OFICIALES DE BUCARAMANGA</t>
  </si>
  <si>
    <t>Número de cupos de transporte escolar mantenidos a estudiantes de zonas de difícil acceso con enfoque diferencial.</t>
  </si>
  <si>
    <t>Mantener 2.664 cupos de transporte escolar a estudiantes de zonas de difícil acceso con enfoque diferencial.</t>
  </si>
  <si>
    <t>FORTALECIMIENTO DE LAS LUDOTECAS PARA EL DESARROLLO INTEGRAL DE LA NIÑEZ EN EL MUNICIPIO DE BUCARAMANGA</t>
  </si>
  <si>
    <t>Número de Ludotecas mantenidas en funcionamiento.</t>
  </si>
  <si>
    <t>Mantener en funcionamiento 4 ludotecas.</t>
  </si>
  <si>
    <t>APOYO PEDAGÓGICO EN EL PROCESO DE INCLUSIÓN DE LOS ESTUDIANTES CON DISCAPACIDAD Y/O TALENTOS EXCEPCIONALES BUCARAMANGA</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</si>
  <si>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</si>
  <si>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</si>
  <si>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modelos lingüísticos, intérpretes de lengua de señas colombiana en la oferta Bilingüe y Bicultural mantenidos para estudiantes con discapacidad auditiva en la IE Normal Superior de Bucaramanga.</t>
  </si>
  <si>
    <t>Mantener el 100% de los modelos lingüísticos, intérpretes de lengua de señas colombiana en la oferta Bilingüe y Bicultural  para estudiantes con discapacidad auditiva en la IE Normal Superior de Bucaramanga.</t>
  </si>
  <si>
    <t>DOTACIÓN DE EQUIPOS, MULTIMEDIA, MATERIAL DIDÁCTICO Y/O MOBILIARIO ESCOLAR PARA LAS INSTITUCIONES EDUCATIVAS OFICIALES DEL MUNICIPIO DE BUCARAMANGA</t>
  </si>
  <si>
    <t>Número de establecimientos educativos oficiales dotados con material didáctico y/o mobiliario escolar.</t>
  </si>
  <si>
    <t>Entregar dotación de material didáctico y/o mobiliario escolar a 35 establecimientos educativos oficiales.</t>
  </si>
  <si>
    <t>FORTALECIMIENTO DE LOS MODELOS EDUCATIVOS FLEXIBLES EN LAS INSTITUCIONES EDUCATIVAS OFICIALES DEL MUNICIPIO DE BUCARAMANGA</t>
  </si>
  <si>
    <t>Número de jóvenes y adultos mantenidos con modelos flexibles.</t>
  </si>
  <si>
    <t>Mantener 3.335 jóvenes y adultos con modelos flexibles.</t>
  </si>
  <si>
    <t xml:space="preserve">FORTALECIMIENTO DEL PROGRAMA DE ALIMENTACIÓN ESCOLAR-PAE EN EL MUNICIPIO DE BUCARAMANGA  </t>
  </si>
  <si>
    <t>Porcentaje de estudiantes matriculados en los establecimientos educativos oficiales rurales mantenidos con el programa de alimentación escolar.</t>
  </si>
  <si>
    <t>Mantener al 100% de los estudiantes matriculados en los establecimientos educativos oficiales rurales con el programa de alimentación escolar.</t>
  </si>
  <si>
    <t>Número de estudiantes con enfoque diferencial beneficiados anualmente con el programa de alimentación escolar.</t>
  </si>
  <si>
    <t>Beneficiar anualmente 32.276 estudiantes con enfoque diferencial en el programa de alimentación escolar.</t>
  </si>
  <si>
    <t>Número de ambientes escolares adecuados y/o dotados para la atención a la primera infancia (transición) con enfoque diferencial.</t>
  </si>
  <si>
    <t>Adecuar y/o dotar 10 ambientes escolares para la atención a la primera infancia (transición) con enfoque diferencial.</t>
  </si>
  <si>
    <t>Responsable</t>
  </si>
  <si>
    <t>Dependencia</t>
  </si>
  <si>
    <t>OTROS</t>
  </si>
  <si>
    <t>RECURSOS PROPIOS INSTITUTOS</t>
  </si>
  <si>
    <t>SGR</t>
  </si>
  <si>
    <t>SGP</t>
  </si>
  <si>
    <t>RECURSOS PROPIOS MUNICIPIO</t>
  </si>
  <si>
    <t>TOTAL PROGRAMADO</t>
  </si>
  <si>
    <t>Meta ejecutada</t>
  </si>
  <si>
    <t>Meta programada</t>
  </si>
  <si>
    <t>Fecha de terminación</t>
  </si>
  <si>
    <t>Fecha inicio</t>
  </si>
  <si>
    <t>Actividades</t>
  </si>
  <si>
    <t>Nombre del Proyecto</t>
  </si>
  <si>
    <t>Código BPIN</t>
  </si>
  <si>
    <t>Indicador de producto</t>
  </si>
  <si>
    <t>Meta PDM</t>
  </si>
  <si>
    <t xml:space="preserve">Programa </t>
  </si>
  <si>
    <t>Componente</t>
  </si>
  <si>
    <t>Línea estratégica</t>
  </si>
  <si>
    <t>No.</t>
  </si>
  <si>
    <t>RESPONSABLES</t>
  </si>
  <si>
    <t>RECURSOS GESTIONADOS</t>
  </si>
  <si>
    <t>EJECUCIÓN PPTAL</t>
  </si>
  <si>
    <t>RECURSOS COMPROMETIDOS</t>
  </si>
  <si>
    <t>RECURSOS PROGRAMADOS</t>
  </si>
  <si>
    <t>CUMPLIMIENTO DE META</t>
  </si>
  <si>
    <t>PROYECTOS DE INVERSIÓN</t>
  </si>
  <si>
    <t>PDM 2020-2023</t>
  </si>
  <si>
    <t>FECHA DE CORTE:</t>
  </si>
  <si>
    <t xml:space="preserve">FECHA DE SUSCRIPCIÓN:  </t>
  </si>
  <si>
    <r>
      <t xml:space="preserve">Página: </t>
    </r>
    <r>
      <rPr>
        <sz val="11"/>
        <rFont val="Arial"/>
        <family val="2"/>
      </rPr>
      <t>1 de 1</t>
    </r>
  </si>
  <si>
    <r>
      <t xml:space="preserve">Código:  </t>
    </r>
    <r>
      <rPr>
        <sz val="11"/>
        <rFont val="Arial"/>
        <family val="2"/>
      </rPr>
      <t>F-DPM-1210-238,37-030</t>
    </r>
  </si>
  <si>
    <t>Rubro</t>
  </si>
  <si>
    <t xml:space="preserve"> PLAN DE ACCIÓN - PLAN DE DESARROLLO MUNICIPAL
SECRETARÍA DE EDUCACIÓN</t>
  </si>
  <si>
    <t>TOTAL COMPROMETIDO</t>
  </si>
  <si>
    <t>PESO</t>
  </si>
  <si>
    <t>AVANCE PONDERADO</t>
  </si>
  <si>
    <t>2.3.2.02.02.008.2201006.83990.201</t>
  </si>
  <si>
    <t>2.3.1.01.01.001.01.2201071.201
2.3.2.02.02.008.2201044.83631.201
2.3.1.01.01.001.01.2201071.205
2.3.1.01.01.001.06.2201071.205
2.3.1.01.01.001.07.2201071.205
2.3.1.01.01.001.08.01.2201071.205
2.3.1.01.01.001.08.02.2201071.205
2.3.1.01.02.001.2201071.205
2.3.1.01.02.002.2201071.205
2.3.1.01.02.003.2201071.205
2.3.1.01.02.004.2201071.205
2.3.1.01.02.005.2201071.205
2.3.1.01.02.006.2201071.205
2.3.1.01.02.007.2201071.205
2.3.1.01.02.008.2201071.205
2.3.1.01.02.009.2201071.205
2.3.1.01.03.001.01.2201071.205
2.3.1.01.03.001.03.2201071.205
2.3.1.01.03.009.2201071.205
2.3.1.01.01.001.01.2201071.277
2.3.1.01.01.001.02.2201071.205
2.3.1.01.01.001.04.2201071.205
2.3.1.01.01.001.05.2201071.205
2.3.1.01.01.002.06.2201071.205
2.3.1.01.01.002.31.2201071.205
2.3.1.01.01.002.32.2201071.205
2.3.1.01.03.001.02.2201071.205
2.3.1.01.03.101.2201071.205
2.3.1.01.03.102.2201071.205
2.3.1.01.03.103.2201071.205
2.3.2.02.01.002.2201044.2823115.205
2.3.2.02.01.002.2201044.2823211.205
2.3.2.02.01.002.2201044.2823321.205
2.3.2.02.01.002.2201044.2823403.205
2.3.2.02.01.002.2201044.2933001.205
2.3.2.02.01.002.2201044.2933003.205
2.3.2.02.02.006.2201044.63111.205
2.3.2.02.02.006.2201044.64241.205
2.3.2.02.02.009.2201044.97321.205</t>
  </si>
  <si>
    <t>Suministrar complementos alimentarios, ración preparada en sitio y ración industrializada a los escolares del municipio de Bucaramanga.
Disponer del equipo de apoyo para la  supervisión directa al  Programa de Alimentación Escolar de Bucaramanga</t>
  </si>
  <si>
    <t>Brindar el servicio educativo a través de modelos educativos flexibles en las IEO del municipio</t>
  </si>
  <si>
    <t>Brindar el servicio educativo a través de modelos educativos flexibles en las IEO del municipio
Realizar la dotación de material pedagógico</t>
  </si>
  <si>
    <t>Garantizar el  acceso y permanencia de los estudiantes de las IEO  en el sistema educativo por medio de la gestión  de los recursos de Calidad Gratuidad Educativa.</t>
  </si>
  <si>
    <t>Realizar la dotación de equipos, multimedia, material didáctico y/o mobiliario escolar en las IEO del municipio.</t>
  </si>
  <si>
    <t>Disponer de apoyos pedagógicos para fortalecer la permanencia y formación de los estudiantes con discapacidad y/o talentos excepcionales matriculados en el sistema escolar de Bucaramanga</t>
  </si>
  <si>
    <t>Mantener en funcionamiento las 5 ludotecas :
Centro Cultural del Oriente, Kennedy – Centro Vida Norte, Estación del Ferrocarril Café Madrid, Parque Metropolitano Bosque Encantado (La Ceiba), Recrear del Norte.</t>
  </si>
  <si>
    <t>Prestar el servicio de transporte escolar terrestre a los niños, niñas, adolescentes y jóvenes  de bajos recursos de las IEO del municipio</t>
  </si>
  <si>
    <t>Disponer de la prestación oportuna del servicio educativo a escolares en el municipio (sistema de administración y/o concesiones)</t>
  </si>
  <si>
    <t>Desarrollar obras de reparación y mejoramiento especifico en las instituciones educativas oficiales de Bucaramanga</t>
  </si>
  <si>
    <t>Fortalecer los procesos educativos de las instituciones educativas oficiales a través de la asistencia técnica a la gestión escolar.</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</si>
  <si>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</si>
  <si>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Fortalecer las 47 instituciones educativas oficiales con planta de personal docente, directivo docente y administrativa.</t>
  </si>
  <si>
    <t>Desarrollar programas especiales de refuerzo para el aprendizaje de una segunda lengua en los estudiantes de las IEO.</t>
  </si>
  <si>
    <t>Desarrollar estrategias para el mejoramiento  de  la calidad  en las instituciones educativas rurales</t>
  </si>
  <si>
    <t>Disponer de los servicios de capacitación y seguimiento a las experiencias educativas de las instituciones educativas participantes del foro educativo municipal.</t>
  </si>
  <si>
    <t>Mantener y fortalecer el 100% de los Macroprocesos de la Secretaría de Educación</t>
  </si>
  <si>
    <t>Desarrollar programas de bienestar laboral (formación integral e incentivos) que fomenten la excelencia en el desempeño del personal directivo docente, docente y administrativo de las IEO</t>
  </si>
  <si>
    <t>Disponer de la cobertura del servicio de riesgos laborales  para los estudiantes de grado 10 y 11  que se encuentran en práctica académica de las IE del municipio.</t>
  </si>
  <si>
    <t>Otorgar nuevos subsidios con enfoque diferencial para  el  acceso  a  la educaciónsuperior  del  nivel técnico, tecnológico y  profesional.</t>
  </si>
  <si>
    <t>Mantener el 100% de los subsidios para el acceso a la educación superior del nivel técnico. profesional. tecnológico y profesional.</t>
  </si>
  <si>
    <t>Proporcionar conocimientos, competencias y habilidades para el empleo y el emprendimiento de los jóvenes y adultos del municipio
Desarrollar acciones de apoyo y seguimiento a la ejecución del programa pos secundaria</t>
  </si>
  <si>
    <t>Realizar la dotación de equipos tecnológicos (incluidas licencias ofimáticas) para las sedes educativas oficiales del municipio</t>
  </si>
  <si>
    <t>Contar con el servicio de conectividad a internet en las Instituciones Educativas Oficiales del municipio</t>
  </si>
  <si>
    <t>Jairo Enrique González Forero</t>
  </si>
  <si>
    <t>2.3.2.02.02.008.2202016.83990.201</t>
  </si>
  <si>
    <t>Adición al presupuesto</t>
  </si>
  <si>
    <t>2.3.2.02.02.008.2201050.84210.201</t>
  </si>
  <si>
    <t>2.3.2.02.02.006.2201079.63393.201
2.3.2.02.02.008.2201006.82120.201 
2.3.2.02.02.008.2201006.83990.201 
2.3.2.02.02.006.2201079.63393.213
2.3.2.02.02.006.2201079.63393.214 
2.3.2.02.02.006.2201079.63393.217 
2.3.2.02.02.006.2201079.63393.266</t>
  </si>
  <si>
    <t xml:space="preserve">2.3.2.02.02.006.2201079.63393.217 </t>
  </si>
  <si>
    <t>2.3.2.02.02.009.2201030.91121.201
2.3.2.02.02.009.2201030.91121.206</t>
  </si>
  <si>
    <t>2.3.2.02.02.009.2201055.91121.205</t>
  </si>
  <si>
    <t>2.3.2.02.02.009.2201061.91121.207</t>
  </si>
  <si>
    <t>2.3.2.02.01.004.2201070.4731301.289</t>
  </si>
  <si>
    <t>2.3.2.02.02.008.2201006.83990.201
2.3.2.02.02.008.2201006.83990.205</t>
  </si>
  <si>
    <t xml:space="preserve">2.3.2.02.02.006.2201029.64114.201 </t>
  </si>
  <si>
    <t>2.3.2.02.02.009.2201071.91121.201
2.3.2.02.02.009.2201071.91121.205
2.3.2.02.02.009.2201071.91121.213</t>
  </si>
  <si>
    <t>2.3.2.02.02.005.2201052.54129.289
2.3.2.02.02.005.2201052.54129.265</t>
  </si>
  <si>
    <t>2.3.2.02.02.008.2201071.85250.201
2.3.2.02.02.008.2201071.85330.201
2.3.2.02.02.007.2201071.72112.201
2.3.2.02.02.008.2201071.86330.206
2.3.2.02.02.008.2201071.86311.206</t>
  </si>
  <si>
    <t>2.3.2.02.02.009.2201034.92913.201
2.3.2.02.02.009.2201034.92913.206</t>
  </si>
  <si>
    <t>2.3.2.02.02.009.2201049.92920.206</t>
  </si>
  <si>
    <t>2.3.2.02.02.008.2201006.83990.201
2.3.2.02.02.008.2201006.82120.201
2.3.2.02.02.008.2201006.83111.201
2.3.2.02.01.004.2201070.47821.201
2.3.2.02.02.008.2201006.83990.283</t>
  </si>
  <si>
    <t>2.3.2.02.02.009.2201049.96511.201</t>
  </si>
  <si>
    <t>2.3.2.02.02.007.2201043.71332.201</t>
  </si>
  <si>
    <t>2.3.2.02.02.009.2202009.92511.201
2.3.2.02.02.009.2202009.92511.290</t>
  </si>
  <si>
    <t xml:space="preserve">2.3.2.02.02.009.2202009.92511.201
2.3.2.02.02.009.2202009.92511.290
2.3.2.02.02.009.2202009.92512.201 </t>
  </si>
  <si>
    <t xml:space="preserve"> </t>
  </si>
  <si>
    <t>2.3.2.02.01.004.2201070.45221.201</t>
  </si>
  <si>
    <t>2.3.2.02.02.008.2201050.84210.201
2.3.2.02.02.008.2201050.84210.205</t>
  </si>
  <si>
    <t>APOYO A LA OPERATIVIDAD DE LAS INSTITUCIONES EDUCATIVAS OFICIALES CON RECURSOS DE CALIDAD GRATUIDAD EDUCATIVA EN EL MUNICIPIO DE BUCARAMANGA</t>
  </si>
  <si>
    <t>2.3.2.02.02.009.2201049.92920.201</t>
  </si>
  <si>
    <t>AVANCE FÍSICO</t>
  </si>
  <si>
    <t>EFICACIA</t>
  </si>
  <si>
    <r>
      <t xml:space="preserve">Versión: </t>
    </r>
    <r>
      <rPr>
        <sz val="11"/>
        <rFont val="Arial"/>
        <family val="2"/>
      </rPr>
      <t>0.0</t>
    </r>
  </si>
  <si>
    <r>
      <t>Fecha aprobación:</t>
    </r>
    <r>
      <rPr>
        <sz val="11"/>
        <rFont val="Arial"/>
        <family val="2"/>
      </rPr>
      <t xml:space="preserve"> Abril-22-2021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</si>
</sst>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_-&quot;$&quot;\ * #,##0_-;\-&quot;$&quot;\ * #,##0_-;_-&quot;$&quot;\ * &quot;-&quot;??_-;_-@_-"/>
    <numFmt numFmtId="166" formatCode="dd/mm/yyyy;@"/>
    <numFmt numFmtId="167" formatCode="_-&quot;$&quot;* #,##0_-;\-&quot;$&quot;* #,##0_-;_-&quot;$&quot;* &quot;-&quot;_-;_-@_-"/>
    <numFmt numFmtId="168" formatCode="&quot;$&quot;\ #,##0.00"/>
    <numFmt numFmtId="169" formatCode="0.0%"/>
    <numFmt numFmtId="170" formatCode="_-* #,##0_-;\-* #,##0_-;_-* &quot;-&quot;??_-;_-@_-"/>
  </numFmts>
  <fonts count="10" x14ac:knownFonts="1">
    <font>
      <sz val="11"/>
      <color theme="1"/>
      <name val="Calibri"/>
      <family val="2"/>
      <scheme val="minor"/>
    </font>
    <font>
      <sz val="11"/>
      <color theme="1"/>
      <name val="Calibri"/>
      <family val="2"/>
      <scheme val="minor"/>
    </font>
    <font>
      <sz val="11"/>
      <color theme="1"/>
      <name val="Arial"/>
      <family val="2"/>
    </font>
    <font>
      <sz val="11"/>
      <name val="Arial"/>
      <family val="2"/>
    </font>
    <font>
      <b/>
      <sz val="11"/>
      <name val="Arial"/>
      <family val="2"/>
    </font>
    <font>
      <sz val="10"/>
      <name val="Arial"/>
      <family val="2"/>
    </font>
    <font>
      <b/>
      <sz val="11"/>
      <color theme="1"/>
      <name val="Arial"/>
      <family val="2"/>
    </font>
    <font>
      <sz val="10"/>
      <color theme="1"/>
      <name val="Arial"/>
      <family val="2"/>
    </font>
    <font>
      <sz val="7"/>
      <color theme="1"/>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2">
    <xf numFmtId="0" fontId="0" fillId="0" borderId="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5" fillId="0" borderId="0"/>
    <xf numFmtId="44" fontId="2"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cellStyleXfs>
  <cellXfs count="150">
    <xf numFmtId="0" fontId="0" fillId="0" borderId="0" xfId="0"/>
    <xf numFmtId="0" fontId="2" fillId="0" borderId="0" xfId="0" applyFont="1"/>
    <xf numFmtId="0" fontId="4" fillId="0" borderId="1" xfId="0" applyFont="1" applyBorder="1" applyAlignment="1">
      <alignment horizontal="center" vertical="center" wrapText="1"/>
    </xf>
    <xf numFmtId="5" fontId="2" fillId="0" borderId="1" xfId="6" applyNumberFormat="1" applyFont="1" applyFill="1" applyBorder="1" applyAlignment="1">
      <alignment horizontal="center" vertical="center" wrapText="1"/>
    </xf>
    <xf numFmtId="9" fontId="2" fillId="0" borderId="1" xfId="7" applyFont="1" applyFill="1" applyBorder="1" applyAlignment="1">
      <alignment horizontal="center" vertical="center" wrapText="1"/>
    </xf>
    <xf numFmtId="164" fontId="2" fillId="0" borderId="1" xfId="6" applyNumberFormat="1" applyFont="1" applyFill="1" applyBorder="1" applyAlignment="1">
      <alignment horizontal="right" vertical="center" wrapText="1"/>
    </xf>
    <xf numFmtId="164" fontId="3" fillId="0" borderId="1" xfId="1" applyNumberFormat="1" applyFont="1" applyFill="1" applyBorder="1" applyAlignment="1">
      <alignment horizontal="right" vertical="center" wrapText="1"/>
    </xf>
    <xf numFmtId="9" fontId="4" fillId="0" borderId="1" xfId="3" applyFont="1" applyFill="1" applyBorder="1" applyAlignment="1">
      <alignment horizontal="center" vertical="center" wrapText="1"/>
    </xf>
    <xf numFmtId="166" fontId="2" fillId="0" borderId="1" xfId="8" applyNumberFormat="1" applyFont="1" applyBorder="1" applyAlignment="1">
      <alignment horizontal="center" vertical="center" wrapText="1"/>
    </xf>
    <xf numFmtId="166" fontId="2" fillId="0" borderId="1" xfId="0" applyNumberFormat="1" applyFont="1" applyBorder="1" applyAlignment="1">
      <alignment horizontal="justify" vertical="center" wrapText="1"/>
    </xf>
    <xf numFmtId="0" fontId="3"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4" fillId="2" borderId="1" xfId="0" applyFont="1" applyFill="1" applyBorder="1" applyAlignment="1">
      <alignment horizontal="center" vertical="center"/>
    </xf>
    <xf numFmtId="0" fontId="2" fillId="3" borderId="1" xfId="0" applyFont="1" applyFill="1" applyBorder="1" applyAlignment="1">
      <alignment horizontal="justify" vertical="center" wrapText="1"/>
    </xf>
    <xf numFmtId="5" fontId="2" fillId="0" borderId="1" xfId="6" applyNumberFormat="1" applyFont="1" applyFill="1" applyBorder="1" applyAlignment="1">
      <alignment vertical="center" wrapText="1"/>
    </xf>
    <xf numFmtId="164" fontId="2" fillId="0" borderId="1" xfId="2" applyNumberFormat="1" applyFont="1" applyFill="1" applyBorder="1" applyAlignment="1">
      <alignment horizontal="right" vertical="center" wrapText="1"/>
    </xf>
    <xf numFmtId="164" fontId="2" fillId="0" borderId="1" xfId="0" applyNumberFormat="1"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horizontal="right"/>
    </xf>
    <xf numFmtId="5" fontId="2" fillId="0" borderId="1" xfId="6" applyNumberFormat="1" applyFont="1" applyFill="1" applyBorder="1" applyAlignment="1">
      <alignment horizontal="right" vertical="center" wrapText="1"/>
    </xf>
    <xf numFmtId="164" fontId="2" fillId="0" borderId="1" xfId="0" applyNumberFormat="1" applyFont="1" applyBorder="1" applyAlignment="1">
      <alignment horizontal="right" vertical="center" wrapText="1"/>
    </xf>
    <xf numFmtId="0" fontId="2" fillId="0" borderId="1" xfId="0" applyFont="1" applyBorder="1" applyAlignment="1">
      <alignment horizontal="justify" vertical="center" wrapText="1"/>
    </xf>
    <xf numFmtId="0" fontId="2" fillId="0" borderId="0" xfId="0" applyFont="1" applyAlignment="1">
      <alignment vertical="center"/>
    </xf>
    <xf numFmtId="164" fontId="2" fillId="0" borderId="1" xfId="0" applyNumberFormat="1" applyFont="1" applyBorder="1" applyAlignment="1">
      <alignment horizontal="right" vertical="center"/>
    </xf>
    <xf numFmtId="0" fontId="2" fillId="3" borderId="5" xfId="0" applyFont="1" applyFill="1" applyBorder="1" applyAlignment="1">
      <alignment horizontal="justify" vertical="center" wrapText="1"/>
    </xf>
    <xf numFmtId="165" fontId="2" fillId="0" borderId="1" xfId="6" applyNumberFormat="1" applyFont="1" applyFill="1" applyBorder="1" applyAlignment="1">
      <alignment horizontal="right" vertical="center" wrapText="1"/>
    </xf>
    <xf numFmtId="9" fontId="4" fillId="2" borderId="1" xfId="0" applyNumberFormat="1" applyFont="1" applyFill="1" applyBorder="1" applyAlignment="1">
      <alignment horizontal="justify" vertical="center" wrapText="1"/>
    </xf>
    <xf numFmtId="0" fontId="3" fillId="0" borderId="1" xfId="0" applyFont="1" applyBorder="1" applyAlignment="1">
      <alignment vertical="center"/>
    </xf>
    <xf numFmtId="0" fontId="2" fillId="3" borderId="6" xfId="0" applyFont="1" applyFill="1" applyBorder="1" applyAlignment="1">
      <alignment horizontal="justify" vertical="center" wrapText="1"/>
    </xf>
    <xf numFmtId="164" fontId="3" fillId="0" borderId="1" xfId="1" applyNumberFormat="1" applyFont="1" applyFill="1" applyBorder="1" applyAlignment="1">
      <alignment horizontal="right" vertical="center"/>
    </xf>
    <xf numFmtId="164" fontId="2" fillId="0" borderId="1" xfId="6" applyNumberFormat="1" applyFont="1" applyBorder="1" applyAlignment="1">
      <alignment horizontal="right" vertical="center" wrapText="1"/>
    </xf>
    <xf numFmtId="165" fontId="2" fillId="0" borderId="1" xfId="6" applyNumberFormat="1" applyFont="1" applyFill="1" applyBorder="1" applyAlignment="1">
      <alignment horizontal="right" vertical="center"/>
    </xf>
    <xf numFmtId="0" fontId="4" fillId="2" borderId="1" xfId="4" applyFont="1" applyFill="1" applyBorder="1" applyAlignment="1">
      <alignment horizontal="center" vertical="center"/>
    </xf>
    <xf numFmtId="0" fontId="4" fillId="2" borderId="1" xfId="4" applyFont="1" applyFill="1" applyBorder="1" applyAlignment="1">
      <alignment horizontal="center" vertical="center" wrapText="1"/>
    </xf>
    <xf numFmtId="2" fontId="3" fillId="0" borderId="0" xfId="8" applyNumberFormat="1" applyFont="1" applyAlignment="1">
      <alignment vertical="center" wrapText="1"/>
    </xf>
    <xf numFmtId="0" fontId="2" fillId="0" borderId="0" xfId="0" applyFont="1" applyAlignment="1">
      <alignment horizontal="center" vertical="center"/>
    </xf>
    <xf numFmtId="2" fontId="3" fillId="0" borderId="0" xfId="8" applyNumberFormat="1" applyFont="1" applyAlignment="1">
      <alignment horizontal="center" vertical="center" wrapText="1"/>
    </xf>
    <xf numFmtId="0" fontId="3" fillId="2" borderId="2" xfId="4" applyFont="1" applyFill="1" applyBorder="1" applyAlignment="1">
      <alignment horizontal="justify"/>
    </xf>
    <xf numFmtId="0" fontId="3" fillId="2" borderId="4" xfId="4" applyFont="1" applyFill="1" applyBorder="1"/>
    <xf numFmtId="9" fontId="4" fillId="2" borderId="4" xfId="4" applyNumberFormat="1" applyFont="1" applyFill="1" applyBorder="1" applyAlignment="1">
      <alignment horizontal="center" vertical="center"/>
    </xf>
    <xf numFmtId="9" fontId="4" fillId="2" borderId="3" xfId="4" applyNumberFormat="1" applyFont="1" applyFill="1" applyBorder="1" applyAlignment="1">
      <alignment horizontal="center" vertical="center"/>
    </xf>
    <xf numFmtId="0" fontId="4" fillId="2" borderId="3" xfId="4" applyFont="1" applyFill="1" applyBorder="1" applyAlignment="1">
      <alignment vertical="center"/>
    </xf>
    <xf numFmtId="9" fontId="4" fillId="2" borderId="1" xfId="4" applyNumberFormat="1" applyFont="1" applyFill="1" applyBorder="1" applyAlignment="1">
      <alignment horizontal="center" vertical="center"/>
    </xf>
    <xf numFmtId="0" fontId="3" fillId="2" borderId="1" xfId="4" applyFont="1" applyFill="1" applyBorder="1" applyAlignment="1">
      <alignment vertical="center"/>
    </xf>
    <xf numFmtId="165" fontId="3" fillId="2" borderId="1" xfId="9" applyNumberFormat="1" applyFont="1" applyFill="1" applyBorder="1" applyAlignment="1">
      <alignment vertical="center"/>
    </xf>
    <xf numFmtId="165" fontId="4" fillId="2" borderId="1" xfId="9" applyNumberFormat="1" applyFont="1" applyFill="1" applyBorder="1" applyAlignment="1">
      <alignment vertical="center"/>
    </xf>
    <xf numFmtId="0" fontId="3" fillId="0" borderId="0" xfId="4" applyFont="1" applyAlignment="1">
      <alignment vertical="center"/>
    </xf>
    <xf numFmtId="3"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2" fillId="0" borderId="0" xfId="4" applyAlignment="1">
      <alignment horizontal="center" vertical="center"/>
    </xf>
    <xf numFmtId="0" fontId="2" fillId="0" borderId="0" xfId="4"/>
    <xf numFmtId="0" fontId="2" fillId="3" borderId="0" xfId="4" applyFill="1" applyAlignment="1">
      <alignment vertical="top"/>
    </xf>
    <xf numFmtId="0" fontId="2" fillId="3" borderId="0" xfId="4" applyFill="1" applyAlignment="1">
      <alignment horizontal="center" vertical="top"/>
    </xf>
    <xf numFmtId="0" fontId="2" fillId="3" borderId="0" xfId="4" applyFill="1" applyAlignment="1">
      <alignment vertical="top" wrapText="1"/>
    </xf>
    <xf numFmtId="0" fontId="2" fillId="3" borderId="0" xfId="4" applyFill="1" applyAlignment="1">
      <alignment horizontal="left" vertical="top" wrapText="1"/>
    </xf>
    <xf numFmtId="0" fontId="2" fillId="3" borderId="0" xfId="4" applyFill="1" applyAlignment="1">
      <alignment horizontal="center" vertical="center"/>
    </xf>
    <xf numFmtId="0" fontId="2" fillId="3" borderId="0" xfId="4" applyFill="1" applyAlignment="1">
      <alignment horizontal="center" vertical="center" wrapText="1"/>
    </xf>
    <xf numFmtId="0" fontId="2" fillId="3" borderId="0" xfId="4" applyFill="1" applyAlignment="1">
      <alignment horizontal="left" vertical="center" wrapText="1"/>
    </xf>
    <xf numFmtId="0" fontId="2" fillId="0" borderId="0" xfId="4" applyAlignment="1">
      <alignment vertical="center"/>
    </xf>
    <xf numFmtId="0" fontId="2" fillId="0" borderId="0" xfId="4" applyAlignment="1">
      <alignment horizontal="right"/>
    </xf>
    <xf numFmtId="0" fontId="2" fillId="0" borderId="0" xfId="4" applyAlignment="1">
      <alignment horizontal="center"/>
    </xf>
    <xf numFmtId="0" fontId="2" fillId="0" borderId="0" xfId="4" applyAlignment="1">
      <alignment wrapText="1"/>
    </xf>
    <xf numFmtId="0" fontId="2" fillId="0" borderId="0" xfId="4" applyAlignment="1">
      <alignment horizontal="left" wrapText="1"/>
    </xf>
    <xf numFmtId="0" fontId="4" fillId="2" borderId="1" xfId="0" applyFont="1" applyFill="1" applyBorder="1" applyAlignment="1">
      <alignment horizontal="center" vertical="center" wrapText="1"/>
    </xf>
    <xf numFmtId="2" fontId="2" fillId="0" borderId="1" xfId="1"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right" vertical="center"/>
    </xf>
    <xf numFmtId="0" fontId="3" fillId="0" borderId="1" xfId="0" applyFont="1" applyBorder="1" applyAlignment="1">
      <alignment horizontal="justify" vertical="center"/>
    </xf>
    <xf numFmtId="0" fontId="4" fillId="2" borderId="2" xfId="4" applyFont="1" applyFill="1" applyBorder="1" applyAlignment="1">
      <alignment horizontal="center" vertical="center"/>
    </xf>
    <xf numFmtId="169" fontId="4" fillId="2" borderId="1" xfId="4" applyNumberFormat="1" applyFont="1" applyFill="1" applyBorder="1" applyAlignment="1">
      <alignment horizontal="center" vertical="center"/>
    </xf>
    <xf numFmtId="168" fontId="2" fillId="0" borderId="1" xfId="6" applyNumberFormat="1" applyFont="1" applyFill="1" applyBorder="1" applyAlignment="1">
      <alignment horizontal="right" vertical="center" wrapText="1"/>
    </xf>
    <xf numFmtId="164" fontId="4" fillId="2" borderId="1" xfId="8" applyNumberFormat="1" applyFont="1" applyFill="1" applyBorder="1" applyAlignment="1">
      <alignment horizontal="right" vertical="center" wrapText="1"/>
    </xf>
    <xf numFmtId="168" fontId="2" fillId="0" borderId="1" xfId="0" applyNumberFormat="1" applyFont="1" applyBorder="1" applyAlignment="1">
      <alignment horizontal="right"/>
    </xf>
    <xf numFmtId="168" fontId="4" fillId="2" borderId="1" xfId="8" applyNumberFormat="1" applyFont="1" applyFill="1" applyBorder="1" applyAlignment="1">
      <alignment horizontal="right" vertical="center" wrapText="1"/>
    </xf>
    <xf numFmtId="3"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1" fontId="2" fillId="0" borderId="1" xfId="1" applyNumberFormat="1" applyFont="1" applyFill="1" applyBorder="1" applyAlignment="1">
      <alignment horizontal="right" vertical="center" wrapText="1"/>
    </xf>
    <xf numFmtId="9" fontId="2" fillId="0" borderId="1" xfId="3" applyFont="1" applyFill="1" applyBorder="1" applyAlignment="1">
      <alignment horizontal="center" vertical="center" wrapText="1"/>
    </xf>
    <xf numFmtId="164" fontId="2" fillId="0" borderId="1" xfId="1" applyNumberFormat="1" applyFont="1" applyFill="1" applyBorder="1" applyAlignment="1">
      <alignment horizontal="right" vertical="center" wrapText="1"/>
    </xf>
    <xf numFmtId="164" fontId="2" fillId="0" borderId="1" xfId="6" applyNumberFormat="1" applyFont="1" applyFill="1" applyBorder="1" applyAlignment="1">
      <alignment horizontal="right" vertical="center"/>
    </xf>
    <xf numFmtId="164" fontId="2" fillId="0" borderId="1" xfId="1" applyNumberFormat="1" applyFont="1" applyFill="1" applyBorder="1" applyAlignment="1">
      <alignment horizontal="right" vertical="center"/>
    </xf>
    <xf numFmtId="9" fontId="8" fillId="0" borderId="1" xfId="3" applyFont="1" applyFill="1" applyBorder="1" applyAlignment="1">
      <alignment horizontal="center" vertical="center" wrapText="1"/>
    </xf>
    <xf numFmtId="9" fontId="6" fillId="0" borderId="1" xfId="3" applyFont="1" applyFill="1" applyBorder="1" applyAlignment="1">
      <alignment horizontal="center" vertical="center" wrapText="1"/>
    </xf>
    <xf numFmtId="168" fontId="2" fillId="0" borderId="1" xfId="2" applyNumberFormat="1" applyFont="1" applyFill="1" applyBorder="1" applyAlignment="1">
      <alignment horizontal="right" vertical="center" wrapText="1"/>
    </xf>
    <xf numFmtId="168" fontId="2" fillId="0" borderId="1" xfId="1" applyNumberFormat="1" applyFont="1" applyFill="1" applyBorder="1" applyAlignment="1">
      <alignment horizontal="right" vertical="center" wrapText="1"/>
    </xf>
    <xf numFmtId="9" fontId="9" fillId="0" borderId="1" xfId="0" applyNumberFormat="1" applyFont="1" applyBorder="1" applyAlignment="1">
      <alignment horizontal="center" vertical="center"/>
    </xf>
    <xf numFmtId="170" fontId="0" fillId="0" borderId="0" xfId="1" applyNumberFormat="1" applyFont="1"/>
    <xf numFmtId="164" fontId="0" fillId="0" borderId="0" xfId="0" applyNumberFormat="1"/>
    <xf numFmtId="44" fontId="7" fillId="0" borderId="1" xfId="11" applyFont="1" applyBorder="1" applyAlignment="1">
      <alignment vertical="center"/>
    </xf>
    <xf numFmtId="1" fontId="2" fillId="0" borderId="1" xfId="0" applyNumberFormat="1" applyFont="1" applyBorder="1" applyAlignment="1">
      <alignment horizontal="right" vertical="center"/>
    </xf>
    <xf numFmtId="0" fontId="6" fillId="0" borderId="2" xfId="4" applyFont="1" applyBorder="1" applyAlignment="1">
      <alignment horizontal="left" vertical="center"/>
    </xf>
    <xf numFmtId="0" fontId="6" fillId="0" borderId="4" xfId="4" applyFont="1" applyBorder="1" applyAlignment="1">
      <alignment horizontal="left" vertical="center"/>
    </xf>
    <xf numFmtId="0" fontId="6" fillId="0" borderId="3" xfId="4" applyFont="1" applyBorder="1" applyAlignment="1">
      <alignment horizontal="left" vertical="center"/>
    </xf>
    <xf numFmtId="14" fontId="0" fillId="0" borderId="2" xfId="0" applyNumberFormat="1" applyBorder="1" applyAlignment="1">
      <alignment horizontal="center" vertical="top"/>
    </xf>
    <xf numFmtId="14" fontId="0" fillId="0" borderId="4" xfId="0" applyNumberFormat="1" applyBorder="1" applyAlignment="1">
      <alignment horizontal="center" vertical="top"/>
    </xf>
    <xf numFmtId="14" fontId="0" fillId="0" borderId="3" xfId="0" applyNumberFormat="1" applyBorder="1" applyAlignment="1">
      <alignment horizontal="center" vertical="top"/>
    </xf>
    <xf numFmtId="2" fontId="4" fillId="0" borderId="0" xfId="8" applyNumberFormat="1" applyFont="1" applyAlignment="1">
      <alignment horizontal="center" vertical="center" wrapText="1"/>
    </xf>
    <xf numFmtId="2" fontId="4" fillId="0" borderId="8" xfId="8" applyNumberFormat="1" applyFont="1" applyBorder="1" applyAlignment="1">
      <alignment horizontal="center" vertical="center" wrapText="1"/>
    </xf>
    <xf numFmtId="2" fontId="4" fillId="0" borderId="2" xfId="8" applyNumberFormat="1" applyFont="1" applyBorder="1" applyAlignment="1">
      <alignment horizontal="left" vertical="center" wrapText="1"/>
    </xf>
    <xf numFmtId="2" fontId="4" fillId="0" borderId="4" xfId="8" applyNumberFormat="1" applyFont="1" applyBorder="1" applyAlignment="1">
      <alignment horizontal="left" vertical="center" wrapText="1"/>
    </xf>
    <xf numFmtId="2" fontId="4" fillId="0" borderId="3" xfId="8" applyNumberFormat="1" applyFont="1" applyBorder="1" applyAlignment="1">
      <alignment horizontal="left" vertical="center" wrapText="1"/>
    </xf>
    <xf numFmtId="0" fontId="4" fillId="2" borderId="2" xfId="4" applyFont="1" applyFill="1" applyBorder="1" applyAlignment="1">
      <alignment horizontal="center" vertical="center" wrapText="1"/>
    </xf>
    <xf numFmtId="0" fontId="4" fillId="2" borderId="3" xfId="4" applyFont="1" applyFill="1" applyBorder="1" applyAlignment="1">
      <alignment horizontal="center" vertical="center" wrapText="1"/>
    </xf>
    <xf numFmtId="14" fontId="6" fillId="0" borderId="2" xfId="0" applyNumberFormat="1" applyFont="1" applyBorder="1" applyAlignment="1">
      <alignment horizontal="center" vertical="top"/>
    </xf>
    <xf numFmtId="14" fontId="6" fillId="0" borderId="4" xfId="0" applyNumberFormat="1" applyFont="1" applyBorder="1" applyAlignment="1">
      <alignment horizontal="center" vertical="top"/>
    </xf>
    <xf numFmtId="14" fontId="6" fillId="0" borderId="3" xfId="0" applyNumberFormat="1" applyFont="1" applyBorder="1" applyAlignment="1">
      <alignment horizontal="center" vertical="top"/>
    </xf>
    <xf numFmtId="0" fontId="4" fillId="2" borderId="2" xfId="4" applyFont="1" applyFill="1" applyBorder="1" applyAlignment="1">
      <alignment horizontal="center" vertical="center"/>
    </xf>
    <xf numFmtId="0" fontId="4" fillId="2" borderId="4" xfId="4" applyFont="1" applyFill="1" applyBorder="1" applyAlignment="1">
      <alignment horizontal="center" vertical="center"/>
    </xf>
    <xf numFmtId="0" fontId="4" fillId="2" borderId="3" xfId="4" applyFont="1" applyFill="1" applyBorder="1" applyAlignment="1">
      <alignment horizontal="center" vertical="center"/>
    </xf>
    <xf numFmtId="0" fontId="4" fillId="2" borderId="2" xfId="8" applyFont="1" applyFill="1" applyBorder="1" applyAlignment="1" applyProtection="1">
      <alignment horizontal="center" vertical="center"/>
      <protection locked="0"/>
    </xf>
    <xf numFmtId="0" fontId="4" fillId="2" borderId="4" xfId="8" applyFont="1" applyFill="1" applyBorder="1" applyAlignment="1" applyProtection="1">
      <alignment horizontal="center" vertical="center"/>
      <protection locked="0"/>
    </xf>
    <xf numFmtId="0" fontId="4" fillId="2" borderId="3" xfId="8" applyFont="1" applyFill="1" applyBorder="1" applyAlignment="1" applyProtection="1">
      <alignment horizontal="center" vertical="center"/>
      <protection locked="0"/>
    </xf>
    <xf numFmtId="0" fontId="4" fillId="2" borderId="5" xfId="4" applyFont="1" applyFill="1" applyBorder="1" applyAlignment="1">
      <alignment horizontal="center" vertical="center" wrapText="1"/>
    </xf>
    <xf numFmtId="0" fontId="4" fillId="2" borderId="6" xfId="4"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2" fontId="2" fillId="0" borderId="5" xfId="1" applyNumberFormat="1" applyFont="1" applyFill="1" applyBorder="1" applyAlignment="1">
      <alignment horizontal="center" vertical="center"/>
    </xf>
    <xf numFmtId="2" fontId="2" fillId="0" borderId="7" xfId="1" applyNumberFormat="1" applyFont="1" applyFill="1" applyBorder="1" applyAlignment="1">
      <alignment horizontal="center" vertical="center"/>
    </xf>
    <xf numFmtId="2" fontId="2" fillId="0" borderId="6" xfId="1" applyNumberFormat="1" applyFont="1" applyFill="1" applyBorder="1" applyAlignment="1">
      <alignment horizontal="center" vertical="center"/>
    </xf>
    <xf numFmtId="9" fontId="6" fillId="2" borderId="5" xfId="0" applyNumberFormat="1" applyFont="1" applyFill="1" applyBorder="1" applyAlignment="1">
      <alignment horizontal="center" vertical="center"/>
    </xf>
    <xf numFmtId="9" fontId="6" fillId="2" borderId="7" xfId="0" applyNumberFormat="1" applyFont="1" applyFill="1" applyBorder="1" applyAlignment="1">
      <alignment horizontal="center" vertical="center"/>
    </xf>
    <xf numFmtId="9" fontId="6" fillId="2" borderId="6" xfId="0" applyNumberFormat="1" applyFont="1" applyFill="1" applyBorder="1" applyAlignment="1">
      <alignment horizontal="center" vertical="center"/>
    </xf>
    <xf numFmtId="164" fontId="4" fillId="2" borderId="1" xfId="8" applyNumberFormat="1" applyFont="1" applyFill="1" applyBorder="1" applyAlignment="1">
      <alignment horizontal="right" vertical="center" wrapText="1"/>
    </xf>
    <xf numFmtId="9" fontId="2" fillId="0" borderId="5" xfId="7" applyFont="1" applyFill="1" applyBorder="1" applyAlignment="1">
      <alignment horizontal="center" vertical="center" wrapText="1"/>
    </xf>
    <xf numFmtId="9" fontId="2" fillId="0" borderId="7" xfId="7" applyFont="1" applyFill="1" applyBorder="1" applyAlignment="1">
      <alignment horizontal="center" vertical="center" wrapText="1"/>
    </xf>
    <xf numFmtId="9" fontId="2" fillId="0" borderId="6" xfId="7" applyFont="1" applyFill="1" applyBorder="1" applyAlignment="1">
      <alignment horizontal="center" vertical="center" wrapText="1"/>
    </xf>
    <xf numFmtId="5" fontId="2" fillId="0" borderId="5" xfId="6" applyNumberFormat="1" applyFont="1" applyFill="1" applyBorder="1" applyAlignment="1">
      <alignment horizontal="center" vertical="center" wrapText="1"/>
    </xf>
    <xf numFmtId="5" fontId="2" fillId="0" borderId="7" xfId="6" applyNumberFormat="1" applyFont="1" applyFill="1" applyBorder="1" applyAlignment="1">
      <alignment horizontal="center" vertical="center" wrapText="1"/>
    </xf>
    <xf numFmtId="5" fontId="2" fillId="0" borderId="6" xfId="6"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9" fontId="9" fillId="0" borderId="5" xfId="0" applyNumberFormat="1" applyFont="1" applyBorder="1" applyAlignment="1">
      <alignment horizontal="center" vertical="center"/>
    </xf>
    <xf numFmtId="9" fontId="9" fillId="0" borderId="7" xfId="0" applyNumberFormat="1" applyFont="1" applyBorder="1" applyAlignment="1">
      <alignment horizontal="center" vertical="center"/>
    </xf>
    <xf numFmtId="9" fontId="9" fillId="0" borderId="6" xfId="0" applyNumberFormat="1" applyFont="1" applyBorder="1" applyAlignment="1">
      <alignment horizontal="center" vertical="center"/>
    </xf>
    <xf numFmtId="164" fontId="4" fillId="2" borderId="5" xfId="8" applyNumberFormat="1" applyFont="1" applyFill="1" applyBorder="1" applyAlignment="1">
      <alignment horizontal="right" vertical="center" wrapText="1"/>
    </xf>
    <xf numFmtId="164" fontId="4" fillId="2" borderId="6" xfId="8" applyNumberFormat="1" applyFont="1" applyFill="1" applyBorder="1" applyAlignment="1">
      <alignment horizontal="right" vertical="center" wrapText="1"/>
    </xf>
    <xf numFmtId="166" fontId="2" fillId="0" borderId="5" xfId="8" applyNumberFormat="1" applyFont="1" applyBorder="1" applyAlignment="1">
      <alignment horizontal="center" vertical="center" wrapText="1"/>
    </xf>
    <xf numFmtId="166" fontId="2" fillId="0" borderId="6" xfId="8"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9" fontId="6" fillId="2" borderId="1" xfId="7" applyFont="1" applyFill="1" applyBorder="1" applyAlignment="1">
      <alignment horizontal="center" vertical="center" wrapText="1"/>
    </xf>
    <xf numFmtId="2" fontId="4" fillId="0" borderId="1" xfId="8" applyNumberFormat="1" applyFont="1" applyBorder="1" applyAlignment="1" applyProtection="1">
      <alignment horizontal="left" vertical="center" wrapText="1"/>
      <protection locked="0"/>
    </xf>
  </cellXfs>
  <cellStyles count="12">
    <cellStyle name="Millares" xfId="1" builtinId="3"/>
    <cellStyle name="Moneda" xfId="11" builtinId="4"/>
    <cellStyle name="Moneda [0]" xfId="2" builtinId="7"/>
    <cellStyle name="Moneda [0] 2" xfId="10" xr:uid="{9FEA5F41-E5DF-40DE-8100-73A0251C966D}"/>
    <cellStyle name="Moneda 2" xfId="6" xr:uid="{992F1797-245B-4FD3-BB38-847ACF006A08}"/>
    <cellStyle name="Moneda 3" xfId="9" xr:uid="{76D8F42D-1ACC-4608-B5EB-9DA95934102C}"/>
    <cellStyle name="Normal" xfId="0" builtinId="0"/>
    <cellStyle name="Normal 2" xfId="4" xr:uid="{5D209ABB-612E-46B0-BCA7-10E6365D7D77}"/>
    <cellStyle name="Normal 2 2" xfId="8" xr:uid="{FD6E9DAA-1E00-415B-BE6A-AD191771DA94}"/>
    <cellStyle name="Normal 2 3" xfId="5" xr:uid="{5C4A8367-ED3B-4C60-9D9B-78CE3AE247B1}"/>
    <cellStyle name="Porcentaje" xfId="3" builtinId="5"/>
    <cellStyle name="Porcentaje 2" xfId="7" xr:uid="{1DB7D6E8-89A1-4C81-9B82-3CCA2DB5505E}"/>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2" defaultPivotStyle="PivotStyleLight16"/>
  <colors>
    <mruColors>
      <color rgb="FF66FF33"/>
      <color rgb="FFFFCCFF"/>
      <color rgb="FFFF99FF"/>
      <color rgb="FFFF00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287150</xdr:colOff>
      <xdr:row>0</xdr:row>
      <xdr:rowOff>44450</xdr:rowOff>
    </xdr:from>
    <xdr:ext cx="640762" cy="646246"/>
    <xdr:pic>
      <xdr:nvPicPr>
        <xdr:cNvPr id="2" name="2 Imagen">
          <a:extLst>
            <a:ext uri="{FF2B5EF4-FFF2-40B4-BE49-F238E27FC236}">
              <a16:creationId xmlns:a16="http://schemas.microsoft.com/office/drawing/2014/main" id="{321C48E2-DE73-45ED-B4EA-2D0C1AA02B60}"/>
            </a:ext>
          </a:extLst>
        </xdr:cNvPr>
        <xdr:cNvPicPr>
          <a:picLocks noChangeAspect="1"/>
        </xdr:cNvPicPr>
      </xdr:nvPicPr>
      <xdr:blipFill>
        <a:blip xmlns:r="http://schemas.openxmlformats.org/officeDocument/2006/relationships" r:embed="rId1"/>
        <a:stretch>
          <a:fillRect/>
        </a:stretch>
      </xdr:blipFill>
      <xdr:spPr>
        <a:xfrm>
          <a:off x="287150" y="44450"/>
          <a:ext cx="640762" cy="6462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5413F-9474-4B5D-83FA-E453D6881580}">
  <dimension ref="A1:CJ57"/>
  <sheetViews>
    <sheetView showGridLines="0" tabSelected="1" zoomScale="60" zoomScaleNormal="60" workbookViewId="0">
      <selection activeCell="W29" sqref="W29"/>
    </sheetView>
  </sheetViews>
  <sheetFormatPr baseColWidth="10" defaultColWidth="0" defaultRowHeight="0" customHeight="1" zeroHeight="1" x14ac:dyDescent="0.25"/>
  <cols>
    <col min="1" max="1" width="9.85546875" style="50" customWidth="1"/>
    <col min="2" max="2" width="29.7109375" style="50" customWidth="1"/>
    <col min="3" max="3" width="46.42578125" style="50" customWidth="1"/>
    <col min="4" max="4" width="35.42578125" style="50" customWidth="1"/>
    <col min="5" max="6" width="64" style="50" customWidth="1"/>
    <col min="7" max="7" width="20.42578125" style="59" customWidth="1"/>
    <col min="8" max="8" width="59.7109375" style="50" customWidth="1"/>
    <col min="9" max="9" width="62" style="50" customWidth="1"/>
    <col min="10" max="10" width="15.28515625" style="50" customWidth="1"/>
    <col min="11" max="11" width="15.7109375" style="50" customWidth="1"/>
    <col min="12" max="12" width="17" style="60" customWidth="1"/>
    <col min="13" max="14" width="17" customWidth="1"/>
    <col min="15" max="15" width="12.85546875" hidden="1" customWidth="1"/>
    <col min="16" max="16" width="19" hidden="1" customWidth="1"/>
    <col min="17" max="17" width="39.5703125" customWidth="1"/>
    <col min="18" max="22" width="26.42578125" customWidth="1"/>
    <col min="23" max="23" width="31.85546875" customWidth="1"/>
    <col min="24" max="24" width="24.28515625" customWidth="1"/>
    <col min="25" max="26" width="19.28515625" customWidth="1"/>
    <col min="27" max="27" width="21.42578125" customWidth="1"/>
    <col min="28" max="28" width="21" customWidth="1"/>
    <col min="29" max="29" width="34.85546875" customWidth="1"/>
    <col min="30" max="30" width="20" customWidth="1"/>
    <col min="31" max="31" width="22.42578125" customWidth="1"/>
    <col min="32" max="32" width="32.28515625" customWidth="1"/>
    <col min="33" max="33" width="23.140625" customWidth="1"/>
    <col min="34" max="34" width="12.85546875" customWidth="1"/>
    <col min="35" max="76" width="0" hidden="1" customWidth="1"/>
    <col min="89" max="16384" width="12.85546875" hidden="1"/>
  </cols>
  <sheetData>
    <row r="1" spans="1:76" s="49" customFormat="1" ht="15" customHeight="1" x14ac:dyDescent="0.25">
      <c r="A1" s="36"/>
      <c r="B1" s="98" t="s">
        <v>121</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9"/>
      <c r="AE1" s="149" t="s">
        <v>119</v>
      </c>
      <c r="AF1" s="149"/>
      <c r="AG1" s="149"/>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row>
    <row r="2" spans="1:76" s="50" customFormat="1" ht="15" x14ac:dyDescent="0.2">
      <c r="A2" s="34"/>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9"/>
      <c r="AE2" s="100" t="s">
        <v>180</v>
      </c>
      <c r="AF2" s="101"/>
      <c r="AG2" s="102"/>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6" s="50" customFormat="1" ht="15" customHeight="1" x14ac:dyDescent="0.2">
      <c r="A3" s="34"/>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c r="AE3" s="100" t="s">
        <v>181</v>
      </c>
      <c r="AF3" s="101"/>
      <c r="AG3" s="102"/>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s="50" customFormat="1" ht="15" x14ac:dyDescent="0.2">
      <c r="A4" s="34"/>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9"/>
      <c r="AE4" s="149" t="s">
        <v>118</v>
      </c>
      <c r="AF4" s="149"/>
      <c r="AG4" s="149"/>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s="50" customFormat="1" ht="15" x14ac:dyDescent="0.2">
      <c r="A5" s="92" t="s">
        <v>117</v>
      </c>
      <c r="B5" s="93"/>
      <c r="C5" s="94"/>
      <c r="D5" s="95">
        <v>45023</v>
      </c>
      <c r="E5" s="96"/>
      <c r="F5" s="96"/>
      <c r="G5" s="97"/>
      <c r="H5" s="51"/>
      <c r="I5" s="51"/>
      <c r="J5" s="51"/>
      <c r="K5" s="51"/>
      <c r="L5" s="52"/>
      <c r="M5" s="52"/>
      <c r="N5" s="52"/>
      <c r="O5" s="52"/>
      <c r="P5" s="52"/>
      <c r="Q5" s="52"/>
      <c r="R5" s="51"/>
      <c r="S5" s="51"/>
      <c r="T5" s="51"/>
      <c r="U5" s="51"/>
      <c r="V5" s="51"/>
      <c r="W5" s="51"/>
      <c r="X5" s="51"/>
      <c r="Y5" s="51"/>
      <c r="Z5" s="51"/>
      <c r="AA5" s="51"/>
      <c r="AB5" s="51"/>
      <c r="AC5" s="51"/>
      <c r="AD5" s="52"/>
      <c r="AE5" s="51"/>
      <c r="AF5" s="53"/>
      <c r="AG5" s="54"/>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6" s="49" customFormat="1" ht="15" x14ac:dyDescent="0.2">
      <c r="A6" s="92" t="s">
        <v>116</v>
      </c>
      <c r="B6" s="93"/>
      <c r="C6" s="94"/>
      <c r="D6" s="105">
        <v>45016</v>
      </c>
      <c r="E6" s="106"/>
      <c r="F6" s="106"/>
      <c r="G6" s="107"/>
      <c r="H6" s="51"/>
      <c r="I6" s="51"/>
      <c r="J6" s="51"/>
      <c r="K6" s="51"/>
      <c r="L6" s="52"/>
      <c r="M6" s="55"/>
      <c r="N6" s="55"/>
      <c r="O6" s="55"/>
      <c r="P6" s="55"/>
      <c r="Q6" s="55"/>
      <c r="R6" s="55"/>
      <c r="S6" s="55"/>
      <c r="T6" s="55"/>
      <c r="U6" s="55"/>
      <c r="V6" s="55"/>
      <c r="W6" s="55"/>
      <c r="X6" s="55"/>
      <c r="Y6" s="55"/>
      <c r="Z6" s="55"/>
      <c r="AA6" s="55"/>
      <c r="AB6" s="55"/>
      <c r="AC6" s="55"/>
      <c r="AD6" s="55"/>
      <c r="AE6" s="55"/>
      <c r="AF6" s="56"/>
      <c r="AG6" s="57"/>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spans="1:76" s="58" customFormat="1" ht="15" customHeight="1" x14ac:dyDescent="0.25">
      <c r="A7" s="108" t="s">
        <v>115</v>
      </c>
      <c r="B7" s="109"/>
      <c r="C7" s="109"/>
      <c r="D7" s="109"/>
      <c r="E7" s="109"/>
      <c r="F7" s="110"/>
      <c r="G7" s="108" t="s">
        <v>114</v>
      </c>
      <c r="H7" s="109"/>
      <c r="I7" s="109"/>
      <c r="J7" s="109"/>
      <c r="K7" s="110"/>
      <c r="L7" s="108" t="s">
        <v>113</v>
      </c>
      <c r="M7" s="109"/>
      <c r="N7" s="109"/>
      <c r="O7" s="109"/>
      <c r="P7" s="110"/>
      <c r="Q7" s="108" t="s">
        <v>112</v>
      </c>
      <c r="R7" s="109"/>
      <c r="S7" s="109"/>
      <c r="T7" s="109"/>
      <c r="U7" s="109"/>
      <c r="V7" s="109"/>
      <c r="W7" s="110"/>
      <c r="X7" s="111" t="s">
        <v>111</v>
      </c>
      <c r="Y7" s="112"/>
      <c r="Z7" s="112"/>
      <c r="AA7" s="112"/>
      <c r="AB7" s="112"/>
      <c r="AC7" s="113"/>
      <c r="AD7" s="114" t="s">
        <v>110</v>
      </c>
      <c r="AE7" s="114" t="s">
        <v>109</v>
      </c>
      <c r="AF7" s="103" t="s">
        <v>108</v>
      </c>
      <c r="AG7" s="104"/>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row>
    <row r="8" spans="1:76" s="50" customFormat="1" ht="45" x14ac:dyDescent="0.2">
      <c r="A8" s="32" t="s">
        <v>107</v>
      </c>
      <c r="B8" s="33" t="s">
        <v>106</v>
      </c>
      <c r="C8" s="32" t="s">
        <v>105</v>
      </c>
      <c r="D8" s="32" t="s">
        <v>104</v>
      </c>
      <c r="E8" s="32" t="s">
        <v>103</v>
      </c>
      <c r="F8" s="33" t="s">
        <v>102</v>
      </c>
      <c r="G8" s="33" t="s">
        <v>101</v>
      </c>
      <c r="H8" s="33" t="s">
        <v>100</v>
      </c>
      <c r="I8" s="33" t="s">
        <v>99</v>
      </c>
      <c r="J8" s="33" t="s">
        <v>98</v>
      </c>
      <c r="K8" s="33" t="s">
        <v>97</v>
      </c>
      <c r="L8" s="33" t="s">
        <v>96</v>
      </c>
      <c r="M8" s="33" t="s">
        <v>95</v>
      </c>
      <c r="N8" s="33" t="s">
        <v>178</v>
      </c>
      <c r="O8" s="63" t="s">
        <v>123</v>
      </c>
      <c r="P8" s="63" t="s">
        <v>124</v>
      </c>
      <c r="Q8" s="33" t="s">
        <v>120</v>
      </c>
      <c r="R8" s="33" t="s">
        <v>93</v>
      </c>
      <c r="S8" s="33" t="s">
        <v>92</v>
      </c>
      <c r="T8" s="33" t="s">
        <v>91</v>
      </c>
      <c r="U8" s="33" t="s">
        <v>90</v>
      </c>
      <c r="V8" s="33" t="s">
        <v>89</v>
      </c>
      <c r="W8" s="33" t="s">
        <v>94</v>
      </c>
      <c r="X8" s="33" t="s">
        <v>93</v>
      </c>
      <c r="Y8" s="33" t="s">
        <v>92</v>
      </c>
      <c r="Z8" s="33" t="s">
        <v>91</v>
      </c>
      <c r="AA8" s="33" t="s">
        <v>90</v>
      </c>
      <c r="AB8" s="33" t="s">
        <v>89</v>
      </c>
      <c r="AC8" s="63" t="s">
        <v>122</v>
      </c>
      <c r="AD8" s="115"/>
      <c r="AE8" s="115"/>
      <c r="AF8" s="33" t="s">
        <v>88</v>
      </c>
      <c r="AG8" s="33" t="s">
        <v>87</v>
      </c>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76" s="1" customFormat="1" ht="61.5" customHeight="1" x14ac:dyDescent="0.2">
      <c r="A9" s="12">
        <v>1</v>
      </c>
      <c r="B9" s="10" t="s">
        <v>0</v>
      </c>
      <c r="C9" s="10" t="s">
        <v>16</v>
      </c>
      <c r="D9" s="10" t="s">
        <v>57</v>
      </c>
      <c r="E9" s="26" t="s">
        <v>86</v>
      </c>
      <c r="F9" s="11" t="s">
        <v>85</v>
      </c>
      <c r="G9" s="78"/>
      <c r="H9" s="21" t="s">
        <v>1</v>
      </c>
      <c r="I9" s="9"/>
      <c r="J9" s="8">
        <v>44927</v>
      </c>
      <c r="K9" s="8">
        <v>45291</v>
      </c>
      <c r="L9" s="47">
        <v>0</v>
      </c>
      <c r="M9" s="47">
        <v>0</v>
      </c>
      <c r="N9" s="87" t="str">
        <f t="shared" ref="N9" si="0">IFERROR(IF(M9/L9&gt;100%,100%,M9/L9),"-")</f>
        <v>-</v>
      </c>
      <c r="O9" s="64" t="str">
        <f>IFERROR(#REF!/#REF!,"-")</f>
        <v>-</v>
      </c>
      <c r="P9" s="65" t="str">
        <f>IFERROR(IF(M9/L9&gt;1,(1*O9),((M9/L9)*O9)),"-")</f>
        <v>-</v>
      </c>
      <c r="Q9" s="7"/>
      <c r="R9" s="6"/>
      <c r="S9" s="5"/>
      <c r="T9" s="18"/>
      <c r="U9" s="18"/>
      <c r="V9" s="29"/>
      <c r="W9" s="72">
        <f>SUM(R9:V9)</f>
        <v>0</v>
      </c>
      <c r="X9" s="19"/>
      <c r="Y9" s="25"/>
      <c r="Z9" s="18"/>
      <c r="AA9" s="18"/>
      <c r="AB9" s="18"/>
      <c r="AC9" s="72">
        <f>SUM(X9:AB9)</f>
        <v>0</v>
      </c>
      <c r="AD9" s="4" t="str">
        <f>IFERROR(AC9/W9,"-")</f>
        <v>-</v>
      </c>
      <c r="AE9" s="19"/>
      <c r="AF9" s="2" t="s">
        <v>3</v>
      </c>
      <c r="AG9" s="66" t="s">
        <v>151</v>
      </c>
    </row>
    <row r="10" spans="1:76" s="1" customFormat="1" ht="99.75" customHeight="1" x14ac:dyDescent="0.2">
      <c r="A10" s="12">
        <v>2</v>
      </c>
      <c r="B10" s="17" t="s">
        <v>0</v>
      </c>
      <c r="C10" s="17" t="s">
        <v>16</v>
      </c>
      <c r="D10" s="10" t="s">
        <v>57</v>
      </c>
      <c r="E10" s="26" t="s">
        <v>84</v>
      </c>
      <c r="F10" s="11" t="s">
        <v>83</v>
      </c>
      <c r="G10" s="78">
        <v>2020680010064</v>
      </c>
      <c r="H10" s="21" t="s">
        <v>80</v>
      </c>
      <c r="I10" s="9" t="s">
        <v>127</v>
      </c>
      <c r="J10" s="8">
        <v>44927</v>
      </c>
      <c r="K10" s="8">
        <v>45291</v>
      </c>
      <c r="L10" s="47">
        <v>32276</v>
      </c>
      <c r="M10" s="47">
        <v>34429</v>
      </c>
      <c r="N10" s="87">
        <f>IFERROR(IF(M10/L10&gt;100%,100%,M10/L10),"-")</f>
        <v>1</v>
      </c>
      <c r="O10" s="64" t="str">
        <f>IFERROR(#REF!/#REF!,"-")</f>
        <v>-</v>
      </c>
      <c r="P10" s="65" t="str">
        <f>IFERROR(IF(M10/L10&gt;1,(1*O10),((M10/L10)*O10)),"-")</f>
        <v>-</v>
      </c>
      <c r="Q10" s="79" t="s">
        <v>155</v>
      </c>
      <c r="R10" s="5">
        <v>21065182415</v>
      </c>
      <c r="S10" s="23">
        <v>9022782532</v>
      </c>
      <c r="T10" s="67"/>
      <c r="U10" s="31"/>
      <c r="V10" s="5">
        <v>307992244.88</v>
      </c>
      <c r="W10" s="72">
        <f>SUM(R10:V10)</f>
        <v>30395957191.880001</v>
      </c>
      <c r="X10" s="19">
        <v>20432000839.59</v>
      </c>
      <c r="Y10" s="19">
        <v>9022782532</v>
      </c>
      <c r="Z10" s="18"/>
      <c r="AA10" s="31"/>
      <c r="AB10" s="5">
        <v>307992244.88</v>
      </c>
      <c r="AC10" s="74">
        <f>SUM(X10:AB10)</f>
        <v>29762775616.470001</v>
      </c>
      <c r="AD10" s="4">
        <f>IFERROR(AC10/W10,"-")</f>
        <v>0.97916888843430971</v>
      </c>
      <c r="AE10" s="19"/>
      <c r="AF10" s="2" t="s">
        <v>3</v>
      </c>
      <c r="AG10" s="66" t="s">
        <v>151</v>
      </c>
    </row>
    <row r="11" spans="1:76" s="1" customFormat="1" ht="71.25" x14ac:dyDescent="0.2">
      <c r="A11" s="12">
        <v>3</v>
      </c>
      <c r="B11" s="10" t="s">
        <v>0</v>
      </c>
      <c r="C11" s="10" t="s">
        <v>16</v>
      </c>
      <c r="D11" s="10" t="s">
        <v>57</v>
      </c>
      <c r="E11" s="26" t="s">
        <v>82</v>
      </c>
      <c r="F11" s="11" t="s">
        <v>81</v>
      </c>
      <c r="G11" s="78">
        <v>2020680010064</v>
      </c>
      <c r="H11" s="21" t="s">
        <v>80</v>
      </c>
      <c r="I11" s="9" t="s">
        <v>127</v>
      </c>
      <c r="J11" s="8">
        <v>44927</v>
      </c>
      <c r="K11" s="8">
        <v>45291</v>
      </c>
      <c r="L11" s="48">
        <v>1</v>
      </c>
      <c r="M11" s="48">
        <v>1</v>
      </c>
      <c r="N11" s="87">
        <f>IFERROR(IF(M11/L11&gt;100%,100%,M11/L11),"-")</f>
        <v>1</v>
      </c>
      <c r="O11" s="64" t="str">
        <f>IFERROR(#REF!/#REF!,"-")</f>
        <v>-</v>
      </c>
      <c r="P11" s="65" t="str">
        <f>IFERROR(IF(M11/L11&gt;1,(1*O11),((M11/L11)*O11)),"-")</f>
        <v>-</v>
      </c>
      <c r="Q11" s="79" t="s">
        <v>156</v>
      </c>
      <c r="R11" s="5"/>
      <c r="S11" s="16"/>
      <c r="T11" s="18"/>
      <c r="U11" s="31"/>
      <c r="V11" s="5">
        <v>1768716069.1199999</v>
      </c>
      <c r="W11" s="72">
        <f>SUM(R11:V11)</f>
        <v>1768716069.1199999</v>
      </c>
      <c r="X11" s="19"/>
      <c r="Y11" s="18"/>
      <c r="Z11" s="73"/>
      <c r="AA11" s="31"/>
      <c r="AB11" s="5">
        <v>1768716069.1199999</v>
      </c>
      <c r="AC11" s="74">
        <f>SUM(X11:AB11)</f>
        <v>1768716069.1199999</v>
      </c>
      <c r="AD11" s="4">
        <f>IFERROR(AC11/W11,"-")</f>
        <v>1</v>
      </c>
      <c r="AE11" s="19"/>
      <c r="AF11" s="2" t="s">
        <v>3</v>
      </c>
      <c r="AG11" s="66" t="s">
        <v>151</v>
      </c>
    </row>
    <row r="12" spans="1:76" s="1" customFormat="1" ht="57" x14ac:dyDescent="0.2">
      <c r="A12" s="12">
        <v>4</v>
      </c>
      <c r="B12" s="10" t="s">
        <v>0</v>
      </c>
      <c r="C12" s="10" t="s">
        <v>16</v>
      </c>
      <c r="D12" s="10" t="s">
        <v>57</v>
      </c>
      <c r="E12" s="26" t="s">
        <v>79</v>
      </c>
      <c r="F12" s="11" t="s">
        <v>78</v>
      </c>
      <c r="G12" s="78">
        <v>2021680010073</v>
      </c>
      <c r="H12" s="21" t="s">
        <v>77</v>
      </c>
      <c r="I12" s="9" t="s">
        <v>128</v>
      </c>
      <c r="J12" s="8">
        <v>44927</v>
      </c>
      <c r="K12" s="8">
        <v>45291</v>
      </c>
      <c r="L12" s="47">
        <v>3335</v>
      </c>
      <c r="M12" s="75">
        <v>2878</v>
      </c>
      <c r="N12" s="87">
        <f>IFERROR(IF(M12/L12&gt;100%,100%,M12/L12),"-")</f>
        <v>0.86296851574212896</v>
      </c>
      <c r="O12" s="64" t="str">
        <f>IFERROR(#REF!/#REF!,"-")</f>
        <v>-</v>
      </c>
      <c r="P12" s="65" t="str">
        <f>IFERROR(IF(M12/L12&gt;1,(1*O12),((M12/L12)*O12)),"-")</f>
        <v>-</v>
      </c>
      <c r="Q12" s="79" t="s">
        <v>157</v>
      </c>
      <c r="R12" s="5">
        <v>5000000</v>
      </c>
      <c r="S12" s="15">
        <v>70000000</v>
      </c>
      <c r="T12" s="20"/>
      <c r="U12" s="20"/>
      <c r="V12" s="80"/>
      <c r="W12" s="72">
        <f>SUM(R12:V12)</f>
        <v>75000000</v>
      </c>
      <c r="X12" s="5"/>
      <c r="Y12" s="5"/>
      <c r="Z12" s="5"/>
      <c r="AA12" s="5"/>
      <c r="AB12" s="16"/>
      <c r="AC12" s="72">
        <f>SUM(X12:AB12)</f>
        <v>0</v>
      </c>
      <c r="AD12" s="4">
        <f>IFERROR(AC12/W12,"-")</f>
        <v>0</v>
      </c>
      <c r="AE12" s="3"/>
      <c r="AF12" s="2" t="s">
        <v>3</v>
      </c>
      <c r="AG12" s="66" t="s">
        <v>151</v>
      </c>
    </row>
    <row r="13" spans="1:76" s="1" customFormat="1" ht="57" x14ac:dyDescent="0.2">
      <c r="A13" s="12">
        <v>5</v>
      </c>
      <c r="B13" s="10" t="s">
        <v>0</v>
      </c>
      <c r="C13" s="10" t="s">
        <v>16</v>
      </c>
      <c r="D13" s="10" t="s">
        <v>57</v>
      </c>
      <c r="E13" s="26" t="s">
        <v>76</v>
      </c>
      <c r="F13" s="11" t="s">
        <v>75</v>
      </c>
      <c r="G13" s="78">
        <v>2021680010073</v>
      </c>
      <c r="H13" s="21" t="s">
        <v>77</v>
      </c>
      <c r="I13" s="9" t="s">
        <v>129</v>
      </c>
      <c r="J13" s="8">
        <v>44927</v>
      </c>
      <c r="K13" s="8">
        <v>45291</v>
      </c>
      <c r="L13" s="119">
        <v>0</v>
      </c>
      <c r="M13" s="119">
        <v>0</v>
      </c>
      <c r="N13" s="138" t="str">
        <f>IFERROR(IF(M13/L13&gt;100%,100%,M13/L13),"-")</f>
        <v>-</v>
      </c>
      <c r="O13" s="122" t="str">
        <f>IFERROR(#REF!/#REF!,"-")</f>
        <v>-</v>
      </c>
      <c r="P13" s="125" t="str">
        <f>IFERROR(IF(M13/L13&gt;1,(1*O13),((M13/L13)*O13)),"-")</f>
        <v>-</v>
      </c>
      <c r="Q13" s="79" t="s">
        <v>158</v>
      </c>
      <c r="R13" s="5"/>
      <c r="S13" s="30">
        <v>34300206</v>
      </c>
      <c r="T13" s="15"/>
      <c r="U13" s="15"/>
      <c r="V13" s="80"/>
      <c r="W13" s="128">
        <f>SUM(R13:V15)</f>
        <v>2876724695.6700001</v>
      </c>
      <c r="X13" s="15"/>
      <c r="Y13" s="15"/>
      <c r="Z13" s="5"/>
      <c r="AA13" s="5"/>
      <c r="AB13" s="16"/>
      <c r="AC13" s="128">
        <f>SUM(X13:AB15)</f>
        <v>1217022077</v>
      </c>
      <c r="AD13" s="129">
        <f>IFERROR(AC13/W13,"-")</f>
        <v>0.42305823662300468</v>
      </c>
      <c r="AE13" s="132"/>
      <c r="AF13" s="135" t="s">
        <v>3</v>
      </c>
      <c r="AG13" s="116" t="s">
        <v>151</v>
      </c>
    </row>
    <row r="14" spans="1:76" s="1" customFormat="1" ht="57" x14ac:dyDescent="0.2">
      <c r="A14" s="12">
        <v>5</v>
      </c>
      <c r="B14" s="10" t="s">
        <v>0</v>
      </c>
      <c r="C14" s="10" t="s">
        <v>16</v>
      </c>
      <c r="D14" s="10" t="s">
        <v>57</v>
      </c>
      <c r="E14" s="26" t="s">
        <v>76</v>
      </c>
      <c r="F14" s="11" t="s">
        <v>75</v>
      </c>
      <c r="G14" s="91">
        <v>2021680010102</v>
      </c>
      <c r="H14" s="21" t="s">
        <v>176</v>
      </c>
      <c r="I14" s="9" t="s">
        <v>130</v>
      </c>
      <c r="J14" s="8">
        <v>44927</v>
      </c>
      <c r="K14" s="8">
        <v>45291</v>
      </c>
      <c r="L14" s="120"/>
      <c r="M14" s="120"/>
      <c r="N14" s="139"/>
      <c r="O14" s="123"/>
      <c r="P14" s="126"/>
      <c r="Q14" s="79" t="s">
        <v>159</v>
      </c>
      <c r="R14" s="5"/>
      <c r="S14" s="23">
        <v>1614876581.6700001</v>
      </c>
      <c r="T14" s="15"/>
      <c r="U14" s="15"/>
      <c r="V14" s="80"/>
      <c r="W14" s="128"/>
      <c r="X14" s="5"/>
      <c r="Y14" s="90">
        <v>1217022077</v>
      </c>
      <c r="Z14" s="5"/>
      <c r="AA14" s="5"/>
      <c r="AB14" s="16"/>
      <c r="AC14" s="128"/>
      <c r="AD14" s="130"/>
      <c r="AE14" s="133"/>
      <c r="AF14" s="136"/>
      <c r="AG14" s="117"/>
    </row>
    <row r="15" spans="1:76" s="1" customFormat="1" ht="57" x14ac:dyDescent="0.2">
      <c r="A15" s="12">
        <v>5</v>
      </c>
      <c r="B15" s="10" t="s">
        <v>0</v>
      </c>
      <c r="C15" s="10" t="s">
        <v>16</v>
      </c>
      <c r="D15" s="10" t="s">
        <v>57</v>
      </c>
      <c r="E15" s="26" t="s">
        <v>76</v>
      </c>
      <c r="F15" s="11" t="s">
        <v>75</v>
      </c>
      <c r="G15" s="91">
        <v>2021680010117</v>
      </c>
      <c r="H15" s="21" t="s">
        <v>74</v>
      </c>
      <c r="I15" s="9" t="s">
        <v>131</v>
      </c>
      <c r="J15" s="8">
        <v>44927</v>
      </c>
      <c r="K15" s="8">
        <v>45291</v>
      </c>
      <c r="L15" s="121"/>
      <c r="M15" s="121"/>
      <c r="N15" s="140"/>
      <c r="O15" s="124"/>
      <c r="P15" s="127"/>
      <c r="Q15" s="79" t="s">
        <v>160</v>
      </c>
      <c r="S15" s="15"/>
      <c r="T15" s="5"/>
      <c r="U15" s="5"/>
      <c r="V15" s="5">
        <v>1227547908</v>
      </c>
      <c r="W15" s="128"/>
      <c r="X15" s="5"/>
      <c r="Y15" s="5"/>
      <c r="Z15" s="5"/>
      <c r="AA15" s="5"/>
      <c r="AB15" s="16"/>
      <c r="AC15" s="128"/>
      <c r="AD15" s="131"/>
      <c r="AE15" s="134"/>
      <c r="AF15" s="137"/>
      <c r="AG15" s="118"/>
    </row>
    <row r="16" spans="1:76" s="1" customFormat="1" ht="60" x14ac:dyDescent="0.2">
      <c r="A16" s="12">
        <v>6</v>
      </c>
      <c r="B16" s="10" t="s">
        <v>0</v>
      </c>
      <c r="C16" s="10" t="s">
        <v>16</v>
      </c>
      <c r="D16" s="10" t="s">
        <v>57</v>
      </c>
      <c r="E16" s="26" t="s">
        <v>73</v>
      </c>
      <c r="F16" s="11" t="s">
        <v>72</v>
      </c>
      <c r="G16" s="78">
        <v>2020680010026</v>
      </c>
      <c r="H16" s="21" t="s">
        <v>69</v>
      </c>
      <c r="I16" s="9" t="s">
        <v>132</v>
      </c>
      <c r="J16" s="8">
        <v>44927</v>
      </c>
      <c r="K16" s="8">
        <v>45291</v>
      </c>
      <c r="L16" s="48">
        <v>1</v>
      </c>
      <c r="M16" s="76">
        <v>1</v>
      </c>
      <c r="N16" s="87">
        <f t="shared" ref="N16:N21" si="1">IFERROR(IF(M16/L16&gt;100%,100%,M16/L16),"-")</f>
        <v>1</v>
      </c>
      <c r="O16" s="64" t="str">
        <f>IFERROR(#REF!/#REF!,"-")</f>
        <v>-</v>
      </c>
      <c r="P16" s="65" t="str">
        <f t="shared" ref="P16:P21" si="2">IFERROR(IF(M16/L16&gt;1,(1*O16),((M16/L16)*O16)),"-")</f>
        <v>-</v>
      </c>
      <c r="Q16" s="79" t="s">
        <v>125</v>
      </c>
      <c r="R16" s="81">
        <v>309100000</v>
      </c>
      <c r="S16" s="15"/>
      <c r="T16" s="5"/>
      <c r="U16" s="5"/>
      <c r="V16" s="80"/>
      <c r="W16" s="72">
        <f>SUM(R16:V16)</f>
        <v>309100000</v>
      </c>
      <c r="X16" s="5">
        <v>192300000</v>
      </c>
      <c r="Y16" s="5"/>
      <c r="Z16" s="5"/>
      <c r="AA16" s="5"/>
      <c r="AB16" s="16"/>
      <c r="AC16" s="72">
        <f>SUM(X16:AB16)</f>
        <v>192300000</v>
      </c>
      <c r="AD16" s="4">
        <f>IFERROR(AC16/W16,"-")</f>
        <v>0.62212876091879654</v>
      </c>
      <c r="AE16" s="14"/>
      <c r="AF16" s="2" t="s">
        <v>3</v>
      </c>
      <c r="AG16" s="66" t="s">
        <v>151</v>
      </c>
    </row>
    <row r="17" spans="1:33" s="1" customFormat="1" ht="108" customHeight="1" x14ac:dyDescent="0.2">
      <c r="A17" s="12">
        <v>7</v>
      </c>
      <c r="B17" s="17" t="s">
        <v>0</v>
      </c>
      <c r="C17" s="17" t="s">
        <v>16</v>
      </c>
      <c r="D17" s="10" t="s">
        <v>57</v>
      </c>
      <c r="E17" s="26" t="s">
        <v>71</v>
      </c>
      <c r="F17" s="11" t="s">
        <v>70</v>
      </c>
      <c r="G17" s="78">
        <v>2020680010026</v>
      </c>
      <c r="H17" s="21" t="s">
        <v>69</v>
      </c>
      <c r="I17" s="9" t="s">
        <v>132</v>
      </c>
      <c r="J17" s="8">
        <v>44927</v>
      </c>
      <c r="K17" s="8">
        <v>45291</v>
      </c>
      <c r="L17" s="48">
        <v>1</v>
      </c>
      <c r="M17" s="76">
        <v>1</v>
      </c>
      <c r="N17" s="87">
        <f t="shared" si="1"/>
        <v>1</v>
      </c>
      <c r="O17" s="64" t="str">
        <f>IFERROR(#REF!/#REF!,"-")</f>
        <v>-</v>
      </c>
      <c r="P17" s="65" t="str">
        <f t="shared" si="2"/>
        <v>-</v>
      </c>
      <c r="Q17" s="79" t="s">
        <v>161</v>
      </c>
      <c r="R17" s="23">
        <v>157585010</v>
      </c>
      <c r="S17" s="15">
        <v>786714990</v>
      </c>
      <c r="T17" s="23"/>
      <c r="U17" s="23"/>
      <c r="V17" s="80"/>
      <c r="W17" s="72">
        <f>SUM(R17:V17)</f>
        <v>944300000</v>
      </c>
      <c r="X17" s="5"/>
      <c r="Y17" s="5">
        <v>664800000</v>
      </c>
      <c r="Z17" s="5"/>
      <c r="AA17" s="5"/>
      <c r="AB17" s="16"/>
      <c r="AC17" s="72">
        <f>SUM(X17:AB17)</f>
        <v>664800000</v>
      </c>
      <c r="AD17" s="4">
        <f>IFERROR(AC17/W17,"-")</f>
        <v>0.7040135550142963</v>
      </c>
      <c r="AE17" s="14"/>
      <c r="AF17" s="2" t="s">
        <v>3</v>
      </c>
      <c r="AG17" s="66" t="s">
        <v>151</v>
      </c>
    </row>
    <row r="18" spans="1:33" s="1" customFormat="1" ht="72.75" customHeight="1" x14ac:dyDescent="0.2">
      <c r="A18" s="12">
        <v>8</v>
      </c>
      <c r="B18" s="17" t="s">
        <v>0</v>
      </c>
      <c r="C18" s="17" t="s">
        <v>16</v>
      </c>
      <c r="D18" s="10" t="s">
        <v>57</v>
      </c>
      <c r="E18" s="26" t="s">
        <v>68</v>
      </c>
      <c r="F18" s="11" t="s">
        <v>67</v>
      </c>
      <c r="G18" s="78">
        <v>2020680010135</v>
      </c>
      <c r="H18" s="21" t="s">
        <v>66</v>
      </c>
      <c r="I18" s="21" t="s">
        <v>133</v>
      </c>
      <c r="J18" s="8">
        <v>44927</v>
      </c>
      <c r="K18" s="8">
        <v>45291</v>
      </c>
      <c r="L18" s="47">
        <v>4</v>
      </c>
      <c r="M18" s="75">
        <v>4</v>
      </c>
      <c r="N18" s="87">
        <f t="shared" si="1"/>
        <v>1</v>
      </c>
      <c r="O18" s="64" t="str">
        <f>IFERROR(#REF!/#REF!,"-")</f>
        <v>-</v>
      </c>
      <c r="P18" s="65" t="str">
        <f t="shared" si="2"/>
        <v>-</v>
      </c>
      <c r="Q18" s="79" t="s">
        <v>125</v>
      </c>
      <c r="R18" s="5">
        <v>253000000</v>
      </c>
      <c r="S18" s="15"/>
      <c r="T18" s="5"/>
      <c r="U18" s="5"/>
      <c r="V18" s="82"/>
      <c r="W18" s="72">
        <f>SUM(R18:V18)</f>
        <v>253000000</v>
      </c>
      <c r="X18" s="5">
        <v>143500000</v>
      </c>
      <c r="Y18" s="23"/>
      <c r="Z18" s="5"/>
      <c r="AA18" s="5"/>
      <c r="AB18" s="16"/>
      <c r="AC18" s="72">
        <f>SUM(X18:AB18)</f>
        <v>143500000</v>
      </c>
      <c r="AD18" s="4">
        <f>IFERROR(AC18/W18,"-")</f>
        <v>0.56719367588932801</v>
      </c>
      <c r="AE18" s="3"/>
      <c r="AF18" s="2" t="s">
        <v>3</v>
      </c>
      <c r="AG18" s="66" t="s">
        <v>151</v>
      </c>
    </row>
    <row r="19" spans="1:33" s="1" customFormat="1" ht="60" customHeight="1" x14ac:dyDescent="0.2">
      <c r="A19" s="12">
        <v>9</v>
      </c>
      <c r="B19" s="17" t="s">
        <v>0</v>
      </c>
      <c r="C19" s="17" t="s">
        <v>16</v>
      </c>
      <c r="D19" s="10" t="s">
        <v>57</v>
      </c>
      <c r="E19" s="26" t="s">
        <v>65</v>
      </c>
      <c r="F19" s="11" t="s">
        <v>64</v>
      </c>
      <c r="G19" s="78">
        <v>2020680010092</v>
      </c>
      <c r="H19" s="21" t="s">
        <v>63</v>
      </c>
      <c r="I19" s="21" t="s">
        <v>134</v>
      </c>
      <c r="J19" s="8">
        <v>44927</v>
      </c>
      <c r="K19" s="8">
        <v>45291</v>
      </c>
      <c r="L19" s="47">
        <v>2664</v>
      </c>
      <c r="M19" s="75">
        <v>3078</v>
      </c>
      <c r="N19" s="87">
        <f t="shared" si="1"/>
        <v>1</v>
      </c>
      <c r="O19" s="64" t="str">
        <f>IFERROR(#REF!/#REF!,"-")</f>
        <v>-</v>
      </c>
      <c r="P19" s="65" t="str">
        <f t="shared" si="2"/>
        <v>-</v>
      </c>
      <c r="Q19" s="79" t="s">
        <v>162</v>
      </c>
      <c r="R19" s="5">
        <v>5961086520</v>
      </c>
      <c r="S19" s="15"/>
      <c r="T19" s="5"/>
      <c r="U19" s="5"/>
      <c r="V19" s="82"/>
      <c r="W19" s="72">
        <f>SUM(R19:V19)</f>
        <v>5961086520</v>
      </c>
      <c r="X19" s="5">
        <v>5961086520</v>
      </c>
      <c r="Y19" s="5"/>
      <c r="Z19" s="5"/>
      <c r="AA19" s="5"/>
      <c r="AB19" s="16"/>
      <c r="AC19" s="72">
        <f>SUM(X19:AB19)</f>
        <v>5961086520</v>
      </c>
      <c r="AD19" s="4">
        <f>IFERROR(AC19/W19,"-")</f>
        <v>1</v>
      </c>
      <c r="AE19" s="3"/>
      <c r="AF19" s="2" t="s">
        <v>3</v>
      </c>
      <c r="AG19" s="66" t="s">
        <v>151</v>
      </c>
    </row>
    <row r="20" spans="1:33" s="1" customFormat="1" ht="57" x14ac:dyDescent="0.2">
      <c r="A20" s="12">
        <v>10</v>
      </c>
      <c r="B20" s="10" t="s">
        <v>0</v>
      </c>
      <c r="C20" s="10" t="s">
        <v>16</v>
      </c>
      <c r="D20" s="10" t="s">
        <v>57</v>
      </c>
      <c r="E20" s="26" t="s">
        <v>62</v>
      </c>
      <c r="F20" s="11" t="s">
        <v>61</v>
      </c>
      <c r="G20" s="78">
        <v>2020680010090</v>
      </c>
      <c r="H20" s="21" t="s">
        <v>60</v>
      </c>
      <c r="I20" s="13" t="s">
        <v>135</v>
      </c>
      <c r="J20" s="8">
        <v>44927</v>
      </c>
      <c r="K20" s="8">
        <v>45291</v>
      </c>
      <c r="L20" s="47">
        <v>9668</v>
      </c>
      <c r="M20" s="75">
        <v>9932</v>
      </c>
      <c r="N20" s="87">
        <f t="shared" si="1"/>
        <v>1</v>
      </c>
      <c r="O20" s="64" t="str">
        <f>IFERROR(#REF!/#REF!,"-")</f>
        <v>-</v>
      </c>
      <c r="P20" s="65" t="str">
        <f t="shared" si="2"/>
        <v>-</v>
      </c>
      <c r="Q20" s="79" t="s">
        <v>163</v>
      </c>
      <c r="R20" s="5">
        <v>1172836199</v>
      </c>
      <c r="S20" s="15">
        <f>13156871841+1224120000</f>
        <v>14380991841</v>
      </c>
      <c r="T20" s="23"/>
      <c r="U20" s="23"/>
      <c r="V20" s="82"/>
      <c r="W20" s="72">
        <f>SUM(R20:V20)</f>
        <v>15553828040</v>
      </c>
      <c r="X20" s="5">
        <v>1172836199</v>
      </c>
      <c r="Y20" s="23">
        <v>14380991841</v>
      </c>
      <c r="Z20" s="23"/>
      <c r="AA20" s="23"/>
      <c r="AB20" s="16"/>
      <c r="AC20" s="72">
        <f>SUM(X20:AB20)</f>
        <v>15553828040</v>
      </c>
      <c r="AD20" s="4">
        <f>IFERROR(AC20/W20,"-")</f>
        <v>1</v>
      </c>
      <c r="AE20" s="3"/>
      <c r="AF20" s="2" t="s">
        <v>3</v>
      </c>
      <c r="AG20" s="66" t="s">
        <v>151</v>
      </c>
    </row>
    <row r="21" spans="1:33" s="1" customFormat="1" ht="57" x14ac:dyDescent="0.2">
      <c r="A21" s="12">
        <v>11</v>
      </c>
      <c r="B21" s="10" t="s">
        <v>0</v>
      </c>
      <c r="C21" s="10" t="s">
        <v>16</v>
      </c>
      <c r="D21" s="10" t="s">
        <v>57</v>
      </c>
      <c r="E21" s="26" t="s">
        <v>59</v>
      </c>
      <c r="F21" s="11" t="s">
        <v>58</v>
      </c>
      <c r="G21" s="91">
        <v>2021680010102</v>
      </c>
      <c r="H21" s="21" t="s">
        <v>176</v>
      </c>
      <c r="I21" s="9" t="s">
        <v>130</v>
      </c>
      <c r="J21" s="8">
        <v>44927</v>
      </c>
      <c r="K21" s="8">
        <v>45291</v>
      </c>
      <c r="L21" s="119">
        <v>0</v>
      </c>
      <c r="M21" s="119">
        <v>0</v>
      </c>
      <c r="N21" s="138" t="str">
        <f t="shared" si="1"/>
        <v>-</v>
      </c>
      <c r="O21" s="122" t="str">
        <f>IFERROR(#REF!/#REF!,"-")</f>
        <v>-</v>
      </c>
      <c r="P21" s="125" t="str">
        <f t="shared" si="2"/>
        <v>-</v>
      </c>
      <c r="Q21" s="79" t="s">
        <v>159</v>
      </c>
      <c r="R21" s="5"/>
      <c r="S21" s="15">
        <v>1614876581.6700001</v>
      </c>
      <c r="T21" s="23"/>
      <c r="U21" s="23"/>
      <c r="V21" s="82"/>
      <c r="W21" s="128">
        <f>SUM(R21:V22)</f>
        <v>3326393270.6700001</v>
      </c>
      <c r="X21" s="5"/>
      <c r="Y21" s="90">
        <v>1217022077</v>
      </c>
      <c r="Z21" s="23"/>
      <c r="AA21" s="23"/>
      <c r="AB21" s="16"/>
      <c r="AC21" s="128">
        <f>SUM(X21:AB22)</f>
        <v>1217022077</v>
      </c>
      <c r="AD21" s="129">
        <f>IFERROR(AC21/W21,"-")</f>
        <v>0.3658683679199688</v>
      </c>
      <c r="AE21" s="132"/>
      <c r="AF21" s="135" t="s">
        <v>3</v>
      </c>
      <c r="AG21" s="116" t="s">
        <v>151</v>
      </c>
    </row>
    <row r="22" spans="1:33" s="1" customFormat="1" ht="57" x14ac:dyDescent="0.2">
      <c r="A22" s="12">
        <v>11</v>
      </c>
      <c r="B22" s="10" t="s">
        <v>0</v>
      </c>
      <c r="C22" s="10" t="s">
        <v>16</v>
      </c>
      <c r="D22" s="10" t="s">
        <v>57</v>
      </c>
      <c r="E22" s="26" t="s">
        <v>59</v>
      </c>
      <c r="F22" s="11" t="s">
        <v>58</v>
      </c>
      <c r="G22" s="91">
        <v>2022680010078</v>
      </c>
      <c r="H22" s="21" t="s">
        <v>54</v>
      </c>
      <c r="I22" s="13" t="s">
        <v>136</v>
      </c>
      <c r="J22" s="8">
        <v>44927</v>
      </c>
      <c r="K22" s="8">
        <v>45291</v>
      </c>
      <c r="L22" s="121"/>
      <c r="M22" s="121"/>
      <c r="N22" s="140"/>
      <c r="O22" s="124"/>
      <c r="P22" s="127"/>
      <c r="Q22" s="79" t="s">
        <v>164</v>
      </c>
      <c r="R22" s="5"/>
      <c r="S22" s="15"/>
      <c r="T22" s="23"/>
      <c r="U22" s="23"/>
      <c r="V22" s="15">
        <f>100000000+1611516689</f>
        <v>1711516689</v>
      </c>
      <c r="W22" s="128"/>
      <c r="X22" s="5"/>
      <c r="Y22" s="5"/>
      <c r="Z22" s="23"/>
      <c r="AA22" s="23"/>
      <c r="AB22" s="16"/>
      <c r="AC22" s="128"/>
      <c r="AD22" s="131"/>
      <c r="AE22" s="134"/>
      <c r="AF22" s="137"/>
      <c r="AG22" s="118"/>
    </row>
    <row r="23" spans="1:33" s="1" customFormat="1" ht="57" x14ac:dyDescent="0.2">
      <c r="A23" s="12">
        <v>12</v>
      </c>
      <c r="B23" s="17" t="s">
        <v>0</v>
      </c>
      <c r="C23" s="17" t="s">
        <v>16</v>
      </c>
      <c r="D23" s="10" t="s">
        <v>57</v>
      </c>
      <c r="E23" s="26" t="s">
        <v>56</v>
      </c>
      <c r="F23" s="11" t="s">
        <v>55</v>
      </c>
      <c r="G23" s="91">
        <v>2022680010078</v>
      </c>
      <c r="H23" s="21" t="s">
        <v>54</v>
      </c>
      <c r="I23" s="9" t="s">
        <v>136</v>
      </c>
      <c r="J23" s="8">
        <v>44927</v>
      </c>
      <c r="K23" s="8">
        <v>45291</v>
      </c>
      <c r="L23" s="47">
        <v>0</v>
      </c>
      <c r="M23" s="47">
        <v>0</v>
      </c>
      <c r="N23" s="87" t="str">
        <f>IFERROR(IF(M23/L23&gt;100%,100%,M23/L23),"-")</f>
        <v>-</v>
      </c>
      <c r="O23" s="64" t="str">
        <f>IFERROR(#REF!/#REF!,"-")</f>
        <v>-</v>
      </c>
      <c r="P23" s="65" t="str">
        <f>IFERROR(IF(M23/L23&gt;1,(1*O23),((M23/L23)*O23)),"-")</f>
        <v>-</v>
      </c>
      <c r="Q23" s="79" t="s">
        <v>164</v>
      </c>
      <c r="R23" s="5"/>
      <c r="S23" s="15"/>
      <c r="T23" s="23"/>
      <c r="U23" s="23"/>
      <c r="V23" s="15">
        <f>100000000+1611516689</f>
        <v>1711516689</v>
      </c>
      <c r="W23" s="72">
        <f>SUM(R23:V23)</f>
        <v>1711516689</v>
      </c>
      <c r="X23" s="5"/>
      <c r="Y23" s="5"/>
      <c r="Z23" s="5"/>
      <c r="AA23" s="5"/>
      <c r="AB23" s="16"/>
      <c r="AC23" s="72">
        <f>SUM(X23:AB23)</f>
        <v>0</v>
      </c>
      <c r="AD23" s="4">
        <f>IFERROR(AC23/W23,"-")</f>
        <v>0</v>
      </c>
      <c r="AE23" s="14"/>
      <c r="AF23" s="2" t="s">
        <v>3</v>
      </c>
      <c r="AG23" s="66" t="s">
        <v>151</v>
      </c>
    </row>
    <row r="24" spans="1:33" s="1" customFormat="1" ht="57" x14ac:dyDescent="0.2">
      <c r="A24" s="12">
        <v>13</v>
      </c>
      <c r="B24" s="10" t="s">
        <v>0</v>
      </c>
      <c r="C24" s="10" t="s">
        <v>16</v>
      </c>
      <c r="D24" s="10" t="s">
        <v>24</v>
      </c>
      <c r="E24" s="26" t="s">
        <v>53</v>
      </c>
      <c r="F24" s="11" t="s">
        <v>52</v>
      </c>
      <c r="G24" s="91">
        <v>2022680010072</v>
      </c>
      <c r="H24" s="21" t="s">
        <v>40</v>
      </c>
      <c r="I24" s="13" t="s">
        <v>137</v>
      </c>
      <c r="J24" s="143">
        <v>44927</v>
      </c>
      <c r="K24" s="143">
        <v>45291</v>
      </c>
      <c r="L24" s="119">
        <v>47</v>
      </c>
      <c r="M24" s="119">
        <v>47</v>
      </c>
      <c r="N24" s="138">
        <f>IFERROR(IF(M24/L24&gt;100%,100%,M24/L24),"-")</f>
        <v>1</v>
      </c>
      <c r="O24" s="122" t="str">
        <f>IFERROR(#REF!/#REF!,"-")</f>
        <v>-</v>
      </c>
      <c r="P24" s="125" t="str">
        <f>IFERROR(IF(M24/L24&gt;1,(1*O24),((M24/L24)*O24)),"-")</f>
        <v>-</v>
      </c>
      <c r="Q24" s="79" t="s">
        <v>125</v>
      </c>
      <c r="R24" s="5">
        <v>74800000</v>
      </c>
      <c r="S24" s="15"/>
      <c r="T24" s="23"/>
      <c r="U24" s="23"/>
      <c r="V24" s="82"/>
      <c r="W24" s="141">
        <f>SUM(R24:V25)</f>
        <v>99076000</v>
      </c>
      <c r="X24" s="5">
        <v>52750000</v>
      </c>
      <c r="Y24" s="5"/>
      <c r="Z24" s="5"/>
      <c r="AA24" s="5"/>
      <c r="AB24" s="16"/>
      <c r="AC24" s="141">
        <f>SUM(X24:AB25)</f>
        <v>52750000</v>
      </c>
      <c r="AD24" s="129">
        <f>IFERROR(AC24/W24,"-")</f>
        <v>0.53241955670394447</v>
      </c>
      <c r="AE24" s="132"/>
      <c r="AF24" s="135" t="s">
        <v>3</v>
      </c>
      <c r="AG24" s="116" t="s">
        <v>151</v>
      </c>
    </row>
    <row r="25" spans="1:33" s="1" customFormat="1" ht="39" customHeight="1" x14ac:dyDescent="0.2">
      <c r="A25" s="12">
        <v>13</v>
      </c>
      <c r="B25" s="10" t="s">
        <v>0</v>
      </c>
      <c r="C25" s="10" t="s">
        <v>16</v>
      </c>
      <c r="D25" s="10" t="s">
        <v>24</v>
      </c>
      <c r="E25" s="26" t="s">
        <v>53</v>
      </c>
      <c r="F25" s="11" t="s">
        <v>52</v>
      </c>
      <c r="G25" s="91"/>
      <c r="H25" s="21" t="s">
        <v>153</v>
      </c>
      <c r="I25" s="13"/>
      <c r="J25" s="144"/>
      <c r="K25" s="144"/>
      <c r="L25" s="121"/>
      <c r="M25" s="121"/>
      <c r="N25" s="140"/>
      <c r="O25" s="124"/>
      <c r="P25" s="127"/>
      <c r="Q25" s="79" t="s">
        <v>177</v>
      </c>
      <c r="R25" s="5">
        <v>24276000</v>
      </c>
      <c r="S25" s="15"/>
      <c r="T25" s="23"/>
      <c r="U25" s="23"/>
      <c r="V25" s="82"/>
      <c r="W25" s="142"/>
      <c r="X25" s="5"/>
      <c r="Y25" s="5"/>
      <c r="Z25" s="5"/>
      <c r="AA25" s="5"/>
      <c r="AB25" s="16"/>
      <c r="AC25" s="142"/>
      <c r="AD25" s="131"/>
      <c r="AE25" s="134"/>
      <c r="AF25" s="137"/>
      <c r="AG25" s="118"/>
    </row>
    <row r="26" spans="1:33" s="1" customFormat="1" ht="123.75" customHeight="1" x14ac:dyDescent="0.2">
      <c r="A26" s="12">
        <v>14</v>
      </c>
      <c r="B26" s="17" t="s">
        <v>0</v>
      </c>
      <c r="C26" s="17" t="s">
        <v>16</v>
      </c>
      <c r="D26" s="10" t="s">
        <v>24</v>
      </c>
      <c r="E26" s="26" t="s">
        <v>49</v>
      </c>
      <c r="F26" s="11" t="s">
        <v>48</v>
      </c>
      <c r="G26" s="78">
        <v>2020680010076</v>
      </c>
      <c r="H26" s="21" t="s">
        <v>51</v>
      </c>
      <c r="I26" s="13" t="s">
        <v>138</v>
      </c>
      <c r="J26" s="8">
        <v>44927</v>
      </c>
      <c r="K26" s="8">
        <v>45291</v>
      </c>
      <c r="L26" s="119">
        <v>47</v>
      </c>
      <c r="M26" s="145">
        <v>47</v>
      </c>
      <c r="N26" s="138">
        <f>IFERROR(IF(M26/L26&gt;100%,100%,M26/L26),"-")</f>
        <v>1</v>
      </c>
      <c r="O26" s="122" t="str">
        <f>IFERROR(#REF!/#REF!,"-")</f>
        <v>-</v>
      </c>
      <c r="P26" s="125" t="str">
        <f>IFERROR(IF(M26/L26&gt;1,(1*O26),((M26/L26)*O26)),"-")</f>
        <v>-</v>
      </c>
      <c r="Q26" s="79" t="s">
        <v>165</v>
      </c>
      <c r="R26" s="5">
        <v>20295639717</v>
      </c>
      <c r="S26" s="15">
        <v>4120114960</v>
      </c>
      <c r="T26" s="23"/>
      <c r="U26" s="23"/>
      <c r="V26" s="82"/>
      <c r="W26" s="128">
        <f>SUM(R26:V28)</f>
        <v>268844141270.66</v>
      </c>
      <c r="X26" s="5">
        <v>18413272434</v>
      </c>
      <c r="Y26" s="5">
        <v>806315157</v>
      </c>
      <c r="Z26" s="23"/>
      <c r="AA26" s="23"/>
      <c r="AB26" s="16"/>
      <c r="AC26" s="128">
        <f>SUM(X26:AB28)</f>
        <v>71451087596</v>
      </c>
      <c r="AD26" s="129">
        <f>IFERROR(AC26/W26,"-")</f>
        <v>0.26577141409254779</v>
      </c>
      <c r="AE26" s="132"/>
      <c r="AF26" s="135" t="s">
        <v>3</v>
      </c>
      <c r="AG26" s="116" t="s">
        <v>151</v>
      </c>
    </row>
    <row r="27" spans="1:33" s="1" customFormat="1" ht="353.25" customHeight="1" x14ac:dyDescent="0.2">
      <c r="A27" s="12">
        <v>14</v>
      </c>
      <c r="B27" s="17" t="s">
        <v>0</v>
      </c>
      <c r="C27" s="17" t="s">
        <v>16</v>
      </c>
      <c r="D27" s="10" t="s">
        <v>24</v>
      </c>
      <c r="E27" s="26" t="s">
        <v>49</v>
      </c>
      <c r="F27" s="11" t="s">
        <v>48</v>
      </c>
      <c r="G27" s="78">
        <v>2020680010027</v>
      </c>
      <c r="H27" s="21" t="s">
        <v>50</v>
      </c>
      <c r="I27" s="9" t="s">
        <v>139</v>
      </c>
      <c r="J27" s="8">
        <v>44927</v>
      </c>
      <c r="K27" s="8">
        <v>45291</v>
      </c>
      <c r="L27" s="120"/>
      <c r="M27" s="146"/>
      <c r="N27" s="139"/>
      <c r="O27" s="123"/>
      <c r="P27" s="126"/>
      <c r="Q27" s="83" t="s">
        <v>126</v>
      </c>
      <c r="R27" s="5">
        <v>1322929719</v>
      </c>
      <c r="S27" s="15">
        <f>241639154404-37225449-111348662</f>
        <v>241490580293</v>
      </c>
      <c r="T27" s="23"/>
      <c r="U27" s="23"/>
      <c r="V27" s="82"/>
      <c r="W27" s="128"/>
      <c r="X27" s="5">
        <v>30500</v>
      </c>
      <c r="Y27" s="23">
        <v>51014447428</v>
      </c>
      <c r="Z27" s="23"/>
      <c r="AA27" s="23"/>
      <c r="AB27" s="16"/>
      <c r="AC27" s="128"/>
      <c r="AD27" s="130"/>
      <c r="AE27" s="133"/>
      <c r="AF27" s="136"/>
      <c r="AG27" s="117"/>
    </row>
    <row r="28" spans="1:33" s="1" customFormat="1" ht="69" customHeight="1" x14ac:dyDescent="0.2">
      <c r="A28" s="12">
        <v>14</v>
      </c>
      <c r="B28" s="17" t="s">
        <v>0</v>
      </c>
      <c r="C28" s="17" t="s">
        <v>16</v>
      </c>
      <c r="D28" s="10" t="s">
        <v>24</v>
      </c>
      <c r="E28" s="26" t="s">
        <v>49</v>
      </c>
      <c r="F28" s="11" t="s">
        <v>48</v>
      </c>
      <c r="G28" s="78">
        <v>2021680010102</v>
      </c>
      <c r="H28" s="21" t="s">
        <v>176</v>
      </c>
      <c r="I28" s="9" t="s">
        <v>130</v>
      </c>
      <c r="J28" s="8">
        <v>44927</v>
      </c>
      <c r="K28" s="8">
        <v>45291</v>
      </c>
      <c r="L28" s="121"/>
      <c r="M28" s="147"/>
      <c r="N28" s="140"/>
      <c r="O28" s="124"/>
      <c r="P28" s="127"/>
      <c r="Q28" s="79" t="s">
        <v>159</v>
      </c>
      <c r="R28" s="5"/>
      <c r="S28" s="15">
        <v>1614876581.6600001</v>
      </c>
      <c r="T28" s="23"/>
      <c r="U28" s="23"/>
      <c r="V28" s="82"/>
      <c r="W28" s="128"/>
      <c r="X28" s="5"/>
      <c r="Y28" s="90">
        <v>1217022077</v>
      </c>
      <c r="Z28" s="23"/>
      <c r="AA28" s="23"/>
      <c r="AB28" s="16"/>
      <c r="AC28" s="128"/>
      <c r="AD28" s="131"/>
      <c r="AE28" s="134"/>
      <c r="AF28" s="137"/>
      <c r="AG28" s="118"/>
    </row>
    <row r="29" spans="1:33" s="1" customFormat="1" ht="57" x14ac:dyDescent="0.2">
      <c r="A29" s="12">
        <v>15</v>
      </c>
      <c r="B29" s="10" t="s">
        <v>0</v>
      </c>
      <c r="C29" s="10" t="s">
        <v>16</v>
      </c>
      <c r="D29" s="10" t="s">
        <v>24</v>
      </c>
      <c r="E29" s="26" t="s">
        <v>47</v>
      </c>
      <c r="F29" s="11" t="s">
        <v>46</v>
      </c>
      <c r="G29" s="78"/>
      <c r="H29" s="21" t="s">
        <v>1</v>
      </c>
      <c r="I29" s="24"/>
      <c r="J29" s="8">
        <v>44927</v>
      </c>
      <c r="K29" s="8">
        <v>45291</v>
      </c>
      <c r="L29" s="47">
        <v>0</v>
      </c>
      <c r="M29" s="47">
        <v>0</v>
      </c>
      <c r="N29" s="87" t="str">
        <f>IFERROR(IF(M29/L29&gt;100%,100%,M29/L29),"-")</f>
        <v>-</v>
      </c>
      <c r="O29" s="64" t="str">
        <f>IFERROR(#REF!/#REF!,"-")</f>
        <v>-</v>
      </c>
      <c r="P29" s="65" t="str">
        <f>IFERROR(IF(M29/L29&gt;1,(1*O29),((M29/L29)*O29)),"-")</f>
        <v>-</v>
      </c>
      <c r="Q29" s="84"/>
      <c r="R29" s="80"/>
      <c r="S29" s="15"/>
      <c r="T29" s="23"/>
      <c r="U29" s="23"/>
      <c r="V29" s="80"/>
      <c r="W29" s="72">
        <f>SUM(R29:V29)</f>
        <v>0</v>
      </c>
      <c r="X29" s="5"/>
      <c r="Y29" s="5"/>
      <c r="Z29" s="23"/>
      <c r="AA29" s="23"/>
      <c r="AB29" s="16"/>
      <c r="AC29" s="72">
        <f>SUM(X29:AB29)</f>
        <v>0</v>
      </c>
      <c r="AD29" s="4" t="str">
        <f>IFERROR(AC29/W29,"-")</f>
        <v>-</v>
      </c>
      <c r="AE29" s="14"/>
      <c r="AF29" s="2" t="s">
        <v>3</v>
      </c>
      <c r="AG29" s="66" t="s">
        <v>151</v>
      </c>
    </row>
    <row r="30" spans="1:33" s="1" customFormat="1" ht="58.5" customHeight="1" x14ac:dyDescent="0.2">
      <c r="A30" s="12">
        <v>16</v>
      </c>
      <c r="B30" s="10" t="s">
        <v>0</v>
      </c>
      <c r="C30" s="10" t="s">
        <v>16</v>
      </c>
      <c r="D30" s="10" t="s">
        <v>24</v>
      </c>
      <c r="E30" s="26" t="s">
        <v>45</v>
      </c>
      <c r="F30" s="11" t="s">
        <v>44</v>
      </c>
      <c r="G30" s="78">
        <v>2020680010132</v>
      </c>
      <c r="H30" s="21" t="s">
        <v>43</v>
      </c>
      <c r="I30" s="13" t="s">
        <v>140</v>
      </c>
      <c r="J30" s="8">
        <v>44927</v>
      </c>
      <c r="K30" s="8">
        <v>45291</v>
      </c>
      <c r="L30" s="47">
        <v>35000</v>
      </c>
      <c r="M30" s="47">
        <v>0</v>
      </c>
      <c r="N30" s="87">
        <f>IFERROR(IF(M30/L30&gt;100%,100%,M30/L30),"-")</f>
        <v>0</v>
      </c>
      <c r="O30" s="64" t="str">
        <f>IFERROR(#REF!/#REF!,"-")</f>
        <v>-</v>
      </c>
      <c r="P30" s="65" t="str">
        <f>IFERROR(IF(M30/L30&gt;1,(1*O30),((M30/L30)*O30)),"-")</f>
        <v>-</v>
      </c>
      <c r="Q30" s="79" t="s">
        <v>166</v>
      </c>
      <c r="R30" s="5">
        <v>276739648</v>
      </c>
      <c r="S30" s="15">
        <v>123260352</v>
      </c>
      <c r="T30" s="23"/>
      <c r="U30" s="23"/>
      <c r="V30" s="80"/>
      <c r="W30" s="72">
        <f>SUM(R30:V30)</f>
        <v>400000000</v>
      </c>
      <c r="X30" s="5"/>
      <c r="Y30" s="5"/>
      <c r="Z30" s="23"/>
      <c r="AA30" s="23"/>
      <c r="AB30" s="16"/>
      <c r="AC30" s="72">
        <f>SUM(X30:AB30)</f>
        <v>0</v>
      </c>
      <c r="AD30" s="4">
        <f>IFERROR(AC30/W30,"-")</f>
        <v>0</v>
      </c>
      <c r="AE30" s="14"/>
      <c r="AF30" s="2" t="s">
        <v>3</v>
      </c>
      <c r="AG30" s="66" t="s">
        <v>151</v>
      </c>
    </row>
    <row r="31" spans="1:33" s="1" customFormat="1" ht="57" x14ac:dyDescent="0.2">
      <c r="A31" s="12">
        <v>17</v>
      </c>
      <c r="B31" s="17" t="s">
        <v>0</v>
      </c>
      <c r="C31" s="17" t="s">
        <v>16</v>
      </c>
      <c r="D31" s="10" t="s">
        <v>24</v>
      </c>
      <c r="E31" s="26" t="s">
        <v>42</v>
      </c>
      <c r="F31" s="11" t="s">
        <v>41</v>
      </c>
      <c r="G31" s="91">
        <v>2022680010072</v>
      </c>
      <c r="H31" s="21" t="s">
        <v>40</v>
      </c>
      <c r="I31" s="28" t="s">
        <v>137</v>
      </c>
      <c r="J31" s="8">
        <v>44927</v>
      </c>
      <c r="K31" s="8">
        <v>45291</v>
      </c>
      <c r="L31" s="47">
        <v>500</v>
      </c>
      <c r="M31" s="47">
        <v>0</v>
      </c>
      <c r="N31" s="87">
        <f>IFERROR(IF(M31/L31&gt;100%,100%,M31/L31),"-")</f>
        <v>0</v>
      </c>
      <c r="O31" s="64" t="str">
        <f>IFERROR(#REF!/#REF!,"-")</f>
        <v>-</v>
      </c>
      <c r="P31" s="65" t="str">
        <f>IFERROR(IF(M31/L31&gt;1,(1*O31),((M31/L31)*O31)),"-")</f>
        <v>-</v>
      </c>
      <c r="Q31" s="79" t="s">
        <v>125</v>
      </c>
      <c r="R31" s="5">
        <v>74800000</v>
      </c>
      <c r="S31" s="15"/>
      <c r="T31" s="23"/>
      <c r="U31" s="23"/>
      <c r="V31" s="80"/>
      <c r="W31" s="72">
        <f>SUM(R31:V31)</f>
        <v>74800000</v>
      </c>
      <c r="X31" s="5"/>
      <c r="Y31" s="5"/>
      <c r="Z31" s="23"/>
      <c r="AA31" s="23"/>
      <c r="AB31" s="16"/>
      <c r="AC31" s="72">
        <f>SUM(X31:AB31)</f>
        <v>0</v>
      </c>
      <c r="AD31" s="4">
        <f>IFERROR(AC31/W31,"-")</f>
        <v>0</v>
      </c>
      <c r="AE31" s="14"/>
      <c r="AF31" s="2" t="s">
        <v>3</v>
      </c>
      <c r="AG31" s="66" t="s">
        <v>151</v>
      </c>
    </row>
    <row r="32" spans="1:33" s="1" customFormat="1" ht="57" x14ac:dyDescent="0.2">
      <c r="A32" s="12">
        <v>18</v>
      </c>
      <c r="B32" s="10" t="s">
        <v>0</v>
      </c>
      <c r="C32" s="10" t="s">
        <v>16</v>
      </c>
      <c r="D32" s="10" t="s">
        <v>24</v>
      </c>
      <c r="E32" s="26" t="s">
        <v>39</v>
      </c>
      <c r="F32" s="11" t="s">
        <v>38</v>
      </c>
      <c r="G32" s="91">
        <v>2022680010072</v>
      </c>
      <c r="H32" s="21" t="s">
        <v>40</v>
      </c>
      <c r="I32" s="9" t="s">
        <v>137</v>
      </c>
      <c r="J32" s="8">
        <v>44927</v>
      </c>
      <c r="K32" s="8">
        <v>45291</v>
      </c>
      <c r="L32" s="119">
        <v>20</v>
      </c>
      <c r="M32" s="119">
        <v>20</v>
      </c>
      <c r="N32" s="138">
        <f>IFERROR(IF(M32/L32&gt;100%,100%,M32/L32),"-")</f>
        <v>1</v>
      </c>
      <c r="O32" s="122" t="str">
        <f>IFERROR(#REF!/#REF!,"-")</f>
        <v>-</v>
      </c>
      <c r="P32" s="125" t="str">
        <f>IFERROR(IF(M32/L32&gt;1,(1*O32),((M32/L32)*O32)),"-")</f>
        <v>-</v>
      </c>
      <c r="Q32" s="79" t="s">
        <v>125</v>
      </c>
      <c r="R32" s="5">
        <v>74800000</v>
      </c>
      <c r="S32" s="15"/>
      <c r="T32" s="5"/>
      <c r="U32" s="5"/>
      <c r="V32" s="80"/>
      <c r="W32" s="128">
        <f>SUM(R32:V33)</f>
        <v>178200000</v>
      </c>
      <c r="X32" s="5">
        <v>52750000</v>
      </c>
      <c r="Y32" s="5"/>
      <c r="Z32" s="5"/>
      <c r="AA32" s="5"/>
      <c r="AB32" s="16"/>
      <c r="AC32" s="128">
        <f>SUM(X32:AB33)</f>
        <v>95050000</v>
      </c>
      <c r="AD32" s="129">
        <f>IFERROR(AC32/W32,"-")</f>
        <v>0.53338945005611671</v>
      </c>
      <c r="AE32" s="132"/>
      <c r="AF32" s="135" t="s">
        <v>3</v>
      </c>
      <c r="AG32" s="116" t="s">
        <v>151</v>
      </c>
    </row>
    <row r="33" spans="1:76" s="1" customFormat="1" ht="77.25" customHeight="1" x14ac:dyDescent="0.2">
      <c r="A33" s="12">
        <v>18</v>
      </c>
      <c r="B33" s="10" t="s">
        <v>0</v>
      </c>
      <c r="C33" s="10" t="s">
        <v>16</v>
      </c>
      <c r="D33" s="10" t="s">
        <v>24</v>
      </c>
      <c r="E33" s="26" t="s">
        <v>39</v>
      </c>
      <c r="F33" s="11" t="s">
        <v>38</v>
      </c>
      <c r="G33" s="78">
        <v>2021680010101</v>
      </c>
      <c r="H33" s="21" t="s">
        <v>37</v>
      </c>
      <c r="I33" s="9" t="s">
        <v>141</v>
      </c>
      <c r="J33" s="8">
        <v>44927</v>
      </c>
      <c r="K33" s="8">
        <v>45291</v>
      </c>
      <c r="L33" s="121"/>
      <c r="M33" s="121"/>
      <c r="N33" s="140"/>
      <c r="O33" s="124"/>
      <c r="P33" s="127"/>
      <c r="Q33" s="79" t="s">
        <v>125</v>
      </c>
      <c r="R33" s="5">
        <v>103400000</v>
      </c>
      <c r="S33" s="15"/>
      <c r="T33" s="5"/>
      <c r="U33" s="5"/>
      <c r="V33" s="80"/>
      <c r="W33" s="128"/>
      <c r="X33" s="5">
        <v>42300000</v>
      </c>
      <c r="Y33" s="5"/>
      <c r="Z33" s="5"/>
      <c r="AA33" s="5"/>
      <c r="AB33" s="16"/>
      <c r="AC33" s="128"/>
      <c r="AD33" s="131"/>
      <c r="AE33" s="134"/>
      <c r="AF33" s="137"/>
      <c r="AG33" s="118"/>
    </row>
    <row r="34" spans="1:76" s="1" customFormat="1" ht="57.75" customHeight="1" x14ac:dyDescent="0.2">
      <c r="A34" s="12">
        <v>19</v>
      </c>
      <c r="B34" s="10" t="s">
        <v>0</v>
      </c>
      <c r="C34" s="10" t="s">
        <v>16</v>
      </c>
      <c r="D34" s="10" t="s">
        <v>24</v>
      </c>
      <c r="E34" s="26" t="s">
        <v>36</v>
      </c>
      <c r="F34" s="11" t="s">
        <v>35</v>
      </c>
      <c r="G34" s="78">
        <v>2020680010107</v>
      </c>
      <c r="H34" s="21" t="s">
        <v>34</v>
      </c>
      <c r="I34" s="9" t="s">
        <v>142</v>
      </c>
      <c r="J34" s="8">
        <v>44927</v>
      </c>
      <c r="K34" s="8">
        <v>45291</v>
      </c>
      <c r="L34" s="47">
        <v>1</v>
      </c>
      <c r="M34" s="47">
        <v>0</v>
      </c>
      <c r="N34" s="87">
        <f t="shared" ref="N34:N43" si="3">IFERROR(IF(M34/L34&gt;100%,100%,M34/L34),"-")</f>
        <v>0</v>
      </c>
      <c r="O34" s="64" t="str">
        <f>IFERROR(#REF!/#REF!,"-")</f>
        <v>-</v>
      </c>
      <c r="P34" s="65" t="str">
        <f t="shared" ref="P34:P43" si="4">IFERROR(IF(M34/L34&gt;1,(1*O34),((M34/L34)*O34)),"-")</f>
        <v>-</v>
      </c>
      <c r="Q34" s="79" t="s">
        <v>167</v>
      </c>
      <c r="R34" s="5"/>
      <c r="S34" s="15">
        <v>110140271</v>
      </c>
      <c r="T34" s="5"/>
      <c r="U34" s="5"/>
      <c r="V34" s="80"/>
      <c r="W34" s="72">
        <f t="shared" ref="W34:W44" si="5">SUM(R34:V34)</f>
        <v>110140271</v>
      </c>
      <c r="X34" s="5"/>
      <c r="Y34" s="5"/>
      <c r="Z34" s="5"/>
      <c r="AA34" s="5"/>
      <c r="AB34" s="16"/>
      <c r="AC34" s="72">
        <f t="shared" ref="AC34:AC44" si="6">SUM(X34:AB34)</f>
        <v>0</v>
      </c>
      <c r="AD34" s="4">
        <f>IFERROR(AC34/W34,"-")</f>
        <v>0</v>
      </c>
      <c r="AE34" s="3"/>
      <c r="AF34" s="2" t="s">
        <v>3</v>
      </c>
      <c r="AG34" s="66" t="s">
        <v>151</v>
      </c>
    </row>
    <row r="35" spans="1:76" s="1" customFormat="1" ht="77.25" customHeight="1" x14ac:dyDescent="0.2">
      <c r="A35" s="12">
        <v>20</v>
      </c>
      <c r="B35" s="10" t="s">
        <v>0</v>
      </c>
      <c r="C35" s="10" t="s">
        <v>16</v>
      </c>
      <c r="D35" s="10" t="s">
        <v>24</v>
      </c>
      <c r="E35" s="26" t="s">
        <v>33</v>
      </c>
      <c r="F35" s="11" t="s">
        <v>32</v>
      </c>
      <c r="G35" s="78">
        <v>2020680010028</v>
      </c>
      <c r="H35" s="21" t="s">
        <v>31</v>
      </c>
      <c r="I35" s="9" t="s">
        <v>143</v>
      </c>
      <c r="J35" s="8">
        <v>44927</v>
      </c>
      <c r="K35" s="8">
        <v>45291</v>
      </c>
      <c r="L35" s="48">
        <v>1</v>
      </c>
      <c r="M35" s="48">
        <v>1</v>
      </c>
      <c r="N35" s="87">
        <f t="shared" si="3"/>
        <v>1</v>
      </c>
      <c r="O35" s="64" t="str">
        <f>IFERROR(#REF!/#REF!,"-")</f>
        <v>-</v>
      </c>
      <c r="P35" s="65" t="str">
        <f t="shared" si="4"/>
        <v>-</v>
      </c>
      <c r="Q35" s="79" t="s">
        <v>168</v>
      </c>
      <c r="R35" s="23">
        <v>1723251041</v>
      </c>
      <c r="S35" s="15"/>
      <c r="T35" s="5"/>
      <c r="U35" s="5"/>
      <c r="V35" s="15">
        <v>51796378</v>
      </c>
      <c r="W35" s="72">
        <f t="shared" si="5"/>
        <v>1775047419</v>
      </c>
      <c r="X35" s="5">
        <v>1075250000</v>
      </c>
      <c r="Y35" s="5"/>
      <c r="Z35" s="5"/>
      <c r="AA35" s="5"/>
      <c r="AB35" s="16"/>
      <c r="AC35" s="72">
        <f t="shared" si="6"/>
        <v>1075250000</v>
      </c>
      <c r="AD35" s="4">
        <f>IFERROR(AC35/W35,"-")</f>
        <v>0.60575846509258802</v>
      </c>
      <c r="AE35" s="3"/>
      <c r="AF35" s="2" t="s">
        <v>3</v>
      </c>
      <c r="AG35" s="66" t="s">
        <v>151</v>
      </c>
    </row>
    <row r="36" spans="1:76" s="1" customFormat="1" ht="71.25" x14ac:dyDescent="0.2">
      <c r="A36" s="12">
        <v>21</v>
      </c>
      <c r="B36" s="10" t="s">
        <v>0</v>
      </c>
      <c r="C36" s="10" t="s">
        <v>16</v>
      </c>
      <c r="D36" s="10" t="s">
        <v>24</v>
      </c>
      <c r="E36" s="26" t="s">
        <v>30</v>
      </c>
      <c r="F36" s="11" t="s">
        <v>29</v>
      </c>
      <c r="G36" s="78">
        <v>2020680010154</v>
      </c>
      <c r="H36" s="21" t="s">
        <v>28</v>
      </c>
      <c r="I36" s="9" t="s">
        <v>144</v>
      </c>
      <c r="J36" s="8">
        <v>44927</v>
      </c>
      <c r="K36" s="8">
        <v>45291</v>
      </c>
      <c r="L36" s="47">
        <v>1</v>
      </c>
      <c r="M36" s="77">
        <v>0.32</v>
      </c>
      <c r="N36" s="87">
        <f t="shared" si="3"/>
        <v>0.32</v>
      </c>
      <c r="O36" s="64" t="str">
        <f>IFERROR(#REF!/#REF!,"-")</f>
        <v>-</v>
      </c>
      <c r="P36" s="65" t="str">
        <f t="shared" si="4"/>
        <v>-</v>
      </c>
      <c r="Q36" s="79" t="s">
        <v>169</v>
      </c>
      <c r="R36" s="5">
        <v>150000000</v>
      </c>
      <c r="S36" s="15"/>
      <c r="T36" s="5"/>
      <c r="U36" s="5"/>
      <c r="V36" s="80"/>
      <c r="W36" s="72">
        <f t="shared" si="5"/>
        <v>150000000</v>
      </c>
      <c r="X36" s="5"/>
      <c r="Y36" s="5"/>
      <c r="Z36" s="5"/>
      <c r="AA36" s="5"/>
      <c r="AB36" s="16"/>
      <c r="AC36" s="72">
        <f t="shared" si="6"/>
        <v>0</v>
      </c>
      <c r="AD36" s="4">
        <f>IFERROR(AC36/W36,"-")</f>
        <v>0</v>
      </c>
      <c r="AE36" s="3"/>
      <c r="AF36" s="2" t="s">
        <v>3</v>
      </c>
      <c r="AG36" s="66" t="s">
        <v>151</v>
      </c>
    </row>
    <row r="37" spans="1:76" s="1" customFormat="1" ht="65.25" customHeight="1" x14ac:dyDescent="0.2">
      <c r="A37" s="12">
        <v>22</v>
      </c>
      <c r="B37" s="10" t="s">
        <v>0</v>
      </c>
      <c r="C37" s="10" t="s">
        <v>16</v>
      </c>
      <c r="D37" s="10" t="s">
        <v>24</v>
      </c>
      <c r="E37" s="26" t="s">
        <v>27</v>
      </c>
      <c r="F37" s="11" t="s">
        <v>26</v>
      </c>
      <c r="G37" s="78">
        <v>2020680010115</v>
      </c>
      <c r="H37" s="21" t="s">
        <v>25</v>
      </c>
      <c r="I37" s="13" t="s">
        <v>145</v>
      </c>
      <c r="J37" s="8">
        <v>44927</v>
      </c>
      <c r="K37" s="8">
        <v>45291</v>
      </c>
      <c r="L37" s="48">
        <v>1</v>
      </c>
      <c r="M37" s="76">
        <v>1</v>
      </c>
      <c r="N37" s="87">
        <f t="shared" si="3"/>
        <v>1</v>
      </c>
      <c r="O37" s="64" t="str">
        <f>IFERROR(#REF!/#REF!,"-")</f>
        <v>-</v>
      </c>
      <c r="P37" s="65" t="str">
        <f t="shared" si="4"/>
        <v>-</v>
      </c>
      <c r="Q37" s="79" t="s">
        <v>170</v>
      </c>
      <c r="R37" s="5">
        <v>241000000</v>
      </c>
      <c r="S37" s="15"/>
      <c r="T37" s="5"/>
      <c r="U37" s="5"/>
      <c r="V37" s="80"/>
      <c r="W37" s="72">
        <f t="shared" si="5"/>
        <v>241000000</v>
      </c>
      <c r="X37" s="5">
        <v>39881800</v>
      </c>
      <c r="Y37" s="5"/>
      <c r="Z37" s="5"/>
      <c r="AA37" s="5"/>
      <c r="AB37" s="16"/>
      <c r="AC37" s="72">
        <f t="shared" si="6"/>
        <v>39881800</v>
      </c>
      <c r="AD37" s="4">
        <f>IFERROR(AC37/W37,"-")</f>
        <v>0.16548464730290458</v>
      </c>
      <c r="AE37" s="3"/>
      <c r="AF37" s="2" t="s">
        <v>3</v>
      </c>
      <c r="AG37" s="66" t="s">
        <v>151</v>
      </c>
    </row>
    <row r="38" spans="1:76" s="1" customFormat="1" ht="57.75" customHeight="1" x14ac:dyDescent="0.2">
      <c r="A38" s="12">
        <v>23</v>
      </c>
      <c r="B38" s="10" t="s">
        <v>0</v>
      </c>
      <c r="C38" s="10" t="s">
        <v>16</v>
      </c>
      <c r="D38" s="10" t="s">
        <v>24</v>
      </c>
      <c r="E38" s="26" t="s">
        <v>23</v>
      </c>
      <c r="F38" s="11" t="s">
        <v>22</v>
      </c>
      <c r="G38" s="78"/>
      <c r="H38" s="21" t="s">
        <v>1</v>
      </c>
      <c r="I38" s="9"/>
      <c r="J38" s="8">
        <v>44927</v>
      </c>
      <c r="K38" s="8">
        <v>45291</v>
      </c>
      <c r="L38" s="47">
        <v>0</v>
      </c>
      <c r="M38" s="47">
        <v>0</v>
      </c>
      <c r="N38" s="87" t="str">
        <f t="shared" si="3"/>
        <v>-</v>
      </c>
      <c r="O38" s="64" t="str">
        <f>IFERROR(#REF!/#REF!,"-")</f>
        <v>-</v>
      </c>
      <c r="P38" s="65" t="str">
        <f t="shared" si="4"/>
        <v>-</v>
      </c>
      <c r="Q38" s="84"/>
      <c r="R38" s="80"/>
      <c r="S38" s="15"/>
      <c r="T38" s="5"/>
      <c r="U38" s="5"/>
      <c r="V38" s="80"/>
      <c r="W38" s="72">
        <f t="shared" si="5"/>
        <v>0</v>
      </c>
      <c r="X38" s="5"/>
      <c r="Y38" s="5"/>
      <c r="Z38" s="5"/>
      <c r="AA38" s="5"/>
      <c r="AB38" s="16"/>
      <c r="AC38" s="72">
        <f t="shared" si="6"/>
        <v>0</v>
      </c>
      <c r="AD38" s="4" t="str">
        <f>IFERROR(AC38/W38,"-")</f>
        <v>-</v>
      </c>
      <c r="AE38" s="3"/>
      <c r="AF38" s="2" t="s">
        <v>3</v>
      </c>
      <c r="AG38" s="66" t="s">
        <v>151</v>
      </c>
    </row>
    <row r="39" spans="1:76" s="1" customFormat="1" ht="60" customHeight="1" x14ac:dyDescent="0.2">
      <c r="A39" s="12">
        <v>24</v>
      </c>
      <c r="B39" s="10" t="s">
        <v>0</v>
      </c>
      <c r="C39" s="27" t="s">
        <v>16</v>
      </c>
      <c r="D39" s="68" t="s">
        <v>15</v>
      </c>
      <c r="E39" s="26" t="s">
        <v>21</v>
      </c>
      <c r="F39" s="11" t="s">
        <v>20</v>
      </c>
      <c r="G39" s="78">
        <v>2020680010099</v>
      </c>
      <c r="H39" s="21" t="s">
        <v>17</v>
      </c>
      <c r="I39" s="13" t="s">
        <v>146</v>
      </c>
      <c r="J39" s="8">
        <v>44927</v>
      </c>
      <c r="K39" s="8">
        <v>45291</v>
      </c>
      <c r="L39" s="47">
        <v>1716</v>
      </c>
      <c r="M39" s="47">
        <v>1460</v>
      </c>
      <c r="N39" s="87">
        <f t="shared" si="3"/>
        <v>0.85081585081585076</v>
      </c>
      <c r="O39" s="64" t="str">
        <f>IFERROR(#REF!/#REF!,"-")</f>
        <v>-</v>
      </c>
      <c r="P39" s="65" t="str">
        <f t="shared" si="4"/>
        <v>-</v>
      </c>
      <c r="Q39" s="79" t="s">
        <v>171</v>
      </c>
      <c r="R39" s="5">
        <v>4061198511</v>
      </c>
      <c r="S39" s="15"/>
      <c r="T39" s="5"/>
      <c r="U39" s="5"/>
      <c r="V39" s="5"/>
      <c r="W39" s="72">
        <f t="shared" si="5"/>
        <v>4061198511</v>
      </c>
      <c r="X39" s="5">
        <v>2268415221</v>
      </c>
      <c r="Y39" s="5"/>
      <c r="Z39" s="5"/>
      <c r="AA39" s="5"/>
      <c r="AB39" s="16"/>
      <c r="AC39" s="72">
        <f t="shared" si="6"/>
        <v>2268415221</v>
      </c>
      <c r="AD39" s="4">
        <f>IFERROR(AC39/W39,"-")</f>
        <v>0.55855807463138307</v>
      </c>
      <c r="AE39" s="3">
        <v>1130553315.75</v>
      </c>
      <c r="AF39" s="2" t="s">
        <v>3</v>
      </c>
      <c r="AG39" s="66" t="s">
        <v>151</v>
      </c>
    </row>
    <row r="40" spans="1:76" s="1" customFormat="1" ht="56.25" customHeight="1" x14ac:dyDescent="0.2">
      <c r="A40" s="12">
        <v>25</v>
      </c>
      <c r="B40" s="17" t="s">
        <v>0</v>
      </c>
      <c r="C40" s="17" t="s">
        <v>16</v>
      </c>
      <c r="D40" s="10" t="s">
        <v>15</v>
      </c>
      <c r="E40" s="26" t="s">
        <v>19</v>
      </c>
      <c r="F40" s="11" t="s">
        <v>18</v>
      </c>
      <c r="G40" s="78">
        <v>2020680010099</v>
      </c>
      <c r="H40" s="21" t="s">
        <v>17</v>
      </c>
      <c r="I40" s="9" t="s">
        <v>147</v>
      </c>
      <c r="J40" s="8">
        <v>44927</v>
      </c>
      <c r="K40" s="8">
        <v>45291</v>
      </c>
      <c r="L40" s="48">
        <v>1</v>
      </c>
      <c r="M40" s="48">
        <v>1</v>
      </c>
      <c r="N40" s="87">
        <f t="shared" si="3"/>
        <v>1</v>
      </c>
      <c r="O40" s="64" t="str">
        <f>IFERROR(#REF!/#REF!,"-")</f>
        <v>-</v>
      </c>
      <c r="P40" s="65" t="str">
        <f t="shared" si="4"/>
        <v>-</v>
      </c>
      <c r="Q40" s="79" t="s">
        <v>172</v>
      </c>
      <c r="R40" s="5">
        <v>3997422996</v>
      </c>
      <c r="S40" s="15"/>
      <c r="T40" s="5"/>
      <c r="U40" s="5"/>
      <c r="V40" s="80"/>
      <c r="W40" s="72">
        <f t="shared" si="5"/>
        <v>3997422996</v>
      </c>
      <c r="X40" s="5">
        <v>3976637592</v>
      </c>
      <c r="Y40" s="5"/>
      <c r="Z40" s="5"/>
      <c r="AA40" s="5"/>
      <c r="AB40" s="16"/>
      <c r="AC40" s="72">
        <f t="shared" si="6"/>
        <v>3976637592</v>
      </c>
      <c r="AD40" s="4">
        <f>IFERROR(AC40/W40,"-")</f>
        <v>0.99480029908748746</v>
      </c>
      <c r="AE40" s="3">
        <v>990053793.25</v>
      </c>
      <c r="AF40" s="2" t="s">
        <v>3</v>
      </c>
      <c r="AG40" s="66" t="s">
        <v>151</v>
      </c>
    </row>
    <row r="41" spans="1:76" s="1" customFormat="1" ht="84" customHeight="1" x14ac:dyDescent="0.2">
      <c r="A41" s="12">
        <v>26</v>
      </c>
      <c r="B41" s="10" t="s">
        <v>0</v>
      </c>
      <c r="C41" s="10" t="s">
        <v>16</v>
      </c>
      <c r="D41" s="10" t="s">
        <v>15</v>
      </c>
      <c r="E41" s="26" t="s">
        <v>14</v>
      </c>
      <c r="F41" s="11" t="s">
        <v>13</v>
      </c>
      <c r="G41" s="91">
        <v>2022680010071</v>
      </c>
      <c r="H41" s="21" t="s">
        <v>12</v>
      </c>
      <c r="I41" s="13" t="s">
        <v>148</v>
      </c>
      <c r="J41" s="8">
        <v>44927</v>
      </c>
      <c r="K41" s="8">
        <v>45291</v>
      </c>
      <c r="L41" s="47">
        <v>1000</v>
      </c>
      <c r="M41" s="47">
        <v>0</v>
      </c>
      <c r="N41" s="87">
        <f t="shared" si="3"/>
        <v>0</v>
      </c>
      <c r="O41" s="64" t="str">
        <f>IFERROR(#REF!/#REF!,"-")</f>
        <v>-</v>
      </c>
      <c r="P41" s="65" t="str">
        <f t="shared" si="4"/>
        <v>-</v>
      </c>
      <c r="Q41" s="79" t="s">
        <v>152</v>
      </c>
      <c r="R41" s="5">
        <v>40700000</v>
      </c>
      <c r="S41" s="15"/>
      <c r="T41" s="5" t="s">
        <v>173</v>
      </c>
      <c r="U41" s="5"/>
      <c r="V41" s="80"/>
      <c r="W41" s="72">
        <f t="shared" si="5"/>
        <v>40700000</v>
      </c>
      <c r="X41" s="5">
        <v>10500000</v>
      </c>
      <c r="Y41" s="5"/>
      <c r="Z41" s="5"/>
      <c r="AA41" s="5"/>
      <c r="AB41" s="16"/>
      <c r="AC41" s="72">
        <f t="shared" si="6"/>
        <v>10500000</v>
      </c>
      <c r="AD41" s="4">
        <f>IFERROR(AC41/W41,"-")</f>
        <v>0.25798525798525801</v>
      </c>
      <c r="AE41" s="3"/>
      <c r="AF41" s="2" t="s">
        <v>3</v>
      </c>
      <c r="AG41" s="66" t="s">
        <v>151</v>
      </c>
    </row>
    <row r="42" spans="1:76" s="1" customFormat="1" ht="69.95" customHeight="1" x14ac:dyDescent="0.2">
      <c r="A42" s="12">
        <v>195</v>
      </c>
      <c r="B42" s="10" t="s">
        <v>2</v>
      </c>
      <c r="C42" s="10" t="s">
        <v>8</v>
      </c>
      <c r="D42" s="10" t="s">
        <v>7</v>
      </c>
      <c r="E42" s="26" t="s">
        <v>11</v>
      </c>
      <c r="F42" s="11" t="s">
        <v>10</v>
      </c>
      <c r="G42" s="91">
        <v>2022680010057</v>
      </c>
      <c r="H42" s="21" t="s">
        <v>9</v>
      </c>
      <c r="I42" s="21" t="s">
        <v>149</v>
      </c>
      <c r="J42" s="8">
        <v>44927</v>
      </c>
      <c r="K42" s="8">
        <v>45291</v>
      </c>
      <c r="L42" s="47">
        <v>0</v>
      </c>
      <c r="M42" s="47">
        <v>0</v>
      </c>
      <c r="N42" s="87" t="str">
        <f t="shared" si="3"/>
        <v>-</v>
      </c>
      <c r="O42" s="64" t="str">
        <f>IFERROR(#REF!/#REF!,"-")</f>
        <v>-</v>
      </c>
      <c r="P42" s="65" t="str">
        <f t="shared" si="4"/>
        <v>-</v>
      </c>
      <c r="Q42" s="79" t="s">
        <v>174</v>
      </c>
      <c r="R42" s="5">
        <v>50000000</v>
      </c>
      <c r="S42" s="15"/>
      <c r="T42" s="5"/>
      <c r="U42" s="5"/>
      <c r="V42" s="80"/>
      <c r="W42" s="72">
        <f t="shared" si="5"/>
        <v>50000000</v>
      </c>
      <c r="X42" s="5"/>
      <c r="Y42" s="5"/>
      <c r="Z42" s="5"/>
      <c r="AA42" s="5"/>
      <c r="AB42" s="16"/>
      <c r="AC42" s="72">
        <f t="shared" si="6"/>
        <v>0</v>
      </c>
      <c r="AD42" s="4">
        <f>IFERROR(AC42/W42,"-")</f>
        <v>0</v>
      </c>
      <c r="AE42" s="14"/>
      <c r="AF42" s="2" t="s">
        <v>3</v>
      </c>
      <c r="AG42" s="66" t="s">
        <v>151</v>
      </c>
    </row>
    <row r="43" spans="1:76" s="1" customFormat="1" ht="39" customHeight="1" x14ac:dyDescent="0.2">
      <c r="A43" s="12">
        <v>196</v>
      </c>
      <c r="B43" s="17" t="s">
        <v>2</v>
      </c>
      <c r="C43" s="17" t="s">
        <v>8</v>
      </c>
      <c r="D43" s="10" t="s">
        <v>7</v>
      </c>
      <c r="E43" s="26" t="s">
        <v>6</v>
      </c>
      <c r="F43" s="11" t="s">
        <v>5</v>
      </c>
      <c r="G43" s="91"/>
      <c r="H43" s="21" t="s">
        <v>153</v>
      </c>
      <c r="I43" s="21"/>
      <c r="J43" s="8"/>
      <c r="K43" s="8"/>
      <c r="L43" s="119">
        <v>47</v>
      </c>
      <c r="M43" s="145">
        <v>5</v>
      </c>
      <c r="N43" s="138">
        <f t="shared" si="3"/>
        <v>0.10638297872340426</v>
      </c>
      <c r="O43" s="122" t="str">
        <f>IFERROR(#REF!/#REF!,"-")</f>
        <v>-</v>
      </c>
      <c r="P43" s="125" t="str">
        <f t="shared" si="4"/>
        <v>-</v>
      </c>
      <c r="Q43" s="79" t="s">
        <v>154</v>
      </c>
      <c r="R43" s="5">
        <v>2000000000</v>
      </c>
      <c r="S43" s="15"/>
      <c r="T43" s="5"/>
      <c r="U43" s="5"/>
      <c r="V43" s="80"/>
      <c r="W43" s="72">
        <f t="shared" si="5"/>
        <v>2000000000</v>
      </c>
      <c r="X43" s="5"/>
      <c r="Y43" s="5"/>
      <c r="Z43" s="5"/>
      <c r="AA43" s="5"/>
      <c r="AB43" s="16"/>
      <c r="AC43" s="72">
        <f t="shared" si="6"/>
        <v>0</v>
      </c>
      <c r="AD43" s="4">
        <f>IFERROR(AC43/W43,"-")</f>
        <v>0</v>
      </c>
      <c r="AE43" s="14"/>
      <c r="AF43" s="2" t="s">
        <v>3</v>
      </c>
      <c r="AG43" s="66" t="s">
        <v>151</v>
      </c>
    </row>
    <row r="44" spans="1:76" s="1" customFormat="1" ht="69.95" customHeight="1" x14ac:dyDescent="0.2">
      <c r="A44" s="12">
        <v>196</v>
      </c>
      <c r="B44" s="17" t="s">
        <v>2</v>
      </c>
      <c r="C44" s="17" t="s">
        <v>8</v>
      </c>
      <c r="D44" s="10" t="s">
        <v>7</v>
      </c>
      <c r="E44" s="26" t="s">
        <v>6</v>
      </c>
      <c r="F44" s="11" t="s">
        <v>5</v>
      </c>
      <c r="G44" s="78">
        <v>2020680010145</v>
      </c>
      <c r="H44" s="21" t="s">
        <v>4</v>
      </c>
      <c r="I44" s="13" t="s">
        <v>150</v>
      </c>
      <c r="J44" s="8">
        <v>44927</v>
      </c>
      <c r="K44" s="8">
        <v>45291</v>
      </c>
      <c r="L44" s="121"/>
      <c r="M44" s="147"/>
      <c r="N44" s="140"/>
      <c r="O44" s="124"/>
      <c r="P44" s="127"/>
      <c r="Q44" s="79" t="s">
        <v>175</v>
      </c>
      <c r="R44" s="71">
        <f>642561382+306543471.69</f>
        <v>949104853.69000006</v>
      </c>
      <c r="S44" s="85">
        <f>883975128+37225449</f>
        <v>921200577</v>
      </c>
      <c r="T44" s="71"/>
      <c r="U44" s="71"/>
      <c r="V44" s="86"/>
      <c r="W44" s="72">
        <f t="shared" si="5"/>
        <v>1870305430.6900001</v>
      </c>
      <c r="X44" s="5"/>
      <c r="Y44" s="5"/>
      <c r="Z44" s="5"/>
      <c r="AA44" s="5"/>
      <c r="AB44" s="16"/>
      <c r="AC44" s="72">
        <f t="shared" si="6"/>
        <v>0</v>
      </c>
      <c r="AD44" s="4">
        <f>IFERROR(AC44/W44,"-")</f>
        <v>0</v>
      </c>
      <c r="AE44" s="14"/>
      <c r="AF44" s="2" t="s">
        <v>3</v>
      </c>
      <c r="AG44" s="66" t="s">
        <v>151</v>
      </c>
    </row>
    <row r="45" spans="1:76" s="50" customFormat="1" ht="15" customHeight="1" x14ac:dyDescent="0.2">
      <c r="A45" s="69"/>
      <c r="B45" s="37"/>
      <c r="C45" s="38"/>
      <c r="D45" s="38"/>
      <c r="E45" s="38"/>
      <c r="F45" s="38"/>
      <c r="G45" s="38"/>
      <c r="H45" s="38"/>
      <c r="I45" s="38"/>
      <c r="J45" s="38"/>
      <c r="K45" s="39"/>
      <c r="L45" s="40"/>
      <c r="M45" s="41" t="s">
        <v>179</v>
      </c>
      <c r="N45" s="40">
        <v>0.95679999999999998</v>
      </c>
      <c r="O45" s="41"/>
      <c r="P45" s="70">
        <f>SUM(P9:P44)</f>
        <v>0</v>
      </c>
      <c r="Q45" s="42"/>
      <c r="R45" s="44">
        <f>SUBTOTAL(9,R9:R44)</f>
        <v>64383852629.690002</v>
      </c>
      <c r="S45" s="44">
        <f t="shared" ref="S45:V45" si="7">SUBTOTAL(9,S9:S44)</f>
        <v>275904715767</v>
      </c>
      <c r="T45" s="44">
        <f t="shared" si="7"/>
        <v>0</v>
      </c>
      <c r="U45" s="44">
        <f t="shared" si="7"/>
        <v>0</v>
      </c>
      <c r="V45" s="44">
        <f t="shared" si="7"/>
        <v>6779085978</v>
      </c>
      <c r="W45" s="45">
        <f>SUBTOTAL(9,W9:W44)</f>
        <v>347067654374.69</v>
      </c>
      <c r="X45" s="44">
        <f t="shared" ref="X45:AB45" si="8">SUBTOTAL(9,X9:X44)</f>
        <v>53833511105.589996</v>
      </c>
      <c r="Y45" s="44">
        <f t="shared" si="8"/>
        <v>79540403189</v>
      </c>
      <c r="Z45" s="44">
        <f t="shared" si="8"/>
        <v>0</v>
      </c>
      <c r="AA45" s="44">
        <f t="shared" si="8"/>
        <v>0</v>
      </c>
      <c r="AB45" s="44">
        <f t="shared" si="8"/>
        <v>2076708314</v>
      </c>
      <c r="AC45" s="45">
        <f>SUBTOTAL(9,AC9:AC44)</f>
        <v>135450622608.59</v>
      </c>
      <c r="AD45" s="148">
        <f>IFERROR(AC45/W45,"-")</f>
        <v>0.39027152458972497</v>
      </c>
      <c r="AE45" s="44">
        <f>SUBTOTAL(9,AE9:AE44)</f>
        <v>2120607109</v>
      </c>
      <c r="AF45" s="45"/>
      <c r="AG45" s="43"/>
      <c r="AH45" s="46"/>
    </row>
    <row r="46" spans="1:76" s="50" customFormat="1" ht="14.25" x14ac:dyDescent="0.2">
      <c r="G46" s="59"/>
      <c r="L46" s="60"/>
      <c r="M46" s="60"/>
      <c r="N46" s="60"/>
      <c r="O46" s="60"/>
      <c r="P46" s="60"/>
      <c r="Q46" s="60"/>
      <c r="AD46" s="60"/>
      <c r="AF46" s="61"/>
      <c r="AG46" s="62"/>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row>
    <row r="47" spans="1:76" ht="15" x14ac:dyDescent="0.25">
      <c r="A47"/>
      <c r="B47"/>
      <c r="C47"/>
      <c r="D47"/>
      <c r="E47"/>
      <c r="F47"/>
      <c r="G47"/>
      <c r="H47"/>
      <c r="I47"/>
      <c r="J47"/>
      <c r="K47"/>
      <c r="L47"/>
      <c r="R47" s="88"/>
      <c r="T47" s="89"/>
    </row>
    <row r="48" spans="1:76" ht="15" hidden="1" x14ac:dyDescent="0.25">
      <c r="A48"/>
      <c r="B48"/>
      <c r="C48"/>
      <c r="D48"/>
      <c r="E48"/>
      <c r="F48"/>
      <c r="G48"/>
      <c r="H48"/>
      <c r="I48"/>
      <c r="J48"/>
      <c r="K48"/>
      <c r="L48"/>
      <c r="R48" s="89"/>
    </row>
    <row r="49" spans="6:12" ht="15" hidden="1" x14ac:dyDescent="0.25">
      <c r="F49"/>
      <c r="G49"/>
      <c r="H49"/>
      <c r="I49"/>
      <c r="J49"/>
      <c r="K49"/>
      <c r="L49"/>
    </row>
    <row r="50" spans="6:12" ht="15" hidden="1" x14ac:dyDescent="0.25">
      <c r="F50"/>
      <c r="G50"/>
      <c r="H50"/>
      <c r="I50"/>
      <c r="J50"/>
      <c r="K50"/>
      <c r="L50"/>
    </row>
    <row r="51" spans="6:12" ht="15" hidden="1" x14ac:dyDescent="0.25"/>
    <row r="52" spans="6:12" ht="14.25" hidden="1" customHeight="1" x14ac:dyDescent="0.25"/>
    <row r="53" spans="6:12" ht="14.25" hidden="1" customHeight="1" x14ac:dyDescent="0.25"/>
    <row r="54" spans="6:12" ht="14.25" hidden="1" customHeight="1" x14ac:dyDescent="0.25"/>
    <row r="55" spans="6:12" ht="14.25" hidden="1" customHeight="1" x14ac:dyDescent="0.25"/>
    <row r="56" spans="6:12" ht="15" hidden="1" x14ac:dyDescent="0.25"/>
    <row r="57" spans="6:12" ht="14.25" hidden="1" customHeight="1" x14ac:dyDescent="0.25"/>
  </sheetData>
  <mergeCells count="79">
    <mergeCell ref="L43:L44"/>
    <mergeCell ref="M43:M44"/>
    <mergeCell ref="O43:O44"/>
    <mergeCell ref="P43:P44"/>
    <mergeCell ref="AE26:AE28"/>
    <mergeCell ref="AD32:AD33"/>
    <mergeCell ref="AE32:AE33"/>
    <mergeCell ref="N26:N28"/>
    <mergeCell ref="N32:N33"/>
    <mergeCell ref="N43:N44"/>
    <mergeCell ref="AF26:AF28"/>
    <mergeCell ref="AG26:AG28"/>
    <mergeCell ref="L32:L33"/>
    <mergeCell ref="M32:M33"/>
    <mergeCell ref="O32:O33"/>
    <mergeCell ref="P32:P33"/>
    <mergeCell ref="W32:W33"/>
    <mergeCell ref="AC32:AC33"/>
    <mergeCell ref="AF32:AF33"/>
    <mergeCell ref="AG32:AG33"/>
    <mergeCell ref="AG24:AG25"/>
    <mergeCell ref="L26:L28"/>
    <mergeCell ref="M26:M28"/>
    <mergeCell ref="O26:O28"/>
    <mergeCell ref="P26:P28"/>
    <mergeCell ref="W26:W28"/>
    <mergeCell ref="AC26:AC28"/>
    <mergeCell ref="AD26:AD28"/>
    <mergeCell ref="AC24:AC25"/>
    <mergeCell ref="AD24:AD25"/>
    <mergeCell ref="AE24:AE25"/>
    <mergeCell ref="AF24:AF25"/>
    <mergeCell ref="J24:J25"/>
    <mergeCell ref="K24:K25"/>
    <mergeCell ref="L24:L25"/>
    <mergeCell ref="M24:M25"/>
    <mergeCell ref="P24:P25"/>
    <mergeCell ref="N24:N25"/>
    <mergeCell ref="O24:O25"/>
    <mergeCell ref="W24:W25"/>
    <mergeCell ref="AC21:AC22"/>
    <mergeCell ref="AD21:AD22"/>
    <mergeCell ref="AE21:AE22"/>
    <mergeCell ref="AF21:AF22"/>
    <mergeCell ref="AG21:AG22"/>
    <mergeCell ref="L21:L22"/>
    <mergeCell ref="M21:M22"/>
    <mergeCell ref="O21:O22"/>
    <mergeCell ref="P21:P22"/>
    <mergeCell ref="W21:W22"/>
    <mergeCell ref="N21:N22"/>
    <mergeCell ref="AG13:AG15"/>
    <mergeCell ref="L13:L15"/>
    <mergeCell ref="M13:M15"/>
    <mergeCell ref="O13:O15"/>
    <mergeCell ref="P13:P15"/>
    <mergeCell ref="W13:W15"/>
    <mergeCell ref="AC13:AC15"/>
    <mergeCell ref="AD13:AD15"/>
    <mergeCell ref="AE13:AE15"/>
    <mergeCell ref="AF13:AF15"/>
    <mergeCell ref="N13:N15"/>
    <mergeCell ref="AF7:AG7"/>
    <mergeCell ref="A6:C6"/>
    <mergeCell ref="D6:G6"/>
    <mergeCell ref="A7:F7"/>
    <mergeCell ref="G7:K7"/>
    <mergeCell ref="L7:P7"/>
    <mergeCell ref="Q7:W7"/>
    <mergeCell ref="X7:AC7"/>
    <mergeCell ref="AD7:AD8"/>
    <mergeCell ref="AE7:AE8"/>
    <mergeCell ref="A5:C5"/>
    <mergeCell ref="D5:G5"/>
    <mergeCell ref="B1:AD4"/>
    <mergeCell ref="AE1:AG1"/>
    <mergeCell ref="AE2:AG2"/>
    <mergeCell ref="AE3:AG3"/>
    <mergeCell ref="AE4:AG4"/>
  </mergeCells>
  <conditionalFormatting sqref="N9:N13 N16:N21 N23:N24 N26 N29:N32 N34:N43">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scale="1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BAEZ</dc:creator>
  <cp:lastModifiedBy>PC</cp:lastModifiedBy>
  <dcterms:created xsi:type="dcterms:W3CDTF">2023-02-03T15:04:57Z</dcterms:created>
  <dcterms:modified xsi:type="dcterms:W3CDTF">2023-06-08T19:11:33Z</dcterms:modified>
</cp:coreProperties>
</file>