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3\0 - Seguimiento al PDM\03 - Marzo\Revisados\Publicar\"/>
    </mc:Choice>
  </mc:AlternateContent>
  <xr:revisionPtr revIDLastSave="0" documentId="13_ncr:1_{83475600-27D2-466E-A685-EB70765E6023}" xr6:coauthVersionLast="47" xr6:coauthVersionMax="47" xr10:uidLastSave="{00000000-0000-0000-0000-000000000000}"/>
  <bookViews>
    <workbookView xWindow="-120" yWindow="-120" windowWidth="29040" windowHeight="15720" xr2:uid="{00000000-000D-0000-FFFF-FFFF00000000}"/>
  </bookViews>
  <sheets>
    <sheet name="PA 2023  " sheetId="15" r:id="rId1"/>
  </sheets>
  <definedNames>
    <definedName name="_xlnm._FilterDatabase" localSheetId="0" hidden="1">'PA 2023  '!$A$8:$BV$15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5" i="15" l="1"/>
  <c r="N14" i="15"/>
  <c r="N13" i="15"/>
  <c r="N12" i="15"/>
  <c r="N11" i="15"/>
  <c r="N10" i="15"/>
  <c r="N9" i="15"/>
  <c r="A16" i="15" a="1"/>
  <c r="A16" i="15" s="1"/>
  <c r="AA16" i="15"/>
  <c r="AB16" i="15" s="1"/>
  <c r="Z16" i="15"/>
  <c r="Y16" i="15"/>
  <c r="X16" i="15"/>
  <c r="W16" i="15"/>
  <c r="V16" i="15"/>
  <c r="Q16" i="15"/>
  <c r="R16" i="15"/>
  <c r="S16" i="15"/>
  <c r="T16" i="15"/>
  <c r="P16" i="15"/>
  <c r="AA15" i="15"/>
  <c r="AB15" i="15" s="1"/>
  <c r="AA14" i="15"/>
  <c r="AB14" i="15" s="1"/>
  <c r="AA13" i="15"/>
  <c r="AB13" i="15" s="1"/>
  <c r="AA12" i="15"/>
  <c r="AB12" i="15" s="1"/>
  <c r="AA11" i="15"/>
  <c r="AB11" i="15" s="1"/>
  <c r="AA10" i="15"/>
  <c r="AB10" i="15" s="1"/>
  <c r="AA9" i="15"/>
  <c r="AB9" i="15" s="1"/>
  <c r="U15" i="15"/>
  <c r="U14" i="15"/>
  <c r="U13" i="15"/>
  <c r="U12" i="15"/>
  <c r="U11" i="15"/>
  <c r="U10" i="15"/>
  <c r="U9" i="15"/>
  <c r="U16"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<sst xmlns="http://schemas.openxmlformats.org/spreadsheetml/2006/main" count="113" uniqueCount="82">
  <si>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</si>
  <si>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</si>
  <si>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</si>
  <si>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</si>
  <si>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</si>
  <si>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</si>
  <si>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</si>
  <si>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</si>
  <si>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</si>
  <si>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</si>
  <si>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</si>
  <si>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</si>
  <si>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</si>
  <si>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</si>
  <si>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</si>
  <si>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EJECUCIÓN PPTAL</t>
  </si>
  <si>
    <t>Indicador de producto</t>
  </si>
  <si>
    <t>TOTAL PROGRAMADO</t>
  </si>
  <si>
    <t>Fecha inicio</t>
  </si>
  <si>
    <t>Fecha de terminación</t>
  </si>
  <si>
    <t>RECURSOS PROGRAMADOS</t>
  </si>
  <si>
    <t>RESPONSABLES</t>
  </si>
  <si>
    <t>CUMPLIMIENTO DE META</t>
  </si>
  <si>
    <t>RECURSOS GESTIONADOS</t>
  </si>
  <si>
    <t>SGR</t>
  </si>
  <si>
    <t>No.</t>
  </si>
  <si>
    <t xml:space="preserve">FECHA DE SUSCRIPCIÓN:  </t>
  </si>
  <si>
    <t>FECHA DE CORTE:</t>
  </si>
  <si>
    <r>
      <t xml:space="preserve">Página: </t>
    </r>
    <r>
      <rPr>
        <sz val="11"/>
        <rFont val="Arial"/>
        <family val="2"/>
      </rPr>
      <t>1 de 1</t>
    </r>
  </si>
  <si>
    <t>RECURSOS PROPIOS INSTITUTOS</t>
  </si>
  <si>
    <t>RECURSOS PROPIOS MUNICIPIO</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</si>
  <si>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</si>
  <si>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</si>
  <si>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</si>
  <si>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</si>
  <si>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</si>
  <si>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</si>
  <si>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</si>
  <si>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</si>
  <si>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</si>
  <si>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</si>
  <si>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</si>
  <si>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</si>
  <si>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</si>
  <si>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</si>
  <si>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</si>
  <si>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</si>
  <si>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</si>
  <si>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</si>
  <si>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</si>
  <si>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Repotenciar en un 10% los espacios de trabajo según necesidades de la administración central municipal en las fases 1 y 2.</t>
  </si>
  <si>
    <t>Código BPIN</t>
  </si>
  <si>
    <r>
      <t xml:space="preserve">Código:  </t>
    </r>
    <r>
      <rPr>
        <sz val="11"/>
        <rFont val="Arial"/>
        <family val="2"/>
      </rPr>
      <t>F-DPM-1210-238,37-030</t>
    </r>
  </si>
  <si>
    <t>RECURSOS COMPROMETIDOS</t>
  </si>
  <si>
    <t>IMPLEMENTACIÓN DEL PLAN INSTITUCIONAL DE BIENESTAR SOCIAL Y CAPACITACIÓN PARA LOS SERVIDORES PÚBLICOS DE LA ALCALDIA DEL MUNICIPIO DE BUCARAMANGA</t>
  </si>
  <si>
    <t>Mónica Lucia Sarmiento Olarte</t>
  </si>
  <si>
    <t xml:space="preserve">MODERNIZACIÓN INSTITUCIONAL DE LA ALCALDIA DE BUCARAMANGA </t>
  </si>
  <si>
    <t>IMPLEMENTACIÓN DE ACCIONES PARA EL CUMPLIMIENTO DEL PLAN INSTITUCIONAL DE ARCHIVOS Y EL PROGRAMA DE GESTIÓN DOCUMENTAL EN LA ALCALDIA DE BUCARAMANGA</t>
  </si>
  <si>
    <t>IMPLEMENTACIÓN DE LA ESTRATEGIA DE ENERGIA RENOVABLE Y EFICIENCIA ENERGETICA EN EL CENTRO ADMINISTRATIVO MUNICIPAL DE LA ALCALDIA DE BUCARAMANGA</t>
  </si>
  <si>
    <t>ADECUACIONES PARA REPOTENCIACIÓN DE LOS ESPACIOS DE TRABAJO SEGÚN NECESIDADES DE LA ADMINISTRACIÓN CENTRAL MUNICIPAL EN LAS FASES 1 Y 2</t>
  </si>
  <si>
    <t>MEJORAMIENTO DE LA PRESTACIÓN DEL SERVICIO AL CIUDADANO EN LAS DEPENDECIAS DE LA ALCALDÍA DE BUCARAMANGA</t>
  </si>
  <si>
    <t>Adecuar 1 espacio de esparcimiento y zona alimentaria para los funcionarios de la Administración Central.</t>
  </si>
  <si>
    <t>Número de espacios de esparcimiento y zonas alimentarias adecuadas para los funcionarios de la Administración Central.</t>
  </si>
  <si>
    <t>Meta no programada para la vigencia.</t>
  </si>
  <si>
    <t>Monica Lucia Sarmiento Olarte</t>
  </si>
  <si>
    <t>TOTAL COMPROMETIDO</t>
  </si>
  <si>
    <t>2.3.2.02.02.009.4599030.96511.201</t>
  </si>
  <si>
    <t>2.3.2.02.02.008.3605001.81302.201</t>
  </si>
  <si>
    <t>2.3.2.02.01.004.4599017.4391201.201</t>
  </si>
  <si>
    <t>2.3.2.02.02.008.2102008.83329.201</t>
  </si>
  <si>
    <t>2.3.2.02.02.008.4599029.83117.201</t>
  </si>
  <si>
    <t>1.1.1	Realizar jornadas de capacitación y formación para la apropiación del conocimientos y competencias en los servidores públicos.
2.1.1.	 Desarrollar acciones para la promoción y prevención en salud de los servidores.
2.1.2.	Desarrollar acciones de recreación, incentivos y prevención del riesgo psicosocial para los servidores públicos.</t>
  </si>
  <si>
    <t>Producto 2.1. • Documentos de investigación
ACTIVIDAD 3. Realizar análisis y proyección financiera
ACTIVIDAD 4. Analizar y rediseñar los procesos y ajustar estructura administrativa.
ACTIVIDAD 5 Definir perfiles y necesidades de personal
ACTIVIDAD 6. Realizar cargas de Trabajo
ACTIVIDAD 7.Realizar comparación planta de personal actual vs propuesta
ACTIVIDAD 8.Diseñar cada empleo y manual de funciones y competencias laborales
Producto 3.1. • Documentos normativos
ACTIVIDAD 1.Elaborar propuesta del plan de modernización de la entidad para presentar al  Concejo Municipal 
ACTIVIDAD 2.Implementar el proyecto de modernización aprobado fase I.
ACTIVIDAD 3.Implementar el proyecto de modernización aprobado fase II.</t>
  </si>
  <si>
    <t>•	Dotar con equipos tecnológicos y archivadores para garantizar la conservación adecuada del archivo histórico y de gestión de la entidad de acuerdo a la ley de archivo.</t>
  </si>
  <si>
    <t>Actividad no. 2.1. • Realizar un sistema de gestión de eficiencia energética en el municipio de Bucaramanga</t>
  </si>
  <si>
    <t xml:space="preserve">•	Actividad no. 1.1.1:  Disponer de equipo mobiliario para garantizar el servicio por parte de los servidores publicos.
•	Actividad no. 1..2.1:  Prestar servicios de adecuación para ubicar a los funcionarios de la Alcaldía de Bucaramanga. </t>
  </si>
  <si>
    <t xml:space="preserve">
•	Fortalecer el equipo de trabajo para brindar una atención eficiente accesible e incluyente en  mejora  de la atención prestada a los ciudadanos.</t>
  </si>
  <si>
    <t>AVANCE FÍSICO</t>
  </si>
  <si>
    <t>EFICACIA</t>
  </si>
  <si>
    <t xml:space="preserve">2.3.2.02.01.003.4599011.3812107.201
2.3.2.02.01.003.4599011.3812202.201
2.3.2.02.02.003.4599011.3811106.201
</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</si>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</sst>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quot;$&quot;\ #,##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rgb="FF3F3F3F"/>
      <name val="Calibri"/>
      <family val="2"/>
      <scheme val="minor"/>
    </font>
    <font>
      <b/>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diagonal/>
    </border>
  </borders>
  <cellStyleXfs count="1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0" fontId="5" fillId="0" borderId="0"/>
    <xf numFmtId="0" fontId="8" fillId="4" borderId="8" applyNumberFormat="0" applyAlignment="0" applyProtection="0"/>
    <xf numFmtId="0" fontId="5"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91">
    <xf numFmtId="0" fontId="0" fillId="0" borderId="0" xfId="0"/>
    <xf numFmtId="0" fontId="4" fillId="0" borderId="0" xfId="0" applyFont="1" applyAlignment="1">
      <alignment horizontal="right"/>
    </xf>
    <xf numFmtId="0" fontId="6" fillId="0" borderId="0" xfId="0" applyFont="1"/>
    <xf numFmtId="164" fontId="6" fillId="0" borderId="2" xfId="0" applyNumberFormat="1"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7" fillId="2" borderId="2" xfId="0" applyFont="1" applyFill="1" applyBorder="1" applyAlignment="1">
      <alignment horizontal="center" vertical="center"/>
    </xf>
    <xf numFmtId="164" fontId="3" fillId="0" borderId="2" xfId="0" applyNumberFormat="1" applyFont="1" applyBorder="1" applyAlignment="1">
      <alignment horizontal="justify" vertical="center" wrapText="1"/>
    </xf>
    <xf numFmtId="0" fontId="3" fillId="0" borderId="0" xfId="0" applyFont="1"/>
    <xf numFmtId="0" fontId="7" fillId="2" borderId="6" xfId="108" applyFont="1" applyFill="1" applyBorder="1" applyAlignment="1">
      <alignment horizontal="center" vertical="center"/>
    </xf>
    <xf numFmtId="0" fontId="3" fillId="0" borderId="0" xfId="0" applyFont="1" applyAlignment="1">
      <alignment vertical="center"/>
    </xf>
    <xf numFmtId="0" fontId="7" fillId="2" borderId="2" xfId="108" applyFont="1" applyFill="1" applyBorder="1" applyAlignment="1">
      <alignment horizontal="center" vertical="center"/>
    </xf>
    <xf numFmtId="0" fontId="7" fillId="2" borderId="2" xfId="108" applyFont="1" applyFill="1" applyBorder="1" applyAlignment="1">
      <alignment horizontal="center" vertical="center" wrapText="1"/>
    </xf>
    <xf numFmtId="0" fontId="3" fillId="0" borderId="1" xfId="0" applyFont="1" applyBorder="1" applyAlignment="1">
      <alignment horizontal="justify" vertical="center" wrapText="1"/>
    </xf>
    <xf numFmtId="164" fontId="3" fillId="0" borderId="2" xfId="110" applyNumberFormat="1" applyFont="1" applyBorder="1" applyAlignment="1">
      <alignment horizontal="center" vertical="center" wrapText="1"/>
    </xf>
    <xf numFmtId="5" fontId="3" fillId="0" borderId="2" xfId="111" applyNumberFormat="1" applyFont="1" applyFill="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left" vertical="center" wrapText="1"/>
    </xf>
    <xf numFmtId="0" fontId="3" fillId="3" borderId="2" xfId="0" applyFont="1" applyFill="1" applyBorder="1" applyAlignment="1">
      <alignment horizontal="justify" vertical="center" wrapText="1"/>
    </xf>
    <xf numFmtId="164" fontId="3" fillId="3" borderId="2" xfId="0" applyNumberFormat="1" applyFont="1" applyFill="1" applyBorder="1" applyAlignment="1">
      <alignment horizontal="justify" vertical="center" wrapText="1"/>
    </xf>
    <xf numFmtId="5" fontId="4" fillId="3" borderId="2" xfId="109" applyNumberFormat="1" applyFont="1" applyFill="1" applyBorder="1" applyAlignment="1">
      <alignment vertical="center" wrapText="1"/>
    </xf>
    <xf numFmtId="0" fontId="7" fillId="2" borderId="5" xfId="108" applyFont="1" applyFill="1" applyBorder="1" applyAlignment="1">
      <alignment horizontal="center" vertical="center"/>
    </xf>
    <xf numFmtId="0" fontId="6" fillId="2" borderId="5" xfId="108" applyFont="1" applyFill="1" applyBorder="1" applyAlignment="1">
      <alignment horizontal="justify"/>
    </xf>
    <xf numFmtId="0" fontId="6" fillId="2" borderId="6" xfId="108" applyFont="1" applyFill="1" applyBorder="1"/>
    <xf numFmtId="9" fontId="7" fillId="2" borderId="6" xfId="108" applyNumberFormat="1" applyFont="1" applyFill="1" applyBorder="1" applyAlignment="1">
      <alignment horizontal="center" vertical="center"/>
    </xf>
    <xf numFmtId="9" fontId="7" fillId="2" borderId="7" xfId="108" applyNumberFormat="1" applyFont="1" applyFill="1" applyBorder="1" applyAlignment="1">
      <alignment horizontal="center" vertical="center"/>
    </xf>
    <xf numFmtId="0" fontId="6" fillId="2" borderId="2" xfId="108" applyFont="1" applyFill="1" applyBorder="1" applyAlignment="1">
      <alignment vertical="center"/>
    </xf>
    <xf numFmtId="165" fontId="7" fillId="2" borderId="2" xfId="113" applyNumberFormat="1" applyFont="1" applyFill="1" applyBorder="1" applyAlignment="1">
      <alignment vertical="center"/>
    </xf>
    <xf numFmtId="165" fontId="6" fillId="2" borderId="2" xfId="114" applyNumberFormat="1" applyFont="1" applyFill="1" applyBorder="1" applyAlignment="1">
      <alignment vertical="center"/>
    </xf>
    <xf numFmtId="165" fontId="7" fillId="2" borderId="2" xfId="114" applyNumberFormat="1" applyFont="1" applyFill="1" applyBorder="1" applyAlignment="1">
      <alignment vertical="center"/>
    </xf>
    <xf numFmtId="0" fontId="3" fillId="0" borderId="0" xfId="0" applyFont="1" applyAlignment="1">
      <alignment wrapText="1"/>
    </xf>
    <xf numFmtId="0" fontId="6" fillId="3" borderId="0" xfId="108" applyFont="1" applyFill="1" applyAlignment="1">
      <alignment vertical="top"/>
    </xf>
    <xf numFmtId="0" fontId="6" fillId="3" borderId="0" xfId="108" applyFont="1" applyFill="1" applyAlignment="1">
      <alignment horizontal="center" vertical="top"/>
    </xf>
    <xf numFmtId="0" fontId="6" fillId="3" borderId="0" xfId="108" applyFont="1" applyFill="1" applyAlignment="1">
      <alignment vertical="top" wrapText="1"/>
    </xf>
    <xf numFmtId="0" fontId="6" fillId="3" borderId="3" xfId="108" applyFont="1" applyFill="1" applyBorder="1" applyAlignment="1">
      <alignment horizontal="left" vertical="top" wrapText="1"/>
    </xf>
    <xf numFmtId="0" fontId="6" fillId="0" borderId="0" xfId="108" applyFont="1"/>
    <xf numFmtId="0" fontId="6" fillId="3" borderId="0" xfId="108" applyFont="1" applyFill="1" applyAlignment="1">
      <alignment horizontal="center" vertical="center"/>
    </xf>
    <xf numFmtId="0" fontId="6" fillId="3" borderId="0" xfId="108" applyFont="1" applyFill="1" applyAlignment="1">
      <alignment horizontal="center" vertical="center" wrapText="1"/>
    </xf>
    <xf numFmtId="0" fontId="6" fillId="3" borderId="3" xfId="108" applyFont="1" applyFill="1" applyBorder="1" applyAlignment="1">
      <alignment horizontal="left" vertical="center" wrapText="1"/>
    </xf>
    <xf numFmtId="0" fontId="6" fillId="0" borderId="0" xfId="108" applyFont="1" applyAlignment="1">
      <alignment horizontal="center" vertical="center"/>
    </xf>
    <xf numFmtId="0" fontId="6" fillId="0" borderId="0" xfId="108" applyFont="1" applyAlignment="1">
      <alignment vertical="center"/>
    </xf>
    <xf numFmtId="0" fontId="6" fillId="0" borderId="0" xfId="108" applyFont="1" applyAlignment="1">
      <alignment horizontal="right"/>
    </xf>
    <xf numFmtId="0" fontId="6" fillId="0" borderId="0" xfId="108" applyFont="1" applyAlignment="1">
      <alignment horizontal="center"/>
    </xf>
    <xf numFmtId="0" fontId="6" fillId="0" borderId="0" xfId="108" applyFont="1" applyAlignment="1">
      <alignment wrapText="1"/>
    </xf>
    <xf numFmtId="0" fontId="6" fillId="0" borderId="0" xfId="108" applyFont="1" applyAlignment="1">
      <alignment horizontal="left" wrapText="1"/>
    </xf>
    <xf numFmtId="9" fontId="6" fillId="0" borderId="2" xfId="107" applyFont="1" applyFill="1" applyBorder="1" applyAlignment="1">
      <alignment horizontal="center" vertical="center" wrapText="1"/>
    </xf>
    <xf numFmtId="9" fontId="7" fillId="2" borderId="2" xfId="107" applyFont="1" applyFill="1" applyBorder="1" applyAlignment="1">
      <alignment horizontal="center" vertical="center" wrapText="1"/>
    </xf>
    <xf numFmtId="3" fontId="6"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5" fontId="6" fillId="0" borderId="2" xfId="114" applyNumberFormat="1" applyFont="1" applyFill="1" applyBorder="1" applyAlignment="1">
      <alignment horizontal="center" vertical="center" wrapText="1"/>
    </xf>
    <xf numFmtId="0" fontId="4" fillId="0" borderId="2" xfId="0" applyFont="1" applyBorder="1" applyAlignment="1">
      <alignment horizontal="center" vertical="center"/>
    </xf>
    <xf numFmtId="0" fontId="0" fillId="0" borderId="0" xfId="0" applyAlignment="1">
      <alignment wrapText="1"/>
    </xf>
    <xf numFmtId="0" fontId="7" fillId="2" borderId="2" xfId="0" applyFont="1" applyFill="1" applyBorder="1" applyAlignment="1">
      <alignment horizontal="center" vertical="center" wrapText="1"/>
    </xf>
    <xf numFmtId="166" fontId="7" fillId="2" borderId="2" xfId="114" applyNumberFormat="1" applyFont="1" applyFill="1" applyBorder="1" applyAlignment="1">
      <alignment horizontal="right" vertical="center" wrapText="1"/>
    </xf>
    <xf numFmtId="165" fontId="6" fillId="0" borderId="2" xfId="114" applyNumberFormat="1" applyFont="1" applyFill="1" applyBorder="1" applyAlignment="1">
      <alignment horizontal="center" vertical="center" wrapText="1"/>
    </xf>
    <xf numFmtId="9" fontId="6" fillId="2" borderId="2" xfId="107" applyFont="1" applyFill="1" applyBorder="1" applyAlignment="1">
      <alignment horizontal="center" vertical="center" wrapText="1"/>
    </xf>
    <xf numFmtId="9" fontId="3" fillId="2" borderId="2" xfId="107" applyFont="1" applyFill="1" applyBorder="1" applyAlignment="1">
      <alignment horizontal="center" vertical="center"/>
    </xf>
    <xf numFmtId="165" fontId="6" fillId="0" borderId="2" xfId="114" applyNumberFormat="1" applyFont="1" applyFill="1" applyBorder="1" applyAlignment="1">
      <alignment horizontal="left" vertical="center" wrapText="1"/>
    </xf>
    <xf numFmtId="9" fontId="9" fillId="0" borderId="2" xfId="0" applyNumberFormat="1" applyFont="1" applyBorder="1" applyAlignment="1">
      <alignment horizontal="center" vertical="center"/>
    </xf>
    <xf numFmtId="2" fontId="6" fillId="2" borderId="2" xfId="107" applyNumberFormat="1" applyFont="1" applyFill="1" applyBorder="1" applyAlignment="1">
      <alignment horizontal="center" vertical="center" wrapText="1"/>
    </xf>
    <xf numFmtId="9" fontId="7" fillId="2" borderId="7" xfId="107" applyFont="1" applyFill="1" applyBorder="1" applyAlignment="1">
      <alignment horizontal="center" vertical="center"/>
    </xf>
    <xf numFmtId="9" fontId="7" fillId="2" borderId="2" xfId="107" applyFont="1" applyFill="1" applyBorder="1" applyAlignment="1">
      <alignment vertical="center"/>
    </xf>
    <xf numFmtId="0" fontId="7" fillId="2" borderId="1" xfId="108" applyFont="1" applyFill="1" applyBorder="1" applyAlignment="1">
      <alignment horizontal="center" vertical="center" wrapText="1"/>
    </xf>
    <xf numFmtId="0" fontId="7" fillId="2" borderId="4" xfId="108" applyFont="1" applyFill="1" applyBorder="1" applyAlignment="1">
      <alignment horizontal="center" vertical="center" wrapText="1"/>
    </xf>
    <xf numFmtId="0" fontId="7" fillId="2" borderId="5" xfId="108" applyFont="1" applyFill="1" applyBorder="1" applyAlignment="1">
      <alignment horizontal="center" vertical="center" wrapText="1"/>
    </xf>
    <xf numFmtId="0" fontId="7" fillId="2" borderId="7" xfId="108" applyFont="1" applyFill="1" applyBorder="1" applyAlignment="1">
      <alignment horizontal="center" vertical="center" wrapText="1"/>
    </xf>
    <xf numFmtId="0" fontId="7" fillId="2" borderId="5" xfId="108" applyFont="1" applyFill="1" applyBorder="1" applyAlignment="1">
      <alignment horizontal="center" vertical="center"/>
    </xf>
    <xf numFmtId="0" fontId="7" fillId="2" borderId="6" xfId="108" applyFont="1" applyFill="1" applyBorder="1" applyAlignment="1">
      <alignment horizontal="center" vertical="center"/>
    </xf>
    <xf numFmtId="0" fontId="7" fillId="2" borderId="7" xfId="108" applyFont="1" applyFill="1" applyBorder="1" applyAlignment="1">
      <alignment horizontal="center" vertical="center"/>
    </xf>
    <xf numFmtId="0" fontId="7" fillId="2" borderId="2" xfId="108" applyFont="1" applyFill="1" applyBorder="1" applyAlignment="1" applyProtection="1">
      <alignment horizontal="center" vertical="center"/>
      <protection locked="0"/>
    </xf>
    <xf numFmtId="0" fontId="4" fillId="0" borderId="2" xfId="108" applyFont="1" applyBorder="1" applyAlignment="1">
      <alignment horizontal="left" vertical="center"/>
    </xf>
    <xf numFmtId="14" fontId="0" fillId="0" borderId="2" xfId="0" applyNumberFormat="1" applyBorder="1" applyAlignment="1">
      <alignment horizontal="center" vertical="top"/>
    </xf>
    <xf numFmtId="0" fontId="4" fillId="0" borderId="5" xfId="108" applyFont="1" applyBorder="1" applyAlignment="1">
      <alignment horizontal="left" vertical="center"/>
    </xf>
    <xf numFmtId="0" fontId="4" fillId="0" borderId="6" xfId="108" applyFont="1" applyBorder="1" applyAlignment="1">
      <alignment horizontal="left" vertical="center"/>
    </xf>
    <xf numFmtId="0" fontId="4" fillId="0" borderId="7" xfId="108" applyFont="1" applyBorder="1" applyAlignment="1">
      <alignment horizontal="left" vertical="center"/>
    </xf>
    <xf numFmtId="14" fontId="4" fillId="0" borderId="2" xfId="0" applyNumberFormat="1" applyFont="1" applyBorder="1" applyAlignment="1">
      <alignment horizontal="center" vertical="top"/>
    </xf>
    <xf numFmtId="14" fontId="4" fillId="0" borderId="1" xfId="0" applyNumberFormat="1" applyFont="1" applyBorder="1" applyAlignment="1">
      <alignment horizontal="center" vertical="top"/>
    </xf>
    <xf numFmtId="2" fontId="6" fillId="0" borderId="0" xfId="108" applyNumberFormat="1" applyFont="1" applyAlignment="1">
      <alignment horizontal="center" vertical="center" wrapText="1"/>
    </xf>
    <xf numFmtId="2" fontId="7" fillId="0" borderId="7" xfId="108" applyNumberFormat="1" applyFont="1" applyBorder="1" applyAlignment="1">
      <alignment horizontal="center" vertical="center" wrapText="1"/>
    </xf>
    <xf numFmtId="2" fontId="7" fillId="0" borderId="2" xfId="108" applyNumberFormat="1" applyFont="1" applyBorder="1" applyAlignment="1">
      <alignment horizontal="center" vertical="center" wrapText="1"/>
    </xf>
    <xf numFmtId="2" fontId="7" fillId="0" borderId="9" xfId="108" applyNumberFormat="1" applyFont="1" applyBorder="1" applyAlignment="1">
      <alignment horizontal="center" vertical="center" wrapText="1"/>
    </xf>
    <xf numFmtId="2" fontId="7" fillId="0" borderId="1" xfId="108" applyNumberFormat="1" applyFont="1" applyBorder="1" applyAlignment="1">
      <alignment horizontal="center" vertical="center" wrapText="1"/>
    </xf>
    <xf numFmtId="2" fontId="7" fillId="0" borderId="5" xfId="110" applyNumberFormat="1" applyFont="1" applyBorder="1" applyAlignment="1">
      <alignment horizontal="left" vertical="center" wrapText="1"/>
    </xf>
    <xf numFmtId="2" fontId="7" fillId="0" borderId="6" xfId="110" applyNumberFormat="1" applyFont="1" applyBorder="1" applyAlignment="1">
      <alignment horizontal="left" vertical="center" wrapText="1"/>
    </xf>
    <xf numFmtId="2" fontId="7" fillId="0" borderId="7" xfId="110" applyNumberFormat="1" applyFont="1" applyBorder="1" applyAlignment="1">
      <alignment horizontal="left" vertical="center" wrapText="1"/>
    </xf>
    <xf numFmtId="1" fontId="6" fillId="0" borderId="2" xfId="0" applyNumberFormat="1" applyFont="1" applyFill="1" applyBorder="1" applyAlignment="1">
      <alignment horizontal="right" vertical="center"/>
    </xf>
    <xf numFmtId="2" fontId="7" fillId="0" borderId="2" xfId="110" applyNumberFormat="1" applyFont="1" applyBorder="1" applyAlignment="1" applyProtection="1">
      <alignment horizontal="left" vertical="center" wrapText="1"/>
      <protection locked="0"/>
    </xf>
  </cellXfs>
  <cellStyles count="11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14" builtinId="4"/>
    <cellStyle name="Moneda 2" xfId="111" xr:uid="{7F642F1B-7574-4BE6-870B-F7B0B3AFA4F0}"/>
    <cellStyle name="Moneda 3" xfId="113" xr:uid="{F767A4D8-EE62-42D5-BED5-597EE52F3F23}"/>
    <cellStyle name="Normal" xfId="0" builtinId="0"/>
    <cellStyle name="Normal 2" xfId="108" xr:uid="{00000000-0005-0000-0000-00006C000000}"/>
    <cellStyle name="Normal 2 2" xfId="110" xr:uid="{A2294C9D-606F-4BB8-BB14-21229ABCD2B5}"/>
    <cellStyle name="Porcentaje" xfId="107" builtinId="5"/>
    <cellStyle name="Porcentaje 2" xfId="112" xr:uid="{55B136CF-82DB-4CC9-82FA-FD6274A68BB6}"/>
    <cellStyle name="Salida" xfId="109" builtinId="21"/>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407800</xdr:colOff>
      <xdr:row>0</xdr:row>
      <xdr:rowOff>38100</xdr:rowOff>
    </xdr:from>
    <xdr:to>
      <xdr:col>1</xdr:col>
      <xdr:colOff>525615</xdr:colOff>
      <xdr:row>3</xdr:row>
      <xdr:rowOff>103223</xdr:rowOff>
    </xdr:to>
    <xdr:pic>
      <xdr:nvPicPr>
        <xdr:cNvPr id="2" name="2 Imagen">
          <a:extLst>
            <a:ext uri="{FF2B5EF4-FFF2-40B4-BE49-F238E27FC236}">
              <a16:creationId xmlns:a16="http://schemas.microsoft.com/office/drawing/2014/main" id="{897E0427-FA53-40A3-8BBE-F3C985E9BB7F}"/>
            </a:ext>
          </a:extLst>
        </xdr:cNvPr>
        <xdr:cNvPicPr>
          <a:picLocks noChangeAspect="1"/>
        </xdr:cNvPicPr>
      </xdr:nvPicPr>
      <xdr:blipFill>
        <a:blip xmlns:r="http://schemas.openxmlformats.org/officeDocument/2006/relationships" r:embed="rId1"/>
        <a:stretch>
          <a:fillRect/>
        </a:stretch>
      </xdr:blipFill>
      <xdr:spPr>
        <a:xfrm>
          <a:off x="407800" y="38100"/>
          <a:ext cx="619465" cy="6302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EB0F-0F51-477D-AE44-696B2D49935C}">
  <dimension ref="A1:BV18"/>
  <sheetViews>
    <sheetView showGridLines="0" tabSelected="1" topLeftCell="A2" zoomScale="60" zoomScaleNormal="60" workbookViewId="0">
      <selection activeCell="E12" sqref="E12"/>
    </sheetView>
  </sheetViews>
  <sheetFormatPr baseColWidth="10" defaultColWidth="0" defaultRowHeight="15" zeroHeight="1" x14ac:dyDescent="0.25"/>
  <cols>
    <col min="1" max="1" width="6.625" style="8" customWidth="1"/>
    <col min="2" max="2" width="25" style="8" customWidth="1"/>
    <col min="3" max="4" width="21.125" style="8" customWidth="1"/>
    <col min="5" max="6" width="39.625" style="8" customWidth="1"/>
    <col min="7" max="7" width="17.125" style="1" customWidth="1"/>
    <col min="8" max="8" width="47.625" style="8" customWidth="1"/>
    <col min="9" max="9" width="50" style="8" customWidth="1"/>
    <col min="10" max="10" width="14.25" style="8" customWidth="1"/>
    <col min="11" max="11" width="16" style="8" customWidth="1"/>
    <col min="12" max="14" width="14.75" style="8" customWidth="1"/>
    <col min="15" max="15" width="34.75" style="2" customWidth="1"/>
    <col min="16" max="16" width="17.125" style="8" customWidth="1"/>
    <col min="17" max="20" width="15.25" style="8" customWidth="1"/>
    <col min="21" max="21" width="20.75" style="8" customWidth="1"/>
    <col min="22" max="26" width="14.625" style="8" customWidth="1"/>
    <col min="27" max="27" width="20.75" style="8" customWidth="1"/>
    <col min="28" max="28" width="16.25" style="8" customWidth="1"/>
    <col min="29" max="29" width="19.25" style="8" customWidth="1"/>
    <col min="30" max="30" width="24" style="8" customWidth="1"/>
    <col min="31" max="31" width="18.5" style="8" customWidth="1"/>
    <col min="32" max="32" width="11.125" style="30" customWidth="1"/>
    <col min="33" max="33" width="11.125" style="30" hidden="1"/>
    <col min="34" max="16384" width="11.125" style="8" hidden="1"/>
  </cols>
  <sheetData>
    <row r="1" spans="1:74" x14ac:dyDescent="0.2">
      <c r="A1" s="81"/>
      <c r="B1" s="82" t="s">
        <v>49</v>
      </c>
      <c r="C1" s="83"/>
      <c r="D1" s="83"/>
      <c r="E1" s="83"/>
      <c r="F1" s="83"/>
      <c r="G1" s="83"/>
      <c r="H1" s="83"/>
      <c r="I1" s="83"/>
      <c r="J1" s="83"/>
      <c r="K1" s="83"/>
      <c r="L1" s="83"/>
      <c r="M1" s="83"/>
      <c r="N1" s="83"/>
      <c r="O1" s="83"/>
      <c r="P1" s="83"/>
      <c r="Q1" s="83"/>
      <c r="R1" s="83"/>
      <c r="S1" s="83"/>
      <c r="T1" s="83"/>
      <c r="U1" s="83"/>
      <c r="V1" s="83"/>
      <c r="W1" s="83"/>
      <c r="X1" s="83"/>
      <c r="Y1" s="83"/>
      <c r="Z1" s="83"/>
      <c r="AA1" s="83"/>
      <c r="AB1" s="83"/>
      <c r="AC1" s="90" t="s">
        <v>52</v>
      </c>
      <c r="AD1" s="90"/>
      <c r="AE1" s="90"/>
    </row>
    <row r="2" spans="1:74" x14ac:dyDescent="0.2">
      <c r="A2" s="81"/>
      <c r="B2" s="82"/>
      <c r="C2" s="83"/>
      <c r="D2" s="83"/>
      <c r="E2" s="83"/>
      <c r="F2" s="83"/>
      <c r="G2" s="83"/>
      <c r="H2" s="83"/>
      <c r="I2" s="83"/>
      <c r="J2" s="83"/>
      <c r="K2" s="83"/>
      <c r="L2" s="83"/>
      <c r="M2" s="83"/>
      <c r="N2" s="83"/>
      <c r="O2" s="83"/>
      <c r="P2" s="83"/>
      <c r="Q2" s="83"/>
      <c r="R2" s="83"/>
      <c r="S2" s="83"/>
      <c r="T2" s="83"/>
      <c r="U2" s="83"/>
      <c r="V2" s="83"/>
      <c r="W2" s="83"/>
      <c r="X2" s="83"/>
      <c r="Y2" s="83"/>
      <c r="Z2" s="83"/>
      <c r="AA2" s="83"/>
      <c r="AB2" s="83"/>
      <c r="AC2" s="86" t="s">
        <v>80</v>
      </c>
      <c r="AD2" s="87"/>
      <c r="AE2" s="88"/>
    </row>
    <row r="3" spans="1:74" x14ac:dyDescent="0.2">
      <c r="A3" s="81"/>
      <c r="B3" s="82"/>
      <c r="C3" s="83"/>
      <c r="D3" s="83"/>
      <c r="E3" s="83"/>
      <c r="F3" s="83"/>
      <c r="G3" s="83"/>
      <c r="H3" s="83"/>
      <c r="I3" s="83"/>
      <c r="J3" s="83"/>
      <c r="K3" s="83"/>
      <c r="L3" s="83"/>
      <c r="M3" s="83"/>
      <c r="N3" s="83"/>
      <c r="O3" s="83"/>
      <c r="P3" s="83"/>
      <c r="Q3" s="83"/>
      <c r="R3" s="83"/>
      <c r="S3" s="83"/>
      <c r="T3" s="83"/>
      <c r="U3" s="83"/>
      <c r="V3" s="83"/>
      <c r="W3" s="83"/>
      <c r="X3" s="83"/>
      <c r="Y3" s="83"/>
      <c r="Z3" s="83"/>
      <c r="AA3" s="83"/>
      <c r="AB3" s="83"/>
      <c r="AC3" s="86" t="s">
        <v>81</v>
      </c>
      <c r="AD3" s="87"/>
      <c r="AE3" s="88"/>
    </row>
    <row r="4" spans="1:74" x14ac:dyDescent="0.2">
      <c r="A4" s="81"/>
      <c r="B4" s="84"/>
      <c r="C4" s="85"/>
      <c r="D4" s="83"/>
      <c r="E4" s="83"/>
      <c r="F4" s="83"/>
      <c r="G4" s="83"/>
      <c r="H4" s="85"/>
      <c r="I4" s="85"/>
      <c r="J4" s="85"/>
      <c r="K4" s="85"/>
      <c r="L4" s="85"/>
      <c r="M4" s="85"/>
      <c r="N4" s="85"/>
      <c r="O4" s="85"/>
      <c r="P4" s="85"/>
      <c r="Q4" s="85"/>
      <c r="R4" s="85"/>
      <c r="S4" s="85"/>
      <c r="T4" s="85"/>
      <c r="U4" s="85"/>
      <c r="V4" s="85"/>
      <c r="W4" s="85"/>
      <c r="X4" s="85"/>
      <c r="Y4" s="85"/>
      <c r="Z4" s="85"/>
      <c r="AA4" s="85"/>
      <c r="AB4" s="85"/>
      <c r="AC4" s="90" t="s">
        <v>28</v>
      </c>
      <c r="AD4" s="90"/>
      <c r="AE4" s="90"/>
    </row>
    <row r="5" spans="1:74" s="35" customFormat="1" x14ac:dyDescent="0.2">
      <c r="A5" s="74" t="s">
        <v>26</v>
      </c>
      <c r="B5" s="74"/>
      <c r="C5" s="74"/>
      <c r="D5" s="75">
        <v>45028</v>
      </c>
      <c r="E5" s="75"/>
      <c r="F5" s="75"/>
      <c r="G5" s="75"/>
      <c r="H5" s="31"/>
      <c r="I5" s="31"/>
      <c r="J5" s="31"/>
      <c r="K5" s="31"/>
      <c r="L5" s="32"/>
      <c r="M5" s="32"/>
      <c r="N5" s="32"/>
      <c r="O5" s="32"/>
      <c r="P5" s="31"/>
      <c r="Q5" s="31"/>
      <c r="R5" s="31"/>
      <c r="S5" s="31"/>
      <c r="T5" s="31"/>
      <c r="U5" s="31"/>
      <c r="V5" s="31"/>
      <c r="W5" s="31"/>
      <c r="X5" s="31"/>
      <c r="Y5" s="31"/>
      <c r="Z5" s="31"/>
      <c r="AA5" s="31"/>
      <c r="AB5" s="32"/>
      <c r="AC5" s="31"/>
      <c r="AD5" s="33"/>
      <c r="AE5" s="34"/>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39" customFormat="1" x14ac:dyDescent="0.2">
      <c r="A6" s="76" t="s">
        <v>27</v>
      </c>
      <c r="B6" s="77"/>
      <c r="C6" s="78"/>
      <c r="D6" s="79">
        <v>45015</v>
      </c>
      <c r="E6" s="79"/>
      <c r="F6" s="79"/>
      <c r="G6" s="80"/>
      <c r="H6" s="31"/>
      <c r="I6" s="31"/>
      <c r="J6" s="31"/>
      <c r="K6" s="31"/>
      <c r="L6" s="32"/>
      <c r="M6" s="36"/>
      <c r="N6" s="36"/>
      <c r="O6" s="36"/>
      <c r="P6" s="36"/>
      <c r="Q6" s="36"/>
      <c r="R6" s="36"/>
      <c r="S6" s="36"/>
      <c r="T6" s="36"/>
      <c r="U6" s="36"/>
      <c r="V6" s="36"/>
      <c r="W6" s="36"/>
      <c r="X6" s="36"/>
      <c r="Y6" s="36"/>
      <c r="Z6" s="36"/>
      <c r="AA6" s="36"/>
      <c r="AB6" s="36"/>
      <c r="AC6" s="36"/>
      <c r="AD6" s="37"/>
      <c r="AE6" s="3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s="40" customFormat="1" x14ac:dyDescent="0.2">
      <c r="A7" s="70" t="s">
        <v>9</v>
      </c>
      <c r="B7" s="71"/>
      <c r="C7" s="71"/>
      <c r="D7" s="71"/>
      <c r="E7" s="71"/>
      <c r="F7" s="72"/>
      <c r="G7" s="70" t="s">
        <v>10</v>
      </c>
      <c r="H7" s="71"/>
      <c r="I7" s="71"/>
      <c r="J7" s="71"/>
      <c r="K7" s="72"/>
      <c r="L7" s="70" t="s">
        <v>22</v>
      </c>
      <c r="M7" s="71"/>
      <c r="N7" s="71"/>
      <c r="O7" s="9"/>
      <c r="P7" s="70" t="s">
        <v>20</v>
      </c>
      <c r="Q7" s="71"/>
      <c r="R7" s="71"/>
      <c r="S7" s="71"/>
      <c r="T7" s="71"/>
      <c r="U7" s="72"/>
      <c r="V7" s="73" t="s">
        <v>53</v>
      </c>
      <c r="W7" s="73"/>
      <c r="X7" s="73"/>
      <c r="Y7" s="73"/>
      <c r="Z7" s="73"/>
      <c r="AA7" s="73"/>
      <c r="AB7" s="66" t="s">
        <v>15</v>
      </c>
      <c r="AC7" s="66" t="s">
        <v>23</v>
      </c>
      <c r="AD7" s="68" t="s">
        <v>21</v>
      </c>
      <c r="AE7" s="69"/>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s="35" customFormat="1" ht="45" x14ac:dyDescent="0.2">
      <c r="A8" s="11" t="s">
        <v>25</v>
      </c>
      <c r="B8" s="12" t="s">
        <v>0</v>
      </c>
      <c r="C8" s="11" t="s">
        <v>5</v>
      </c>
      <c r="D8" s="11" t="s">
        <v>1</v>
      </c>
      <c r="E8" s="11" t="s">
        <v>6</v>
      </c>
      <c r="F8" s="12" t="s">
        <v>16</v>
      </c>
      <c r="G8" s="12" t="s">
        <v>51</v>
      </c>
      <c r="H8" s="12" t="s">
        <v>2</v>
      </c>
      <c r="I8" s="12" t="s">
        <v>14</v>
      </c>
      <c r="J8" s="12" t="s">
        <v>18</v>
      </c>
      <c r="K8" s="12" t="s">
        <v>19</v>
      </c>
      <c r="L8" s="12" t="s">
        <v>3</v>
      </c>
      <c r="M8" s="12" t="s">
        <v>4</v>
      </c>
      <c r="N8" s="12" t="s">
        <v>77</v>
      </c>
      <c r="O8" s="12" t="s">
        <v>8</v>
      </c>
      <c r="P8" s="12" t="s">
        <v>30</v>
      </c>
      <c r="Q8" s="12" t="s">
        <v>7</v>
      </c>
      <c r="R8" s="12" t="s">
        <v>24</v>
      </c>
      <c r="S8" s="12" t="s">
        <v>29</v>
      </c>
      <c r="T8" s="12" t="s">
        <v>11</v>
      </c>
      <c r="U8" s="12" t="s">
        <v>17</v>
      </c>
      <c r="V8" s="12" t="s">
        <v>30</v>
      </c>
      <c r="W8" s="12" t="s">
        <v>7</v>
      </c>
      <c r="X8" s="12" t="s">
        <v>24</v>
      </c>
      <c r="Y8" s="12" t="s">
        <v>29</v>
      </c>
      <c r="Z8" s="12" t="s">
        <v>11</v>
      </c>
      <c r="AA8" s="56" t="s">
        <v>65</v>
      </c>
      <c r="AB8" s="67"/>
      <c r="AC8" s="67"/>
      <c r="AD8" s="12" t="s">
        <v>12</v>
      </c>
      <c r="AE8" s="12" t="s">
        <v>13</v>
      </c>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14" x14ac:dyDescent="0.2">
      <c r="A9" s="6">
        <v>294</v>
      </c>
      <c r="B9" s="5" t="s">
        <v>31</v>
      </c>
      <c r="C9" s="5" t="s">
        <v>32</v>
      </c>
      <c r="D9" s="5" t="s">
        <v>33</v>
      </c>
      <c r="E9" s="4" t="s">
        <v>34</v>
      </c>
      <c r="F9" s="13" t="s">
        <v>35</v>
      </c>
      <c r="G9" s="89">
        <v>2021680010058</v>
      </c>
      <c r="H9" s="3" t="s">
        <v>54</v>
      </c>
      <c r="I9" s="7" t="s">
        <v>71</v>
      </c>
      <c r="J9" s="14">
        <v>44927</v>
      </c>
      <c r="K9" s="14">
        <v>45291</v>
      </c>
      <c r="L9" s="47">
        <v>2</v>
      </c>
      <c r="M9" s="63">
        <v>0.34</v>
      </c>
      <c r="N9" s="62">
        <f>IFERROR(IF(M9/L9&gt;100%,100%,M9/L9),"-")</f>
        <v>0.17</v>
      </c>
      <c r="O9" s="61" t="s">
        <v>66</v>
      </c>
      <c r="P9" s="58">
        <v>750000000</v>
      </c>
      <c r="Q9" s="58"/>
      <c r="R9" s="58"/>
      <c r="S9" s="58"/>
      <c r="T9" s="58"/>
      <c r="U9" s="57">
        <f t="shared" ref="U9:U15" si="0">SUM(P9:T9)</f>
        <v>750000000</v>
      </c>
      <c r="V9" s="58">
        <v>668800000</v>
      </c>
      <c r="W9" s="58"/>
      <c r="X9" s="58"/>
      <c r="Y9" s="58"/>
      <c r="Z9" s="58"/>
      <c r="AA9" s="57">
        <f t="shared" ref="AA9:AA15" si="1">SUM(V9:Z9)</f>
        <v>668800000</v>
      </c>
      <c r="AB9" s="45">
        <f>IFERROR(AA9/U9,"-")</f>
        <v>0.89173333333333338</v>
      </c>
      <c r="AC9" s="15"/>
      <c r="AD9" s="16" t="s">
        <v>36</v>
      </c>
      <c r="AE9" s="17" t="s">
        <v>55</v>
      </c>
      <c r="AF9" s="8"/>
      <c r="AG9" s="8"/>
    </row>
    <row r="10" spans="1:74" ht="256.5" x14ac:dyDescent="0.2">
      <c r="A10" s="6">
        <v>295</v>
      </c>
      <c r="B10" s="5" t="s">
        <v>31</v>
      </c>
      <c r="C10" s="5" t="s">
        <v>32</v>
      </c>
      <c r="D10" s="5" t="s">
        <v>33</v>
      </c>
      <c r="E10" s="4" t="s">
        <v>37</v>
      </c>
      <c r="F10" s="13" t="s">
        <v>38</v>
      </c>
      <c r="G10" s="89">
        <v>2020680010086</v>
      </c>
      <c r="H10" s="3" t="s">
        <v>56</v>
      </c>
      <c r="I10" s="18" t="s">
        <v>72</v>
      </c>
      <c r="J10" s="14">
        <v>44927</v>
      </c>
      <c r="K10" s="14">
        <v>45291</v>
      </c>
      <c r="L10" s="47">
        <v>1</v>
      </c>
      <c r="M10" s="63">
        <v>0.2</v>
      </c>
      <c r="N10" s="62">
        <f>IFERROR(IF(M10/L10&gt;100%,100%,M10/L10),"-")</f>
        <v>0.2</v>
      </c>
      <c r="O10" s="61" t="s">
        <v>67</v>
      </c>
      <c r="P10" s="58">
        <v>225000000</v>
      </c>
      <c r="Q10" s="58"/>
      <c r="R10" s="58"/>
      <c r="S10" s="58"/>
      <c r="T10" s="58"/>
      <c r="U10" s="57">
        <f t="shared" si="0"/>
        <v>225000000</v>
      </c>
      <c r="V10" s="58">
        <v>201133333.33000001</v>
      </c>
      <c r="W10" s="58"/>
      <c r="X10" s="58"/>
      <c r="Y10" s="58"/>
      <c r="Z10" s="58"/>
      <c r="AA10" s="57">
        <f t="shared" si="1"/>
        <v>201133333.33000001</v>
      </c>
      <c r="AB10" s="45">
        <f>IFERROR(AA10/U10,"-")</f>
        <v>0.8939259259111112</v>
      </c>
      <c r="AC10" s="15"/>
      <c r="AD10" s="16" t="s">
        <v>36</v>
      </c>
      <c r="AE10" s="17" t="s">
        <v>55</v>
      </c>
      <c r="AF10" s="8"/>
      <c r="AG10" s="8"/>
    </row>
    <row r="11" spans="1:74" ht="71.25" x14ac:dyDescent="0.2">
      <c r="A11" s="6">
        <v>296</v>
      </c>
      <c r="B11" s="5" t="s">
        <v>31</v>
      </c>
      <c r="C11" s="5" t="s">
        <v>32</v>
      </c>
      <c r="D11" s="5" t="s">
        <v>33</v>
      </c>
      <c r="E11" s="4" t="s">
        <v>39</v>
      </c>
      <c r="F11" s="13" t="s">
        <v>40</v>
      </c>
      <c r="G11" s="89">
        <v>2021680010148</v>
      </c>
      <c r="H11" s="5" t="s">
        <v>57</v>
      </c>
      <c r="I11" s="18" t="s">
        <v>73</v>
      </c>
      <c r="J11" s="14">
        <v>44927</v>
      </c>
      <c r="K11" s="14">
        <v>45291</v>
      </c>
      <c r="L11" s="47">
        <v>2</v>
      </c>
      <c r="M11" s="63">
        <v>0.3</v>
      </c>
      <c r="N11" s="62">
        <f>IFERROR(IF(M11/L11&gt;100%,100%,M11/L11),"-")</f>
        <v>0.15</v>
      </c>
      <c r="O11" s="61" t="s">
        <v>68</v>
      </c>
      <c r="P11" s="58">
        <v>50000000</v>
      </c>
      <c r="Q11" s="58"/>
      <c r="R11" s="58"/>
      <c r="S11" s="58"/>
      <c r="T11" s="58"/>
      <c r="U11" s="57">
        <f t="shared" si="0"/>
        <v>50000000</v>
      </c>
      <c r="V11" s="58"/>
      <c r="W11" s="58"/>
      <c r="X11" s="58"/>
      <c r="Y11" s="58"/>
      <c r="Z11" s="58"/>
      <c r="AA11" s="57">
        <f t="shared" si="1"/>
        <v>0</v>
      </c>
      <c r="AB11" s="45">
        <f>IFERROR(AA11/U11,"-")</f>
        <v>0</v>
      </c>
      <c r="AC11" s="15"/>
      <c r="AD11" s="16" t="s">
        <v>36</v>
      </c>
      <c r="AE11" s="17" t="s">
        <v>55</v>
      </c>
      <c r="AF11" s="8"/>
      <c r="AG11" s="8"/>
    </row>
    <row r="12" spans="1:74" customFormat="1" ht="71.25" x14ac:dyDescent="0.2">
      <c r="A12" s="6">
        <v>307</v>
      </c>
      <c r="B12" s="49" t="s">
        <v>31</v>
      </c>
      <c r="C12" s="49" t="s">
        <v>41</v>
      </c>
      <c r="D12" s="49" t="s">
        <v>42</v>
      </c>
      <c r="E12" s="4" t="s">
        <v>61</v>
      </c>
      <c r="F12" s="5" t="s">
        <v>62</v>
      </c>
      <c r="G12" s="89"/>
      <c r="H12" s="49"/>
      <c r="I12" s="7" t="s">
        <v>63</v>
      </c>
      <c r="J12" s="50"/>
      <c r="K12" s="51"/>
      <c r="L12" s="52">
        <v>0</v>
      </c>
      <c r="M12" s="60"/>
      <c r="N12" s="62" t="str">
        <f>IFERROR(IF(M12/L12&gt;100%,100%,M12/L12),"-")</f>
        <v>-</v>
      </c>
      <c r="O12" s="61"/>
      <c r="P12" s="58"/>
      <c r="Q12" s="58"/>
      <c r="R12" s="58"/>
      <c r="S12" s="58"/>
      <c r="T12" s="58"/>
      <c r="U12" s="57">
        <f t="shared" si="0"/>
        <v>0</v>
      </c>
      <c r="V12" s="58"/>
      <c r="W12" s="58"/>
      <c r="X12" s="58"/>
      <c r="Y12" s="58"/>
      <c r="Z12" s="58"/>
      <c r="AA12" s="57">
        <f t="shared" si="1"/>
        <v>0</v>
      </c>
      <c r="AB12" s="45" t="str">
        <f>IFERROR(AA12/U12,"-")</f>
        <v>-</v>
      </c>
      <c r="AC12" s="53"/>
      <c r="AD12" s="54" t="s">
        <v>36</v>
      </c>
      <c r="AE12" s="50" t="s">
        <v>64</v>
      </c>
      <c r="AF12" s="55"/>
      <c r="AG12" s="55"/>
    </row>
    <row r="13" spans="1:74" ht="71.25" x14ac:dyDescent="0.2">
      <c r="A13" s="6">
        <v>308</v>
      </c>
      <c r="B13" s="5" t="s">
        <v>31</v>
      </c>
      <c r="C13" s="5" t="s">
        <v>41</v>
      </c>
      <c r="D13" s="5" t="s">
        <v>42</v>
      </c>
      <c r="E13" s="4" t="s">
        <v>43</v>
      </c>
      <c r="F13" s="13" t="s">
        <v>44</v>
      </c>
      <c r="G13" s="89">
        <v>2021680010119</v>
      </c>
      <c r="H13" s="5" t="s">
        <v>58</v>
      </c>
      <c r="I13" s="19" t="s">
        <v>74</v>
      </c>
      <c r="J13" s="14">
        <v>44927</v>
      </c>
      <c r="K13" s="14">
        <v>45291</v>
      </c>
      <c r="L13" s="47">
        <v>1</v>
      </c>
      <c r="M13" s="63">
        <v>0.2</v>
      </c>
      <c r="N13" s="62">
        <f>IFERROR(IF(M13/L13&gt;100%,100%,M13/L13),"-")</f>
        <v>0.2</v>
      </c>
      <c r="O13" s="61" t="s">
        <v>69</v>
      </c>
      <c r="P13" s="58">
        <v>120000000</v>
      </c>
      <c r="Q13" s="58"/>
      <c r="R13" s="58"/>
      <c r="S13" s="58"/>
      <c r="T13" s="58"/>
      <c r="U13" s="57">
        <f t="shared" si="0"/>
        <v>120000000</v>
      </c>
      <c r="V13" s="58">
        <v>79800000</v>
      </c>
      <c r="W13" s="58"/>
      <c r="X13" s="58"/>
      <c r="Y13" s="58"/>
      <c r="Z13" s="58"/>
      <c r="AA13" s="57">
        <f t="shared" si="1"/>
        <v>79800000</v>
      </c>
      <c r="AB13" s="45">
        <f>IFERROR(AA13/U13,"-")</f>
        <v>0.66500000000000004</v>
      </c>
      <c r="AC13" s="15"/>
      <c r="AD13" s="16" t="s">
        <v>36</v>
      </c>
      <c r="AE13" s="17" t="s">
        <v>55</v>
      </c>
      <c r="AF13" s="8"/>
      <c r="AG13" s="8"/>
    </row>
    <row r="14" spans="1:74" ht="71.25" x14ac:dyDescent="0.2">
      <c r="A14" s="6">
        <v>309</v>
      </c>
      <c r="B14" s="5" t="s">
        <v>31</v>
      </c>
      <c r="C14" s="5" t="s">
        <v>41</v>
      </c>
      <c r="D14" s="5" t="s">
        <v>42</v>
      </c>
      <c r="E14" s="4" t="s">
        <v>50</v>
      </c>
      <c r="F14" s="13" t="s">
        <v>45</v>
      </c>
      <c r="G14" s="89">
        <v>2022680010080</v>
      </c>
      <c r="H14" s="3" t="s">
        <v>59</v>
      </c>
      <c r="I14" s="19" t="s">
        <v>75</v>
      </c>
      <c r="J14" s="14">
        <v>44927</v>
      </c>
      <c r="K14" s="14">
        <v>45291</v>
      </c>
      <c r="L14" s="48">
        <v>0.1</v>
      </c>
      <c r="M14" s="59">
        <v>0</v>
      </c>
      <c r="N14" s="62">
        <f>IFERROR(IF(M14/L14&gt;100%,100%,M14/L14),"-")</f>
        <v>0</v>
      </c>
      <c r="O14" s="61" t="s">
        <v>79</v>
      </c>
      <c r="P14" s="58">
        <v>400000000</v>
      </c>
      <c r="Q14" s="58"/>
      <c r="R14" s="58"/>
      <c r="S14" s="58"/>
      <c r="T14" s="58"/>
      <c r="U14" s="57">
        <f t="shared" si="0"/>
        <v>400000000</v>
      </c>
      <c r="V14" s="58"/>
      <c r="W14" s="58"/>
      <c r="X14" s="58"/>
      <c r="Y14" s="58"/>
      <c r="Z14" s="58"/>
      <c r="AA14" s="57">
        <f t="shared" si="1"/>
        <v>0</v>
      </c>
      <c r="AB14" s="45">
        <f>IFERROR(AA14/U14,"-")</f>
        <v>0</v>
      </c>
      <c r="AC14" s="20"/>
      <c r="AD14" s="16" t="s">
        <v>36</v>
      </c>
      <c r="AE14" s="17" t="s">
        <v>55</v>
      </c>
      <c r="AF14" s="8"/>
      <c r="AG14" s="8"/>
    </row>
    <row r="15" spans="1:74" ht="71.25" x14ac:dyDescent="0.2">
      <c r="A15" s="6">
        <v>311</v>
      </c>
      <c r="B15" s="5" t="s">
        <v>31</v>
      </c>
      <c r="C15" s="5" t="s">
        <v>41</v>
      </c>
      <c r="D15" s="5" t="s">
        <v>46</v>
      </c>
      <c r="E15" s="4" t="s">
        <v>47</v>
      </c>
      <c r="F15" s="13" t="s">
        <v>48</v>
      </c>
      <c r="G15" s="89">
        <v>2021680010139</v>
      </c>
      <c r="H15" s="5" t="s">
        <v>60</v>
      </c>
      <c r="I15" s="19" t="s">
        <v>76</v>
      </c>
      <c r="J15" s="14">
        <v>44927</v>
      </c>
      <c r="K15" s="14">
        <v>45291</v>
      </c>
      <c r="L15" s="47">
        <v>1</v>
      </c>
      <c r="M15" s="63">
        <v>0.3</v>
      </c>
      <c r="N15" s="62">
        <f>IFERROR(IF(M15/L15&gt;100%,100%,M15/L15),"-")</f>
        <v>0.3</v>
      </c>
      <c r="O15" s="61" t="s">
        <v>70</v>
      </c>
      <c r="P15" s="58">
        <v>55000000</v>
      </c>
      <c r="Q15" s="58"/>
      <c r="R15" s="58"/>
      <c r="S15" s="58"/>
      <c r="T15" s="58"/>
      <c r="U15" s="57">
        <f t="shared" si="0"/>
        <v>55000000</v>
      </c>
      <c r="V15" s="58">
        <v>37800000</v>
      </c>
      <c r="W15" s="58"/>
      <c r="X15" s="58"/>
      <c r="Y15" s="58"/>
      <c r="Z15" s="58"/>
      <c r="AA15" s="57">
        <f t="shared" si="1"/>
        <v>37800000</v>
      </c>
      <c r="AB15" s="45">
        <f>IFERROR(AA15/U15,"-")</f>
        <v>0.68727272727272726</v>
      </c>
      <c r="AC15" s="15"/>
      <c r="AD15" s="16" t="s">
        <v>36</v>
      </c>
      <c r="AE15" s="17" t="s">
        <v>55</v>
      </c>
      <c r="AF15" s="8"/>
      <c r="AG15" s="8"/>
    </row>
    <row r="16" spans="1:74" s="35" customFormat="1" x14ac:dyDescent="0.2">
      <c r="A16" s="21" cm="1">
        <f t="array" ref="A16">SUM(--(FREQUENCY(A9:A15,A9:A15)&gt;0))</f>
        <v>7</v>
      </c>
      <c r="B16" s="22"/>
      <c r="C16" s="23"/>
      <c r="D16" s="23"/>
      <c r="E16" s="23"/>
      <c r="F16" s="23"/>
      <c r="G16" s="23"/>
      <c r="H16" s="23"/>
      <c r="I16" s="23"/>
      <c r="J16" s="23"/>
      <c r="K16" s="24"/>
      <c r="L16" s="25"/>
      <c r="M16" s="65" t="s">
        <v>78</v>
      </c>
      <c r="N16" s="64">
        <v>0.20660000000000001</v>
      </c>
      <c r="O16" s="26"/>
      <c r="P16" s="28">
        <f>SUBTOTAL(9,P9:P15)</f>
        <v>1600000000</v>
      </c>
      <c r="Q16" s="28">
        <f t="shared" ref="Q16:T16" si="2">SUBTOTAL(9,Q9:Q15)</f>
        <v>0</v>
      </c>
      <c r="R16" s="28">
        <f t="shared" si="2"/>
        <v>0</v>
      </c>
      <c r="S16" s="28">
        <f t="shared" si="2"/>
        <v>0</v>
      </c>
      <c r="T16" s="28">
        <f t="shared" si="2"/>
        <v>0</v>
      </c>
      <c r="U16" s="29">
        <f>SUBTOTAL(9,U9:U15)</f>
        <v>1600000000</v>
      </c>
      <c r="V16" s="28">
        <f>SUBTOTAL(9,V9:V15)</f>
        <v>987533333.33000004</v>
      </c>
      <c r="W16" s="28">
        <f t="shared" ref="W16" si="3">SUBTOTAL(9,W9:W15)</f>
        <v>0</v>
      </c>
      <c r="X16" s="28">
        <f t="shared" ref="X16" si="4">SUBTOTAL(9,X9:X15)</f>
        <v>0</v>
      </c>
      <c r="Y16" s="28">
        <f t="shared" ref="Y16" si="5">SUBTOTAL(9,Y9:Y15)</f>
        <v>0</v>
      </c>
      <c r="Z16" s="28">
        <f t="shared" ref="Z16" si="6">SUBTOTAL(9,Z9:Z15)</f>
        <v>0</v>
      </c>
      <c r="AA16" s="29">
        <f>SUBTOTAL(9,AA9:AA15)</f>
        <v>987533333.33000004</v>
      </c>
      <c r="AB16" s="46">
        <f>IFERROR(AA16/U16,"-")</f>
        <v>0.61720833333125003</v>
      </c>
      <c r="AC16" s="27"/>
      <c r="AD16" s="26"/>
      <c r="AE16" s="26"/>
    </row>
    <row r="17" spans="7:74" s="35" customFormat="1" ht="14.25" x14ac:dyDescent="0.2">
      <c r="G17" s="41"/>
      <c r="L17" s="42"/>
      <c r="M17" s="42"/>
      <c r="N17" s="42"/>
      <c r="O17" s="42"/>
      <c r="AB17" s="42"/>
      <c r="AD17" s="43"/>
      <c r="AE17" s="4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7:74" x14ac:dyDescent="0.25"/>
  </sheetData>
  <mergeCells count="18">
    <mergeCell ref="A1:A4"/>
    <mergeCell ref="B1:AB4"/>
    <mergeCell ref="AC1:AE1"/>
    <mergeCell ref="AC2:AE2"/>
    <mergeCell ref="AC3:AE3"/>
    <mergeCell ref="AC4:AE4"/>
    <mergeCell ref="A5:C5"/>
    <mergeCell ref="D5:G5"/>
    <mergeCell ref="A6:C6"/>
    <mergeCell ref="D6:G6"/>
    <mergeCell ref="A7:F7"/>
    <mergeCell ref="G7:K7"/>
    <mergeCell ref="AC7:AC8"/>
    <mergeCell ref="AD7:AE7"/>
    <mergeCell ref="L7:N7"/>
    <mergeCell ref="P7:U7"/>
    <mergeCell ref="V7:AA7"/>
    <mergeCell ref="AB7:AB8"/>
  </mergeCells>
  <conditionalFormatting sqref="N9">
    <cfRule type="cellIs" dxfId="5" priority="4" operator="between">
      <formula>0.66</formula>
      <formula>1</formula>
    </cfRule>
    <cfRule type="cellIs" dxfId="4" priority="5" operator="between">
      <formula>0.33</formula>
      <formula>0.66</formula>
    </cfRule>
    <cfRule type="cellIs" dxfId="3" priority="6" operator="between">
      <formula>0</formula>
      <formula>0.33</formula>
    </cfRule>
  </conditionalFormatting>
  <conditionalFormatting sqref="N10:N15">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2023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2023-06-08T18:39:35Z</dcterms:modified>
</cp:coreProperties>
</file>