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0 - Seguimiento al PDM\03 - Marzo\Revisados\Publicar\"/>
    </mc:Choice>
  </mc:AlternateContent>
  <xr:revisionPtr revIDLastSave="0" documentId="13_ncr:1_{867B2671-6193-417D-B255-56D179891A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3" sheetId="1" r:id="rId1"/>
  </sheets>
  <definedNames>
    <definedName name="_xlnm._FilterDatabase" localSheetId="0" hidden="1">'PA 2023'!$A$8:$AG$14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" l="1"/>
  <c r="A15" i="1"/>
  <c r="AA14" i="1"/>
  <c r="AA13" i="1"/>
  <c r="AA11" i="1"/>
  <c r="AA10" i="1"/>
  <c r="AA9" i="1"/>
  <c r="U11" i="1"/>
  <c r="U14" i="1"/>
  <c r="AB14" i="1" s="1"/>
  <c r="U13" i="1"/>
  <c r="AB13" i="1" s="1"/>
  <c r="U10" i="1"/>
  <c r="Z15" i="1"/>
  <c r="Y15" i="1"/>
  <c r="X15" i="1"/>
  <c r="W15" i="1"/>
  <c r="V15" i="1"/>
  <c r="Q15" i="1"/>
  <c r="R15" i="1"/>
  <c r="S15" i="1"/>
  <c r="T15" i="1"/>
  <c r="P15" i="1"/>
  <c r="N11" i="1"/>
  <c r="N10" i="1"/>
  <c r="N9" i="1"/>
  <c r="N14" i="1"/>
  <c r="N13" i="1"/>
  <c r="AB9" i="1" l="1"/>
  <c r="AB11" i="1"/>
  <c r="AB10" i="1"/>
  <c r="AA15" i="1"/>
  <c r="U15" i="1"/>
  <c r="AB15" i="1" s="1"/>
  <c r="AC15" i="1" l="1"/>
</calcChain>
</file>

<file path=xl/sharedStrings.xml><?xml version="1.0" encoding="utf-8"?>
<sst xmlns="http://schemas.openxmlformats.org/spreadsheetml/2006/main" count="98" uniqueCount="71">
  <si>
    <t xml:space="preserve"> PLAN DE ACCIÓN - PLAN DE DESARROLLO MUNICIPAL
INSTITUTO DE VIVIENDA Y REFORMA URBANA DEL MUNICIPIO DE BUCARAMANGA - INVISBU</t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</si>
  <si>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</si>
  <si>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</si>
  <si>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</si>
  <si>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</si>
  <si>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</si>
  <si>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</si>
  <si>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</si>
  <si>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</si>
  <si>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</si>
  <si>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</si>
  <si>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</si>
  <si>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</si>
  <si>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</si>
  <si>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</si>
  <si>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</si>
  <si>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</si>
  <si>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</si>
  <si>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</si>
  <si>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</si>
  <si>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</si>
  <si>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</si>
  <si>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</si>
  <si>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</si>
  <si>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</si>
  <si>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</si>
  <si>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</si>
  <si>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</si>
  <si>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</si>
  <si>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</si>
  <si>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</si>
  <si>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</si>
  <si>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</si>
  <si>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</si>
  <si>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</si>
  <si>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</si>
  <si>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</si>
  <si>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</si>
  <si>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</si>
  <si>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INVISBU</t>
  </si>
  <si>
    <t>Entregar 500 soluciones de vivienda con obras complementarias.</t>
  </si>
  <si>
    <t>Número de soluciones de vivienda entregadas con obras complementarias.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</si>
  <si>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</si>
  <si>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</si>
  <si>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</si>
  <si>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</si>
  <si>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</si>
  <si>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</si>
  <si>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BUCARAMANGA CIUDAD VITAL: LA VIDA ES SAGRADA</t>
  </si>
  <si>
    <t>Bucaramanga, Territorio Ordenado</t>
  </si>
  <si>
    <t>Planeando Construimos Ciudad Y Territorio</t>
  </si>
  <si>
    <t>Formular 1 Operación Urbana Estratégica - OUE.</t>
  </si>
  <si>
    <t>Porcentaje de avance en la formulación de la Operación Urbana Estratégica - OUE.</t>
  </si>
  <si>
    <r>
      <t xml:space="preserve">Código:  </t>
    </r>
    <r>
      <rPr>
        <sz val="11"/>
        <rFont val="Arial"/>
        <family val="2"/>
      </rPr>
      <t>F-DPM-1210-238,37-030</t>
    </r>
  </si>
  <si>
    <t>MEJORAMIENTO DE VIVIENDA URBANA Y RURAL EN EL MUNICIPIO DE BUCARAMANGA</t>
  </si>
  <si>
    <t>Meta no programada para la vigencia</t>
  </si>
  <si>
    <t>Joaquín Tobón</t>
  </si>
  <si>
    <t>TOTAL COMPROMETIDO</t>
  </si>
  <si>
    <t>RECURSOS COMPROMETIDOS</t>
  </si>
  <si>
    <t>Asignar subsidios complementarios a hogares vulnerables.</t>
  </si>
  <si>
    <t>Entregar soluciones de vivienda con obras complementarias.</t>
  </si>
  <si>
    <t>2.3.2.02.02.005.4001031.54111.201 $ 784.350.000
2.3.2.02.02.008.4001031.82120.201 $310.500.000</t>
  </si>
  <si>
    <t>2.3.2.02.02.005.4001042.54112.201 $ 1.938.600.000
2.3.2.02.02.008.4001042.83990.201  $ 966.550.000</t>
  </si>
  <si>
    <t>2.3.2.02.02.005.4001041.54111.201</t>
  </si>
  <si>
    <t>2.3.2.02.02.005.4001004.54112.201 </t>
  </si>
  <si>
    <t>AVANCE FÍSICO</t>
  </si>
  <si>
    <t>EFICACIA</t>
  </si>
  <si>
    <t>DESARROLLO DE LA INTERVENTORIA TÉCNICA, ADMINISTRATIVA, FINANCIERA, AMBIENTAL, DE SEGURIDAD Y SALUD EN EL TRABAJO PARA LA OBRA PÚBLICA DE MEJORAMIENTOS DE VIVIENDA URBANAS EN CUATRO BARRIOS DEL MUNICIPIO DE BUCARAMANGA</t>
  </si>
  <si>
    <t>Proyecto Nuevo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</si>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</sst>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9"/>
      <color rgb="FF555555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justify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9" fontId="6" fillId="3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3" borderId="6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justify"/>
    </xf>
    <xf numFmtId="0" fontId="2" fillId="3" borderId="7" xfId="2" applyFont="1" applyFill="1" applyBorder="1"/>
    <xf numFmtId="9" fontId="3" fillId="3" borderId="7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0" fontId="4" fillId="0" borderId="0" xfId="2"/>
    <xf numFmtId="0" fontId="4" fillId="2" borderId="0" xfId="2" applyFill="1" applyAlignment="1">
      <alignment vertical="top"/>
    </xf>
    <xf numFmtId="0" fontId="4" fillId="2" borderId="3" xfId="2" applyFill="1" applyBorder="1" applyAlignment="1">
      <alignment vertical="top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166" fontId="4" fillId="0" borderId="0" xfId="2" applyNumberFormat="1"/>
    <xf numFmtId="5" fontId="4" fillId="0" borderId="0" xfId="2" applyNumberFormat="1"/>
    <xf numFmtId="0" fontId="10" fillId="3" borderId="1" xfId="1" applyFont="1" applyFill="1" applyBorder="1" applyAlignment="1">
      <alignment horizontal="justify" vertical="center" wrapText="1"/>
    </xf>
    <xf numFmtId="167" fontId="4" fillId="0" borderId="0" xfId="5" applyNumberFormat="1" applyFont="1"/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justify" vertical="center" wrapText="1"/>
    </xf>
    <xf numFmtId="1" fontId="4" fillId="0" borderId="2" xfId="1" applyNumberFormat="1" applyFont="1" applyBorder="1" applyAlignment="1">
      <alignment horizontal="right" vertical="center"/>
    </xf>
    <xf numFmtId="0" fontId="4" fillId="2" borderId="0" xfId="2" applyFill="1" applyAlignment="1">
      <alignment horizontal="center" vertical="center"/>
    </xf>
    <xf numFmtId="0" fontId="4" fillId="2" borderId="3" xfId="2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1" fillId="0" borderId="0" xfId="0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4" fillId="2" borderId="0" xfId="2" applyNumberFormat="1" applyFill="1" applyAlignment="1">
      <alignment vertical="top"/>
    </xf>
    <xf numFmtId="14" fontId="5" fillId="2" borderId="0" xfId="2" applyNumberFormat="1" applyFont="1" applyFill="1" applyAlignment="1">
      <alignment vertical="center"/>
    </xf>
    <xf numFmtId="0" fontId="4" fillId="2" borderId="1" xfId="2" applyFill="1" applyBorder="1" applyAlignment="1">
      <alignment vertical="center"/>
    </xf>
    <xf numFmtId="165" fontId="2" fillId="0" borderId="1" xfId="3" applyNumberFormat="1" applyFont="1" applyFill="1" applyBorder="1" applyAlignment="1">
      <alignment horizontal="right" vertical="center" wrapText="1"/>
    </xf>
    <xf numFmtId="0" fontId="10" fillId="3" borderId="2" xfId="1" applyFont="1" applyFill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/>
    </xf>
    <xf numFmtId="165" fontId="3" fillId="3" borderId="1" xfId="3" applyNumberFormat="1" applyFont="1" applyFill="1" applyBorder="1" applyAlignment="1">
      <alignment horizontal="right" vertical="center" wrapText="1"/>
    </xf>
    <xf numFmtId="165" fontId="3" fillId="3" borderId="2" xfId="3" applyNumberFormat="1" applyFont="1" applyFill="1" applyBorder="1" applyAlignment="1">
      <alignment horizontal="right"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5" fontId="4" fillId="0" borderId="1" xfId="2" applyNumberFormat="1" applyBorder="1" applyAlignment="1">
      <alignment horizontal="right"/>
    </xf>
    <xf numFmtId="165" fontId="3" fillId="0" borderId="1" xfId="1" applyNumberFormat="1" applyFont="1" applyBorder="1" applyAlignment="1">
      <alignment horizontal="right" vertical="center" wrapText="1"/>
    </xf>
    <xf numFmtId="165" fontId="2" fillId="3" borderId="1" xfId="3" applyNumberFormat="1" applyFont="1" applyFill="1" applyBorder="1" applyAlignment="1">
      <alignment horizontal="right" vertical="center"/>
    </xf>
    <xf numFmtId="165" fontId="3" fillId="3" borderId="1" xfId="3" applyNumberFormat="1" applyFont="1" applyFill="1" applyBorder="1" applyAlignment="1">
      <alignment horizontal="right" vertical="center"/>
    </xf>
    <xf numFmtId="1" fontId="2" fillId="0" borderId="2" xfId="1" applyNumberFormat="1" applyFont="1" applyFill="1" applyBorder="1" applyAlignment="1">
      <alignment horizontal="right" vertical="center"/>
    </xf>
    <xf numFmtId="9" fontId="2" fillId="0" borderId="2" xfId="4" applyFont="1" applyFill="1" applyBorder="1" applyAlignment="1">
      <alignment horizontal="center" vertical="center" wrapText="1"/>
    </xf>
    <xf numFmtId="9" fontId="2" fillId="0" borderId="5" xfId="4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65" fontId="3" fillId="3" borderId="2" xfId="3" applyNumberFormat="1" applyFont="1" applyFill="1" applyBorder="1" applyAlignment="1">
      <alignment horizontal="right" vertical="center" wrapText="1"/>
    </xf>
    <xf numFmtId="165" fontId="3" fillId="3" borderId="5" xfId="3" applyNumberFormat="1" applyFont="1" applyFill="1" applyBorder="1" applyAlignment="1">
      <alignment horizontal="right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/>
    </xf>
    <xf numFmtId="2" fontId="2" fillId="0" borderId="0" xfId="1" applyNumberFormat="1" applyFont="1" applyAlignment="1">
      <alignment horizontal="center" vertical="center" wrapText="1"/>
    </xf>
    <xf numFmtId="2" fontId="3" fillId="0" borderId="4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left" vertical="center" wrapText="1"/>
    </xf>
    <xf numFmtId="2" fontId="3" fillId="0" borderId="7" xfId="1" applyNumberFormat="1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 applyProtection="1">
      <alignment horizontal="left" vertical="center" wrapText="1"/>
      <protection locked="0"/>
    </xf>
  </cellXfs>
  <cellStyles count="11">
    <cellStyle name="Millares" xfId="5" builtinId="3"/>
    <cellStyle name="Millares [0] 2" xfId="9" xr:uid="{00000000-0005-0000-0000-000002000000}"/>
    <cellStyle name="Millares 2" xfId="8" xr:uid="{00000000-0005-0000-0000-000003000000}"/>
    <cellStyle name="Millares 3" xfId="10" xr:uid="{00000000-0005-0000-0000-000004000000}"/>
    <cellStyle name="Moneda 3" xfId="3" xr:uid="{00000000-0005-0000-0000-000005000000}"/>
    <cellStyle name="Moneda 3 2" xfId="7" xr:uid="{00000000-0005-0000-0000-000006000000}"/>
    <cellStyle name="Normal" xfId="0" builtinId="0"/>
    <cellStyle name="Normal 13" xfId="6" xr:uid="{00000000-0005-0000-0000-000008000000}"/>
    <cellStyle name="Normal 2" xfId="2" xr:uid="{00000000-0005-0000-0000-000009000000}"/>
    <cellStyle name="Normal 2 2" xfId="1" xr:uid="{00000000-0005-0000-0000-00000A000000}"/>
    <cellStyle name="Porcentaje 2" xfId="4" xr:uid="{00000000-0005-0000-0000-00000B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517995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showGridLines="0" tabSelected="1" zoomScale="60" zoomScaleNormal="60" workbookViewId="0">
      <selection activeCell="AD5" sqref="AD5"/>
    </sheetView>
  </sheetViews>
  <sheetFormatPr baseColWidth="10" defaultColWidth="0" defaultRowHeight="14.25" zeroHeight="1" x14ac:dyDescent="0.2"/>
  <cols>
    <col min="1" max="1" width="8.42578125" style="22" customWidth="1"/>
    <col min="2" max="2" width="22.5703125" style="22" customWidth="1"/>
    <col min="3" max="3" width="21.28515625" style="22" customWidth="1"/>
    <col min="4" max="4" width="17.42578125" style="22" customWidth="1"/>
    <col min="5" max="6" width="36.42578125" style="22" customWidth="1"/>
    <col min="7" max="7" width="19.28515625" style="22" customWidth="1"/>
    <col min="8" max="8" width="52.28515625" style="22" customWidth="1"/>
    <col min="9" max="9" width="35.28515625" style="22" customWidth="1"/>
    <col min="10" max="10" width="15.28515625" style="22" customWidth="1"/>
    <col min="11" max="11" width="15.7109375" style="22" customWidth="1"/>
    <col min="12" max="12" width="17" style="22" customWidth="1"/>
    <col min="13" max="14" width="14.7109375" style="22" customWidth="1"/>
    <col min="15" max="15" width="50" style="22" customWidth="1"/>
    <col min="16" max="16" width="19.28515625" style="22" customWidth="1"/>
    <col min="17" max="18" width="11.7109375" style="22" customWidth="1"/>
    <col min="19" max="19" width="15.42578125" style="22" customWidth="1"/>
    <col min="20" max="20" width="11.7109375" style="22" customWidth="1"/>
    <col min="21" max="21" width="23.7109375" style="22" customWidth="1"/>
    <col min="22" max="22" width="18.28515625" style="22" customWidth="1"/>
    <col min="23" max="24" width="11.7109375" style="22" customWidth="1"/>
    <col min="25" max="25" width="16.7109375" style="22" customWidth="1"/>
    <col min="26" max="26" width="11.7109375" style="22" customWidth="1"/>
    <col min="27" max="27" width="29.42578125" style="22" customWidth="1"/>
    <col min="28" max="28" width="19.7109375" style="22" customWidth="1"/>
    <col min="29" max="29" width="23.7109375" style="22" customWidth="1"/>
    <col min="30" max="30" width="22.28515625" style="22" customWidth="1"/>
    <col min="31" max="31" width="23.28515625" style="22" customWidth="1"/>
    <col min="32" max="33" width="12.7109375" style="22" customWidth="1"/>
    <col min="34" max="47" width="0" style="22" hidden="1"/>
    <col min="48" max="16384" width="12.7109375" style="22" hidden="1"/>
  </cols>
  <sheetData>
    <row r="1" spans="1:31" ht="14.1" customHeight="1" x14ac:dyDescent="0.2">
      <c r="A1" s="82"/>
      <c r="B1" s="83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97" t="s">
        <v>53</v>
      </c>
      <c r="AD1" s="97"/>
      <c r="AE1" s="97"/>
    </row>
    <row r="2" spans="1:31" ht="15" x14ac:dyDescent="0.2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7" t="s">
        <v>69</v>
      </c>
      <c r="AD2" s="88"/>
      <c r="AE2" s="89"/>
    </row>
    <row r="3" spans="1:31" ht="14.1" customHeight="1" x14ac:dyDescent="0.2">
      <c r="A3" s="82"/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7" t="s">
        <v>70</v>
      </c>
      <c r="AD3" s="88"/>
      <c r="AE3" s="89"/>
    </row>
    <row r="4" spans="1:31" ht="15" x14ac:dyDescent="0.2">
      <c r="A4" s="82"/>
      <c r="B4" s="85"/>
      <c r="C4" s="86"/>
      <c r="D4" s="84"/>
      <c r="E4" s="84"/>
      <c r="F4" s="84"/>
      <c r="G4" s="84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97" t="s">
        <v>1</v>
      </c>
      <c r="AD4" s="97"/>
      <c r="AE4" s="97"/>
    </row>
    <row r="5" spans="1:31" ht="15" customHeight="1" x14ac:dyDescent="0.2">
      <c r="A5" s="90" t="s">
        <v>2</v>
      </c>
      <c r="B5" s="90"/>
      <c r="C5" s="90"/>
      <c r="D5" s="92">
        <v>45031</v>
      </c>
      <c r="E5" s="92"/>
      <c r="F5" s="92"/>
      <c r="G5" s="92"/>
      <c r="H5" s="50"/>
      <c r="I5" s="50"/>
      <c r="J5" s="50"/>
      <c r="K5" s="50"/>
      <c r="L5" s="5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4"/>
    </row>
    <row r="6" spans="1:31" s="45" customFormat="1" ht="16.149999999999999" customHeight="1" x14ac:dyDescent="0.25">
      <c r="A6" s="90" t="s">
        <v>3</v>
      </c>
      <c r="B6" s="90"/>
      <c r="C6" s="90"/>
      <c r="D6" s="93">
        <v>45016</v>
      </c>
      <c r="E6" s="93"/>
      <c r="F6" s="93"/>
      <c r="G6" s="94"/>
      <c r="H6" s="51"/>
      <c r="I6" s="51"/>
      <c r="J6" s="51"/>
      <c r="K6" s="51"/>
      <c r="L6" s="51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</row>
    <row r="7" spans="1:31" ht="15" x14ac:dyDescent="0.2">
      <c r="A7" s="52"/>
      <c r="B7" s="91" t="s">
        <v>4</v>
      </c>
      <c r="C7" s="91"/>
      <c r="D7" s="91"/>
      <c r="E7" s="91"/>
      <c r="F7" s="91"/>
      <c r="G7" s="91" t="s">
        <v>5</v>
      </c>
      <c r="H7" s="91"/>
      <c r="I7" s="91"/>
      <c r="J7" s="91"/>
      <c r="K7" s="91"/>
      <c r="L7" s="91" t="s">
        <v>6</v>
      </c>
      <c r="M7" s="91"/>
      <c r="N7" s="91"/>
      <c r="O7" s="91" t="s">
        <v>7</v>
      </c>
      <c r="P7" s="91"/>
      <c r="Q7" s="91"/>
      <c r="R7" s="91"/>
      <c r="S7" s="91"/>
      <c r="T7" s="91"/>
      <c r="U7" s="91"/>
      <c r="V7" s="95" t="s">
        <v>58</v>
      </c>
      <c r="W7" s="95"/>
      <c r="X7" s="95"/>
      <c r="Y7" s="95"/>
      <c r="Z7" s="95"/>
      <c r="AA7" s="95"/>
      <c r="AB7" s="96" t="s">
        <v>8</v>
      </c>
      <c r="AC7" s="96" t="s">
        <v>9</v>
      </c>
      <c r="AD7" s="96" t="s">
        <v>10</v>
      </c>
      <c r="AE7" s="96"/>
    </row>
    <row r="8" spans="1:31" ht="45" x14ac:dyDescent="0.2">
      <c r="A8" s="34" t="s">
        <v>11</v>
      </c>
      <c r="B8" s="35" t="s">
        <v>12</v>
      </c>
      <c r="C8" s="34" t="s">
        <v>13</v>
      </c>
      <c r="D8" s="34" t="s">
        <v>14</v>
      </c>
      <c r="E8" s="34" t="s">
        <v>15</v>
      </c>
      <c r="F8" s="35" t="s">
        <v>16</v>
      </c>
      <c r="G8" s="35" t="s">
        <v>17</v>
      </c>
      <c r="H8" s="35" t="s">
        <v>18</v>
      </c>
      <c r="I8" s="35" t="s">
        <v>19</v>
      </c>
      <c r="J8" s="35" t="s">
        <v>20</v>
      </c>
      <c r="K8" s="35" t="s">
        <v>21</v>
      </c>
      <c r="L8" s="35" t="s">
        <v>22</v>
      </c>
      <c r="M8" s="56" t="s">
        <v>23</v>
      </c>
      <c r="N8" s="56" t="s">
        <v>65</v>
      </c>
      <c r="O8" s="34" t="s">
        <v>24</v>
      </c>
      <c r="P8" s="35" t="s">
        <v>25</v>
      </c>
      <c r="Q8" s="35" t="s">
        <v>26</v>
      </c>
      <c r="R8" s="35" t="s">
        <v>27</v>
      </c>
      <c r="S8" s="35" t="s">
        <v>28</v>
      </c>
      <c r="T8" s="35" t="s">
        <v>29</v>
      </c>
      <c r="U8" s="35" t="s">
        <v>30</v>
      </c>
      <c r="V8" s="35" t="s">
        <v>25</v>
      </c>
      <c r="W8" s="35" t="s">
        <v>26</v>
      </c>
      <c r="X8" s="35" t="s">
        <v>27</v>
      </c>
      <c r="Y8" s="35" t="s">
        <v>28</v>
      </c>
      <c r="Z8" s="35" t="s">
        <v>29</v>
      </c>
      <c r="AA8" s="56" t="s">
        <v>57</v>
      </c>
      <c r="AB8" s="96"/>
      <c r="AC8" s="96"/>
      <c r="AD8" s="35" t="s">
        <v>31</v>
      </c>
      <c r="AE8" s="35" t="s">
        <v>32</v>
      </c>
    </row>
    <row r="9" spans="1:31" ht="100.5" customHeight="1" x14ac:dyDescent="0.2">
      <c r="A9" s="1">
        <v>120</v>
      </c>
      <c r="B9" s="25" t="s">
        <v>33</v>
      </c>
      <c r="C9" s="25" t="s">
        <v>34</v>
      </c>
      <c r="D9" s="2" t="s">
        <v>35</v>
      </c>
      <c r="E9" s="32" t="s">
        <v>36</v>
      </c>
      <c r="F9" s="3" t="s">
        <v>37</v>
      </c>
      <c r="G9" s="65">
        <v>20200680010042</v>
      </c>
      <c r="H9" s="40" t="s">
        <v>38</v>
      </c>
      <c r="I9" s="26" t="s">
        <v>59</v>
      </c>
      <c r="J9" s="27">
        <v>44958</v>
      </c>
      <c r="K9" s="27">
        <v>44957</v>
      </c>
      <c r="L9" s="4">
        <v>166</v>
      </c>
      <c r="M9" s="5">
        <v>31</v>
      </c>
      <c r="N9" s="57">
        <f>IFERROR(IF(M9/L9&gt;100%,100%,M9/L9),"-")</f>
        <v>0.18674698795180722</v>
      </c>
      <c r="O9" s="11" t="s">
        <v>61</v>
      </c>
      <c r="P9" s="53">
        <v>1094850000</v>
      </c>
      <c r="Q9" s="53"/>
      <c r="R9" s="53"/>
      <c r="S9" s="53"/>
      <c r="T9" s="53"/>
      <c r="U9" s="58">
        <f>SUM(P9:T9)</f>
        <v>1094850000</v>
      </c>
      <c r="V9" s="53">
        <v>507420000</v>
      </c>
      <c r="W9" s="60"/>
      <c r="X9" s="60"/>
      <c r="Y9" s="61"/>
      <c r="Z9" s="61"/>
      <c r="AA9" s="58">
        <f>SUM(V9:Z9)</f>
        <v>507420000</v>
      </c>
      <c r="AB9" s="36">
        <f>IFERROR(AA9/U9,"-")</f>
        <v>0.46346074804767778</v>
      </c>
      <c r="AC9" s="6"/>
      <c r="AD9" s="47" t="s">
        <v>39</v>
      </c>
      <c r="AE9" s="28" t="s">
        <v>56</v>
      </c>
    </row>
    <row r="10" spans="1:31" ht="96" customHeight="1" x14ac:dyDescent="0.2">
      <c r="A10" s="34">
        <v>121</v>
      </c>
      <c r="B10" s="7" t="s">
        <v>33</v>
      </c>
      <c r="C10" s="7" t="s">
        <v>34</v>
      </c>
      <c r="D10" s="7" t="s">
        <v>35</v>
      </c>
      <c r="E10" s="54" t="s">
        <v>40</v>
      </c>
      <c r="F10" s="55" t="s">
        <v>41</v>
      </c>
      <c r="G10" s="65">
        <v>20200680010042</v>
      </c>
      <c r="H10" s="40" t="s">
        <v>38</v>
      </c>
      <c r="I10" s="26" t="s">
        <v>60</v>
      </c>
      <c r="J10" s="27">
        <v>44958</v>
      </c>
      <c r="K10" s="27">
        <v>44957</v>
      </c>
      <c r="L10" s="38">
        <v>160</v>
      </c>
      <c r="M10" s="39">
        <v>0</v>
      </c>
      <c r="N10" s="57">
        <f>IFERROR(IF(M10/L10&gt;100%,100%,M10/L10),"-")</f>
        <v>0</v>
      </c>
      <c r="O10" s="11" t="s">
        <v>62</v>
      </c>
      <c r="P10" s="53">
        <v>2905150000</v>
      </c>
      <c r="Q10" s="53"/>
      <c r="R10" s="53"/>
      <c r="S10" s="53"/>
      <c r="T10" s="53"/>
      <c r="U10" s="59">
        <f>SUM(P10:T10)</f>
        <v>2905150000</v>
      </c>
      <c r="V10" s="53">
        <v>612016666</v>
      </c>
      <c r="W10" s="60"/>
      <c r="X10" s="60"/>
      <c r="Y10" s="61"/>
      <c r="Z10" s="61"/>
      <c r="AA10" s="59">
        <f>SUM(V10:Z10)</f>
        <v>612016666</v>
      </c>
      <c r="AB10" s="36">
        <f>IFERROR(AA10/U10,"-")</f>
        <v>0.21066611569110028</v>
      </c>
      <c r="AC10" s="6"/>
      <c r="AD10" s="48" t="s">
        <v>39</v>
      </c>
      <c r="AE10" s="28" t="s">
        <v>56</v>
      </c>
    </row>
    <row r="11" spans="1:31" ht="71.25" x14ac:dyDescent="0.2">
      <c r="A11" s="34">
        <v>122</v>
      </c>
      <c r="B11" s="7" t="s">
        <v>33</v>
      </c>
      <c r="C11" s="7" t="s">
        <v>34</v>
      </c>
      <c r="D11" s="7" t="s">
        <v>42</v>
      </c>
      <c r="E11" s="54" t="s">
        <v>43</v>
      </c>
      <c r="F11" s="55" t="s">
        <v>44</v>
      </c>
      <c r="G11" s="65">
        <v>20210680010132</v>
      </c>
      <c r="H11" s="40" t="s">
        <v>54</v>
      </c>
      <c r="I11" s="26"/>
      <c r="J11" s="27">
        <v>44958</v>
      </c>
      <c r="K11" s="27">
        <v>44957</v>
      </c>
      <c r="L11" s="78">
        <v>0</v>
      </c>
      <c r="M11" s="76">
        <v>0</v>
      </c>
      <c r="N11" s="80" t="str">
        <f>IFERROR(IF(M11/L11&gt;100%,100%,M11/L11),"-")</f>
        <v>-</v>
      </c>
      <c r="O11" s="11" t="s">
        <v>63</v>
      </c>
      <c r="P11" s="53">
        <v>1409290212.97</v>
      </c>
      <c r="Q11" s="53"/>
      <c r="R11" s="53"/>
      <c r="S11" s="53"/>
      <c r="T11" s="53"/>
      <c r="U11" s="74">
        <f>SUM(P11:T12)</f>
        <v>1500000000</v>
      </c>
      <c r="V11" s="53">
        <v>256407777</v>
      </c>
      <c r="W11" s="60"/>
      <c r="X11" s="60"/>
      <c r="Y11" s="61"/>
      <c r="Z11" s="61"/>
      <c r="AA11" s="74">
        <f>SUM(V11:Z12)</f>
        <v>256407777</v>
      </c>
      <c r="AB11" s="66">
        <f>IFERROR(AA11/U11,"-")</f>
        <v>0.17093851800000001</v>
      </c>
      <c r="AC11" s="68"/>
      <c r="AD11" s="70" t="s">
        <v>39</v>
      </c>
      <c r="AE11" s="72" t="s">
        <v>56</v>
      </c>
    </row>
    <row r="12" spans="1:31" ht="89.65" customHeight="1" x14ac:dyDescent="0.2">
      <c r="A12" s="34">
        <v>122</v>
      </c>
      <c r="B12" s="25" t="s">
        <v>33</v>
      </c>
      <c r="C12" s="25" t="s">
        <v>34</v>
      </c>
      <c r="D12" s="2" t="s">
        <v>42</v>
      </c>
      <c r="E12" s="32" t="s">
        <v>43</v>
      </c>
      <c r="F12" s="3" t="s">
        <v>44</v>
      </c>
      <c r="G12" s="65">
        <v>2023680010004</v>
      </c>
      <c r="H12" s="8" t="s">
        <v>67</v>
      </c>
      <c r="I12" s="29"/>
      <c r="J12" s="27">
        <v>44958</v>
      </c>
      <c r="K12" s="27">
        <v>44957</v>
      </c>
      <c r="L12" s="79"/>
      <c r="M12" s="77"/>
      <c r="N12" s="81"/>
      <c r="O12" s="11" t="s">
        <v>63</v>
      </c>
      <c r="P12" s="53">
        <v>90709787.030000001</v>
      </c>
      <c r="Q12" s="53"/>
      <c r="R12" s="53"/>
      <c r="S12" s="53"/>
      <c r="T12" s="53"/>
      <c r="U12" s="75"/>
      <c r="V12" s="53"/>
      <c r="W12" s="60"/>
      <c r="X12" s="60"/>
      <c r="Y12" s="61"/>
      <c r="Z12" s="61"/>
      <c r="AA12" s="75"/>
      <c r="AB12" s="67"/>
      <c r="AC12" s="69"/>
      <c r="AD12" s="71"/>
      <c r="AE12" s="73"/>
    </row>
    <row r="13" spans="1:31" ht="91.9" customHeight="1" x14ac:dyDescent="0.2">
      <c r="A13" s="34">
        <v>123</v>
      </c>
      <c r="B13" s="25" t="s">
        <v>33</v>
      </c>
      <c r="C13" s="25" t="s">
        <v>34</v>
      </c>
      <c r="D13" s="2" t="s">
        <v>45</v>
      </c>
      <c r="E13" s="32" t="s">
        <v>46</v>
      </c>
      <c r="F13" s="3" t="s">
        <v>47</v>
      </c>
      <c r="G13" s="42"/>
      <c r="H13" s="41" t="s">
        <v>55</v>
      </c>
      <c r="I13" s="26"/>
      <c r="J13" s="27">
        <v>44958</v>
      </c>
      <c r="K13" s="27">
        <v>44957</v>
      </c>
      <c r="L13" s="38">
        <v>0</v>
      </c>
      <c r="M13" s="39">
        <v>0</v>
      </c>
      <c r="N13" s="57" t="str">
        <f>IFERROR(IF(M13/L13&gt;100%,100%,M13/L13),"-")</f>
        <v>-</v>
      </c>
      <c r="O13" s="11"/>
      <c r="P13" s="53"/>
      <c r="Q13" s="53"/>
      <c r="R13" s="53"/>
      <c r="S13" s="53"/>
      <c r="T13" s="53"/>
      <c r="U13" s="59">
        <f>SUM(P13:T13)</f>
        <v>0</v>
      </c>
      <c r="V13" s="53"/>
      <c r="W13" s="60"/>
      <c r="X13" s="60"/>
      <c r="Y13" s="61"/>
      <c r="Z13" s="61"/>
      <c r="AA13" s="59">
        <f>SUM(V13:Z13)</f>
        <v>0</v>
      </c>
      <c r="AB13" s="36" t="str">
        <f>IFERROR(AA13/U13,"-")</f>
        <v>-</v>
      </c>
      <c r="AC13" s="37"/>
      <c r="AD13" s="48" t="s">
        <v>39</v>
      </c>
      <c r="AE13" s="28" t="s">
        <v>56</v>
      </c>
    </row>
    <row r="14" spans="1:31" ht="73.150000000000006" customHeight="1" x14ac:dyDescent="0.2">
      <c r="A14" s="34">
        <v>261</v>
      </c>
      <c r="B14" s="25" t="s">
        <v>48</v>
      </c>
      <c r="C14" s="25" t="s">
        <v>49</v>
      </c>
      <c r="D14" s="2" t="s">
        <v>50</v>
      </c>
      <c r="E14" s="32" t="s">
        <v>51</v>
      </c>
      <c r="F14" s="3" t="s">
        <v>52</v>
      </c>
      <c r="G14" s="42"/>
      <c r="H14" s="8" t="s">
        <v>68</v>
      </c>
      <c r="I14" s="26"/>
      <c r="J14" s="27">
        <v>44958</v>
      </c>
      <c r="K14" s="27">
        <v>44957</v>
      </c>
      <c r="L14" s="9">
        <v>0</v>
      </c>
      <c r="M14" s="10">
        <v>0</v>
      </c>
      <c r="N14" s="57" t="str">
        <f>IFERROR(IF(M14/L14&gt;100%,100%,M14/L14),"-")</f>
        <v>-</v>
      </c>
      <c r="O14" s="11" t="s">
        <v>64</v>
      </c>
      <c r="P14" s="53">
        <v>2000000000</v>
      </c>
      <c r="Q14" s="53"/>
      <c r="R14" s="53"/>
      <c r="S14" s="53"/>
      <c r="T14" s="53"/>
      <c r="U14" s="59">
        <f>SUM(P14:T14)</f>
        <v>2000000000</v>
      </c>
      <c r="V14" s="53"/>
      <c r="W14" s="62"/>
      <c r="X14" s="62"/>
      <c r="Y14" s="61"/>
      <c r="Z14" s="61"/>
      <c r="AA14" s="59">
        <f>SUM(V14:Z14)</f>
        <v>0</v>
      </c>
      <c r="AB14" s="36">
        <f>IFERROR(AA14/U14,"-")</f>
        <v>0</v>
      </c>
      <c r="AC14" s="6"/>
      <c r="AD14" s="49" t="s">
        <v>39</v>
      </c>
      <c r="AE14" s="28" t="s">
        <v>56</v>
      </c>
    </row>
    <row r="15" spans="1:31" ht="15" x14ac:dyDescent="0.2">
      <c r="A15" s="12">
        <f>SUM(--(FREQUENCY(A9:A14,A9:A14)&gt;0))</f>
        <v>5</v>
      </c>
      <c r="B15" s="13"/>
      <c r="C15" s="14"/>
      <c r="D15" s="14"/>
      <c r="E15" s="14"/>
      <c r="F15" s="14"/>
      <c r="G15" s="14"/>
      <c r="H15" s="14"/>
      <c r="I15" s="14"/>
      <c r="J15" s="14"/>
      <c r="K15" s="15"/>
      <c r="L15" s="16"/>
      <c r="M15" s="17" t="s">
        <v>66</v>
      </c>
      <c r="N15" s="16">
        <v>0.13320000000000001</v>
      </c>
      <c r="O15" s="18"/>
      <c r="P15" s="63">
        <f>SUBTOTAL(9,P9:P14)</f>
        <v>7500000000</v>
      </c>
      <c r="Q15" s="63">
        <f t="shared" ref="Q15:T15" si="0">SUBTOTAL(9,Q9:Q14)</f>
        <v>0</v>
      </c>
      <c r="R15" s="63">
        <f t="shared" si="0"/>
        <v>0</v>
      </c>
      <c r="S15" s="63">
        <f t="shared" si="0"/>
        <v>0</v>
      </c>
      <c r="T15" s="63">
        <f t="shared" si="0"/>
        <v>0</v>
      </c>
      <c r="U15" s="64">
        <f>SUBTOTAL(9,U9:U14)</f>
        <v>7500000000</v>
      </c>
      <c r="V15" s="63">
        <f>SUBTOTAL(9,V9:V14)</f>
        <v>1375844443</v>
      </c>
      <c r="W15" s="63">
        <f t="shared" ref="W15" si="1">SUBTOTAL(9,W9:W14)</f>
        <v>0</v>
      </c>
      <c r="X15" s="63">
        <f t="shared" ref="X15" si="2">SUBTOTAL(9,X9:X14)</f>
        <v>0</v>
      </c>
      <c r="Y15" s="63">
        <f t="shared" ref="Y15" si="3">SUBTOTAL(9,Y9:Y14)</f>
        <v>0</v>
      </c>
      <c r="Z15" s="63">
        <f t="shared" ref="Z15" si="4">SUBTOTAL(9,Z9:Z14)</f>
        <v>0</v>
      </c>
      <c r="AA15" s="64">
        <f>SUBTOTAL(9,AA9:AA14)</f>
        <v>1375844443</v>
      </c>
      <c r="AB15" s="20">
        <f>IFERROR(AA15/U15,"-")</f>
        <v>0.18344592573333332</v>
      </c>
      <c r="AC15" s="19">
        <f>SUBTOTAL(9,AC9:AC14)</f>
        <v>0</v>
      </c>
      <c r="AD15" s="18"/>
      <c r="AE15" s="18"/>
    </row>
    <row r="16" spans="1:31" x14ac:dyDescent="0.2"/>
    <row r="17" spans="6:29" x14ac:dyDescent="0.2">
      <c r="H17" s="46"/>
    </row>
    <row r="19" spans="6:29" hidden="1" x14ac:dyDescent="0.2">
      <c r="F19" s="21"/>
    </row>
    <row r="20" spans="6:29" hidden="1" x14ac:dyDescent="0.2">
      <c r="P20" s="30"/>
    </row>
    <row r="21" spans="6:29" hidden="1" x14ac:dyDescent="0.2">
      <c r="P21" s="31"/>
    </row>
    <row r="25" spans="6:29" ht="12.75" hidden="1" customHeight="1" x14ac:dyDescent="0.2"/>
    <row r="27" spans="6:29" hidden="1" x14ac:dyDescent="0.2">
      <c r="AC27" s="33"/>
    </row>
  </sheetData>
  <mergeCells count="27">
    <mergeCell ref="O7:U7"/>
    <mergeCell ref="AB7:AB8"/>
    <mergeCell ref="AC7:AC8"/>
    <mergeCell ref="AD7:AE7"/>
    <mergeCell ref="V7:AA7"/>
    <mergeCell ref="A5:C5"/>
    <mergeCell ref="A6:C6"/>
    <mergeCell ref="B7:F7"/>
    <mergeCell ref="G7:K7"/>
    <mergeCell ref="L7:N7"/>
    <mergeCell ref="D5:G5"/>
    <mergeCell ref="D6:G6"/>
    <mergeCell ref="A1:A4"/>
    <mergeCell ref="B1:AB4"/>
    <mergeCell ref="AC1:AE1"/>
    <mergeCell ref="AC2:AE2"/>
    <mergeCell ref="AC3:AE3"/>
    <mergeCell ref="AC4:AE4"/>
    <mergeCell ref="M11:M12"/>
    <mergeCell ref="L11:L12"/>
    <mergeCell ref="U11:U12"/>
    <mergeCell ref="N11:N12"/>
    <mergeCell ref="AB11:AB12"/>
    <mergeCell ref="AC11:AC12"/>
    <mergeCell ref="AD11:AD12"/>
    <mergeCell ref="AE11:AE12"/>
    <mergeCell ref="AA11:AA12"/>
  </mergeCells>
  <conditionalFormatting sqref="N9:N11 N13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PC</cp:lastModifiedBy>
  <cp:revision/>
  <dcterms:created xsi:type="dcterms:W3CDTF">2021-08-06T21:04:50Z</dcterms:created>
  <dcterms:modified xsi:type="dcterms:W3CDTF">2023-06-08T18:28:15Z</dcterms:modified>
  <cp:category/>
  <cp:contentStatus/>
</cp:coreProperties>
</file>