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3\0 - Seguimiento al PDM\03 - Marzo\Revisados\Publicar\"/>
    </mc:Choice>
  </mc:AlternateContent>
  <xr:revisionPtr revIDLastSave="0" documentId="13_ncr:1_{6A05AF87-A564-4340-891C-E972FFD3EA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3" sheetId="14" r:id="rId1"/>
  </sheets>
  <definedNames>
    <definedName name="_xlnm._FilterDatabase" localSheetId="0" hidden="1">'PA 2023'!$A$8:$AG$19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4" l="1"/>
  <c r="N18" i="14"/>
  <c r="N17" i="14"/>
  <c r="N15" i="14"/>
  <c r="N14" i="14"/>
  <c r="N11" i="14"/>
  <c r="N10" i="14"/>
  <c r="N9" i="14"/>
  <c r="AB20" i="14"/>
  <c r="Z20" i="14"/>
  <c r="Y20" i="14"/>
  <c r="X20" i="14"/>
  <c r="W20" i="14"/>
  <c r="V20" i="14"/>
  <c r="Q20" i="14"/>
  <c r="R20" i="14"/>
  <c r="S20" i="14"/>
  <c r="T20" i="14"/>
  <c r="P20" i="14"/>
  <c r="AA19" i="14"/>
  <c r="AA18" i="14"/>
  <c r="AA17" i="14"/>
  <c r="AA16" i="14"/>
  <c r="AA15" i="14"/>
  <c r="AB15" i="14" s="1"/>
  <c r="AA14" i="14"/>
  <c r="AB14" i="14" s="1"/>
  <c r="AA13" i="14"/>
  <c r="AA12" i="14"/>
  <c r="AA11" i="14"/>
  <c r="AA10" i="14"/>
  <c r="AA9" i="14"/>
  <c r="U10" i="14"/>
  <c r="U11" i="14"/>
  <c r="U12" i="14"/>
  <c r="U13" i="14"/>
  <c r="U14" i="14"/>
  <c r="U15" i="14"/>
  <c r="U16" i="14"/>
  <c r="AB16" i="14" s="1"/>
  <c r="U17" i="14"/>
  <c r="AB17" i="14" s="1"/>
  <c r="U18" i="14"/>
  <c r="U19" i="14"/>
  <c r="AB19" i="14" s="1"/>
  <c r="U9" i="14"/>
  <c r="A20" i="14"/>
  <c r="N16" i="14"/>
  <c r="N13" i="14"/>
  <c r="N12" i="14"/>
  <c r="AB11" i="14" l="1"/>
  <c r="AB12" i="14"/>
  <c r="AB18" i="14"/>
  <c r="AB13" i="14"/>
  <c r="AB9" i="14"/>
  <c r="AB10" i="14"/>
  <c r="U20" i="14"/>
  <c r="AA20" i="14"/>
  <c r="AC20" i="14"/>
</calcChain>
</file>

<file path=xl/sharedStrings.xml><?xml version="1.0" encoding="utf-8"?>
<sst xmlns="http://schemas.openxmlformats.org/spreadsheetml/2006/main" count="154" uniqueCount="98">
  <si>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</si>
  <si>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</si>
  <si>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</si>
  <si>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</si>
  <si>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</si>
  <si>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</si>
  <si>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</si>
  <si>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</si>
  <si>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</si>
  <si>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</si>
  <si>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</si>
  <si>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</si>
  <si>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</si>
  <si>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</si>
  <si>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</si>
  <si>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</si>
  <si>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</si>
  <si>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</si>
  <si>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</si>
  <si>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</si>
  <si>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</si>
  <si>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</si>
  <si>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</si>
  <si>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</si>
  <si>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</si>
  <si>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</si>
  <si>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</si>
  <si>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</si>
  <si>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</si>
  <si>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</si>
  <si>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</si>
  <si>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EQUITATIVA E INCLUYENTE: UNA CIUDAD DE BIENESTAR</t>
  </si>
  <si>
    <t>INDERBU</t>
  </si>
  <si>
    <t>Movimiento, Satisfacción Y Vida, Una Ciudad Activa</t>
  </si>
  <si>
    <t xml:space="preserve"> PLAN DE ACCIÓN - PLAN DE DESARROLLO MUNICIPAL
INSTITUTO DE LA JUVENTUD EL DEPORTE Y LA RECREACION DE BUCARAMANGA - INDERBU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</si>
  <si>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</si>
  <si>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</si>
  <si>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RECURSOS COMPROMETIDOS</t>
  </si>
  <si>
    <t>TOTAL COMPROMETIDO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</si>
  <si>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</si>
  <si>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</si>
  <si>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</si>
  <si>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</si>
  <si>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2.3.2.02.02.008.4301003.
2.3.2.02.01.003.4301003.
2.3.2.02.02.006.4301003.
2.3.2.02.02.006.4301003.
2.3.2.02.02.008.4301003.
2.3.2.02.02.009.4301003.
2.3.2.02.02.008.4301003.
2.3.2.02.02.008.4301004.
2.3.2.02.02.008.4301003.</t>
  </si>
  <si>
    <t>Proveer el servicio de administración y mantenimiento a 105 escenarios y campos deportivos bajo custodia del INDERBU en el municipio de Bucaramanga.</t>
  </si>
  <si>
    <t>Apoyar 80 iniciativas de organismos del deporte asociado, grupos diferenciales y de comunidades generales.</t>
  </si>
  <si>
    <t>APOYO EN LA ORGANIZACIÓN, EJECUCIÓN Y PARTICIPACIÓN EN EVENTOS DEPORTIVOS Y RECREATIVOS A LOS ORGANISMOS DEL DEPORTE ASOCIADO, COMUNITARIO Y DIFERENCIAL EN EL MUNICIPIO DE BUCARAMANGA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</si>
  <si>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</si>
  <si>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</si>
  <si>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2.3.2.02.02.009.4301034.201
3.2.2.02.02.009.4301037.201</t>
  </si>
  <si>
    <t>Número de iniciativas apoyadas de organismos del deporte asociado, grupos diferenciales y de comunidades generales.</t>
  </si>
  <si>
    <t>Formación Y Preparación De Deportistas</t>
  </si>
  <si>
    <t>2.3.2.02.02.009.4302062.201</t>
  </si>
  <si>
    <t>Número de personas capacitadas en áreas afines a la actividad física, recreación y deporte.</t>
  </si>
  <si>
    <t>Capacitar 800 personas en áreas afines a la actividad física, recreación y deporte.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</si>
  <si>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</si>
  <si>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Eliana León de Ordoñez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</si>
  <si>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</si>
  <si>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</si>
  <si>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</si>
  <si>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</si>
  <si>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</si>
  <si>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</si>
  <si>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</si>
  <si>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</si>
  <si>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</si>
  <si>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</si>
  <si>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</si>
  <si>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</si>
  <si>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</si>
  <si>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</si>
  <si>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</si>
  <si>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 xml:space="preserve">IMPLEMENTACIÓN DE ACCIONES PARA LA GARANTÍA DE DERECHOS DE LA POBLACIÓN JUVENIL EN EL MUNICIPIO DE BUCARAMANGA   </t>
  </si>
  <si>
    <t>2.3.2.02.02.009.0204005.201
2.3.2.02.01.003.0204005.2</t>
  </si>
  <si>
    <t>Vincular 7.000 jóvenes en los diferentes procesos democráticos de participación ciudadana.</t>
  </si>
  <si>
    <t>Número de jóvenes vinculados en los diferentes procesos democráticos de participación ciudadana.</t>
  </si>
  <si>
    <t>2.3.2.02.02.008.0204015.201
2.3.2.02.02.009.0204016.201
2.3.2.02.02.009.0204016.201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</si>
  <si>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</si>
  <si>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</si>
  <si>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2.3.2.02.02.009.0204015.201</t>
  </si>
  <si>
    <t>Mediante la ejecución de las actividades que conllevan al cumplimiento de la meta se programará la realización de diversos eventos que permitan que los participantes esten en movimiento ya sea a través de ecreovías, ciclovías, ciclopaseos y caminatas ecológicas por senderos y cerros del municipio</t>
  </si>
  <si>
    <t>Atraves del cumplimiento de esta meta se pretende brindar a toda la población bumanguesa oportunidad de acceder a su derecho al Deporte, la Recreación y el aprovechamiento del tiempo libre; incluyendo actividades de esparcimiento a los niños y niñas en sus periodos de vacaciones.</t>
  </si>
  <si>
    <t>En el cumplimiento de esta meta se da el enfoque direncial de la oferta deportiva y recreativa que tiene el Municipio de Bucaramanga, a través del INDERBU , donde las personas en condición de vulnerabilidad tengan la oportunidad de acceder a su derecho al Deporte, la recreación y buen goce de los momentos de ocio.</t>
  </si>
  <si>
    <t>mediante la busqueda del cumplimiento de la meta se colacan a disponibilidad de los jóvenes de la ciudad espacios de integración y encuentro juveniles donde se tratran multiples temas que conlleven a la participación en la busqueda de el resarcimiento de sus derechos.</t>
  </si>
  <si>
    <t>Se pretender brindar capacitación a los jóvenes sobre temas de participación, integración comunitaria y democracia, que permita que los jóvenes comiencen a ser parte en la toma de decisiones en su comunidad.</t>
  </si>
  <si>
    <t>Se pretenden implementar estrategias de comunicación tendientes a lanzar campañas de prevención de flagelos juveniles</t>
  </si>
  <si>
    <t>2.3.2.02.02.006.4301037.   
2.3.2.02.02.009.4301001.
2.3.2.02.02.008.4301037.
2.3.2.02.01.003.4301001.</t>
  </si>
  <si>
    <t>2.3.2.02.02.009.4301001.   
2.3.2.02.02.009.4301034.                  
2.3.2.02.01.003.4301001.</t>
  </si>
  <si>
    <t>2.3.2.02.02.009-4301038.201</t>
  </si>
  <si>
    <t>2.3.2.02.02.009.4301038.201   
2.3.2.02.02.009.4301038,201</t>
  </si>
  <si>
    <t>Através del desarrollo de las actividades que conforman el proyecto  se pretende vincular a los niños y niñas del municipio en procesos de formación deportiva  mediantes las escuelas de formación , igualmente brindar a las instituciones educativas de pre escolar y escolar los principios de educación física, así como vincular a todas las instituciones educativas públicas y privadas en los juegos deportivos intercolegiados y ofrecer una selección de detección de talentos con una preparación que potencie sus capacidades hacia la excelencia deportiva.</t>
  </si>
  <si>
    <t>2.3.2.02.02.009.4302001.92912
2.3.2.02.02.009.4302001.97990
2.3.2.02.02.009.4302075.96620
2.3.2.02.02.009.4302073.92912
2.3.2.02.02.009.4302073.97990
2.3.2.02.02.006.4302075.65119
2.3.2.02.02.009.4302075.97990
2.3.2.02.02.006.4302075.64220
2.3.2.02.01.003.4302075.61155</t>
  </si>
  <si>
    <t xml:space="preserve">1. Apoyo al evento deportivo denominado "Nacionales de Ruta Sub 23 y Elite Masculino y Femenino 2023", realizado por la Federación Colombiana de Ciclismo </t>
  </si>
  <si>
    <t>AVANCE FÍSICO</t>
  </si>
  <si>
    <t>EFICACIA</t>
  </si>
  <si>
    <t>Con el cumplimiento de esta meta se buscará conformar grupos de actividad física regulares y no regulares en todas las comunas de la ciudad, igualmente asesorear a las empresas para que generen dentro de sus empleados  hábitos y estilos de vida saludable.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</si>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</sst>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5" fontId="7" fillId="3" borderId="2" xfId="108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justify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8" fillId="2" borderId="7" xfId="114" applyFont="1" applyFill="1" applyBorder="1" applyAlignment="1">
      <alignment horizontal="center" vertical="center"/>
    </xf>
    <xf numFmtId="0" fontId="7" fillId="2" borderId="7" xfId="114" applyFont="1" applyFill="1" applyBorder="1" applyAlignment="1">
      <alignment horizontal="justify"/>
    </xf>
    <xf numFmtId="0" fontId="7" fillId="2" borderId="8" xfId="114" applyFont="1" applyFill="1" applyBorder="1"/>
    <xf numFmtId="9" fontId="8" fillId="2" borderId="8" xfId="114" applyNumberFormat="1" applyFont="1" applyFill="1" applyBorder="1" applyAlignment="1">
      <alignment horizontal="center" vertical="center"/>
    </xf>
    <xf numFmtId="9" fontId="8" fillId="2" borderId="9" xfId="114" applyNumberFormat="1" applyFont="1" applyFill="1" applyBorder="1" applyAlignment="1">
      <alignment horizontal="center" vertical="center"/>
    </xf>
    <xf numFmtId="0" fontId="8" fillId="2" borderId="9" xfId="114" applyFont="1" applyFill="1" applyBorder="1" applyAlignment="1">
      <alignment vertical="center"/>
    </xf>
    <xf numFmtId="0" fontId="7" fillId="2" borderId="10" xfId="114" applyFont="1" applyFill="1" applyBorder="1" applyAlignment="1">
      <alignment vertical="center"/>
    </xf>
    <xf numFmtId="165" fontId="7" fillId="2" borderId="10" xfId="112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166" fontId="4" fillId="3" borderId="2" xfId="108" applyNumberFormat="1" applyFont="1" applyFill="1" applyBorder="1" applyAlignment="1">
      <alignment horizontal="right" vertical="center" wrapText="1"/>
    </xf>
    <xf numFmtId="166" fontId="7" fillId="3" borderId="2" xfId="108" applyNumberFormat="1" applyFont="1" applyFill="1" applyBorder="1" applyAlignment="1">
      <alignment horizontal="right" vertical="center" wrapText="1"/>
    </xf>
    <xf numFmtId="166" fontId="7" fillId="0" borderId="2" xfId="108" applyNumberFormat="1" applyFont="1" applyFill="1" applyBorder="1" applyAlignment="1">
      <alignment horizontal="right" vertical="center" wrapText="1"/>
    </xf>
    <xf numFmtId="166" fontId="8" fillId="2" borderId="2" xfId="108" applyNumberFormat="1" applyFont="1" applyFill="1" applyBorder="1" applyAlignment="1">
      <alignment horizontal="right" vertical="center" wrapText="1"/>
    </xf>
    <xf numFmtId="166" fontId="7" fillId="2" borderId="10" xfId="112" applyNumberFormat="1" applyFont="1" applyFill="1" applyBorder="1" applyAlignment="1">
      <alignment horizontal="right" vertical="center"/>
    </xf>
    <xf numFmtId="166" fontId="8" fillId="2" borderId="10" xfId="112" applyNumberFormat="1" applyFont="1" applyFill="1" applyBorder="1" applyAlignment="1">
      <alignment horizontal="right" vertical="center"/>
    </xf>
    <xf numFmtId="9" fontId="7" fillId="0" borderId="2" xfId="107" applyFont="1" applyFill="1" applyBorder="1" applyAlignment="1">
      <alignment horizontal="center" vertical="center" wrapText="1"/>
    </xf>
    <xf numFmtId="9" fontId="8" fillId="2" borderId="2" xfId="107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right" vertical="center" wrapText="1"/>
    </xf>
    <xf numFmtId="1" fontId="7" fillId="0" borderId="2" xfId="0" applyNumberFormat="1" applyFont="1" applyBorder="1" applyAlignment="1">
      <alignment horizontal="right" vertical="center"/>
    </xf>
    <xf numFmtId="0" fontId="4" fillId="0" borderId="0" xfId="0" applyFont="1"/>
    <xf numFmtId="14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0" xfId="0" applyFont="1" applyFill="1"/>
    <xf numFmtId="0" fontId="4" fillId="3" borderId="6" xfId="0" applyFont="1" applyFill="1" applyBorder="1"/>
    <xf numFmtId="0" fontId="4" fillId="2" borderId="2" xfId="0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horizontal="justify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6" fontId="7" fillId="4" borderId="2" xfId="108" applyNumberFormat="1" applyFont="1" applyFill="1" applyBorder="1" applyAlignment="1">
      <alignment horizontal="right" vertical="center" wrapText="1"/>
    </xf>
    <xf numFmtId="166" fontId="7" fillId="5" borderId="2" xfId="108" applyNumberFormat="1" applyFont="1" applyFill="1" applyBorder="1" applyAlignment="1">
      <alignment horizontal="right" vertical="center" wrapText="1"/>
    </xf>
    <xf numFmtId="1" fontId="7" fillId="3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" fontId="4" fillId="3" borderId="2" xfId="0" applyNumberFormat="1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justify" vertical="center" wrapText="1"/>
    </xf>
    <xf numFmtId="0" fontId="4" fillId="0" borderId="2" xfId="0" applyFont="1" applyBorder="1"/>
    <xf numFmtId="0" fontId="4" fillId="0" borderId="0" xfId="114" applyFont="1"/>
    <xf numFmtId="165" fontId="4" fillId="0" borderId="0" xfId="0" applyNumberFormat="1" applyFont="1"/>
    <xf numFmtId="9" fontId="5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8" fillId="0" borderId="2" xfId="113" applyNumberFormat="1" applyFont="1" applyBorder="1" applyAlignment="1" applyProtection="1">
      <alignment horizontal="left" vertical="center" wrapText="1"/>
      <protection locked="0"/>
    </xf>
    <xf numFmtId="2" fontId="8" fillId="0" borderId="4" xfId="113" applyNumberFormat="1" applyFont="1" applyBorder="1" applyAlignment="1">
      <alignment horizontal="left" vertical="center" wrapText="1"/>
    </xf>
    <xf numFmtId="2" fontId="8" fillId="0" borderId="5" xfId="113" applyNumberFormat="1" applyFont="1" applyBorder="1" applyAlignment="1">
      <alignment horizontal="left" vertical="center" wrapText="1"/>
    </xf>
    <xf numFmtId="2" fontId="8" fillId="0" borderId="3" xfId="113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109" applyFont="1" applyFill="1" applyBorder="1" applyAlignment="1" applyProtection="1">
      <alignment horizontal="center" vertical="center"/>
      <protection locked="0"/>
    </xf>
    <xf numFmtId="2" fontId="7" fillId="0" borderId="2" xfId="10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8" fillId="0" borderId="2" xfId="109" applyNumberFormat="1" applyFont="1" applyBorder="1" applyAlignment="1">
      <alignment horizontal="center" vertical="center" wrapText="1"/>
    </xf>
    <xf numFmtId="2" fontId="8" fillId="0" borderId="1" xfId="109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</cellXfs>
  <cellStyles count="11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2" xfId="116" xr:uid="{458869CB-CC94-4A11-B910-D7D1C3A72A38}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 xr:uid="{00000000-0005-0000-0000-00006B000000}"/>
    <cellStyle name="Moneda" xfId="108" builtinId="4"/>
    <cellStyle name="Moneda 2" xfId="110" xr:uid="{00000000-0005-0000-0000-00006E000000}"/>
    <cellStyle name="Moneda 3" xfId="112" xr:uid="{3EFDC218-FDF9-459E-86C4-0C2F097BB3D8}"/>
    <cellStyle name="Normal" xfId="0" builtinId="0"/>
    <cellStyle name="Normal 2" xfId="109" xr:uid="{00000000-0005-0000-0000-000070000000}"/>
    <cellStyle name="Normal 2 2" xfId="113" xr:uid="{9CF0B47D-6117-4BEC-93DA-9F7CB8A0E48D}"/>
    <cellStyle name="Normal 2 3" xfId="115" xr:uid="{0E57BC19-BB57-4072-9732-51B905D79375}"/>
    <cellStyle name="Normal 3" xfId="114" xr:uid="{B3D9869F-3760-4FA5-B9F1-43704F288093}"/>
    <cellStyle name="Porcentaje" xfId="107" builtinId="5"/>
    <cellStyle name="Porcentaje 2" xfId="117" xr:uid="{ABC731D7-3D89-4517-B498-B361F2B856FE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30B3BA0-FAAF-47A3-92E2-8A6CEF3FC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17560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showGridLines="0" tabSelected="1" topLeftCell="A2" zoomScale="50" zoomScaleNormal="50" workbookViewId="0">
      <selection activeCell="E16" sqref="E16"/>
    </sheetView>
  </sheetViews>
  <sheetFormatPr baseColWidth="10" defaultColWidth="0" defaultRowHeight="14.25" zeroHeight="1" x14ac:dyDescent="0.2"/>
  <cols>
    <col min="1" max="1" width="7.375" style="38" customWidth="1"/>
    <col min="2" max="3" width="25" style="38" customWidth="1"/>
    <col min="4" max="4" width="25.875" style="38" customWidth="1"/>
    <col min="5" max="5" width="48.25" style="38" customWidth="1"/>
    <col min="6" max="6" width="45.375" style="38" customWidth="1"/>
    <col min="7" max="7" width="16.75" style="38" customWidth="1"/>
    <col min="8" max="8" width="50.25" style="38" customWidth="1"/>
    <col min="9" max="9" width="56.625" style="38" customWidth="1"/>
    <col min="10" max="10" width="15.75" style="38" customWidth="1"/>
    <col min="11" max="11" width="16" style="38" customWidth="1"/>
    <col min="12" max="12" width="14.875" style="38" customWidth="1"/>
    <col min="13" max="14" width="13.375" style="38" customWidth="1"/>
    <col min="15" max="15" width="27.25" style="38" customWidth="1"/>
    <col min="16" max="16" width="20.875" style="38" customWidth="1"/>
    <col min="17" max="17" width="19.875" style="38" customWidth="1"/>
    <col min="18" max="18" width="16.875" style="38" customWidth="1"/>
    <col min="19" max="19" width="20.25" style="38" customWidth="1"/>
    <col min="20" max="20" width="18.875" style="38" customWidth="1"/>
    <col min="21" max="21" width="23.125" style="38" customWidth="1"/>
    <col min="22" max="22" width="17.25" style="38" customWidth="1"/>
    <col min="23" max="23" width="19.125" style="38" customWidth="1"/>
    <col min="24" max="26" width="17.25" style="38" customWidth="1"/>
    <col min="27" max="27" width="23.125" style="38" customWidth="1"/>
    <col min="28" max="28" width="16.25" style="38" customWidth="1"/>
    <col min="29" max="29" width="19.625" style="38" customWidth="1"/>
    <col min="30" max="31" width="20" style="38" customWidth="1"/>
    <col min="32" max="33" width="11.25" style="38" customWidth="1"/>
    <col min="34" max="47" width="0" style="38" hidden="1" customWidth="1"/>
    <col min="48" max="16384" width="11.25" style="38" hidden="1"/>
  </cols>
  <sheetData>
    <row r="1" spans="1:31" ht="15" customHeight="1" x14ac:dyDescent="0.2">
      <c r="A1" s="70"/>
      <c r="B1" s="73" t="s">
        <v>34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64" t="s">
        <v>36</v>
      </c>
      <c r="AD1" s="64"/>
      <c r="AE1" s="64"/>
    </row>
    <row r="2" spans="1:31" ht="15" x14ac:dyDescent="0.2">
      <c r="A2" s="70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65" t="s">
        <v>96</v>
      </c>
      <c r="AD2" s="66"/>
      <c r="AE2" s="67"/>
    </row>
    <row r="3" spans="1:31" ht="15" customHeight="1" x14ac:dyDescent="0.2">
      <c r="A3" s="70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65" t="s">
        <v>97</v>
      </c>
      <c r="AD3" s="66"/>
      <c r="AE3" s="67"/>
    </row>
    <row r="4" spans="1:31" ht="15" x14ac:dyDescent="0.2">
      <c r="A4" s="70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64" t="s">
        <v>28</v>
      </c>
      <c r="AD4" s="64"/>
      <c r="AE4" s="64"/>
    </row>
    <row r="5" spans="1:31" ht="15" x14ac:dyDescent="0.2">
      <c r="A5" s="71" t="s">
        <v>26</v>
      </c>
      <c r="B5" s="71"/>
      <c r="C5" s="71"/>
      <c r="D5" s="76">
        <v>45031</v>
      </c>
      <c r="E5" s="76"/>
      <c r="F5" s="76"/>
      <c r="G5" s="76"/>
      <c r="H5" s="39"/>
      <c r="I5" s="39"/>
      <c r="J5" s="39"/>
      <c r="K5" s="39"/>
      <c r="L5" s="39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1"/>
    </row>
    <row r="6" spans="1:31" ht="15" x14ac:dyDescent="0.2">
      <c r="A6" s="72" t="s">
        <v>27</v>
      </c>
      <c r="B6" s="72"/>
      <c r="C6" s="72"/>
      <c r="D6" s="75">
        <v>45016</v>
      </c>
      <c r="E6" s="75"/>
      <c r="F6" s="75"/>
      <c r="G6" s="75"/>
      <c r="H6" s="39"/>
      <c r="I6" s="39"/>
      <c r="J6" s="39"/>
      <c r="K6" s="39"/>
      <c r="L6" s="39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2"/>
      <c r="AE6" s="43"/>
    </row>
    <row r="7" spans="1:31" ht="15.6" customHeight="1" x14ac:dyDescent="0.2">
      <c r="A7" s="44"/>
      <c r="B7" s="68" t="s">
        <v>9</v>
      </c>
      <c r="C7" s="68"/>
      <c r="D7" s="68"/>
      <c r="E7" s="68"/>
      <c r="F7" s="68"/>
      <c r="G7" s="68" t="s">
        <v>10</v>
      </c>
      <c r="H7" s="68"/>
      <c r="I7" s="68"/>
      <c r="J7" s="68"/>
      <c r="K7" s="68"/>
      <c r="L7" s="68" t="s">
        <v>22</v>
      </c>
      <c r="M7" s="68"/>
      <c r="N7" s="68"/>
      <c r="O7" s="68" t="s">
        <v>20</v>
      </c>
      <c r="P7" s="68"/>
      <c r="Q7" s="68"/>
      <c r="R7" s="68"/>
      <c r="S7" s="68"/>
      <c r="T7" s="68"/>
      <c r="U7" s="68"/>
      <c r="V7" s="69" t="s">
        <v>37</v>
      </c>
      <c r="W7" s="69"/>
      <c r="X7" s="69"/>
      <c r="Y7" s="69"/>
      <c r="Z7" s="69"/>
      <c r="AA7" s="69"/>
      <c r="AB7" s="63" t="s">
        <v>15</v>
      </c>
      <c r="AC7" s="63" t="s">
        <v>23</v>
      </c>
      <c r="AD7" s="63" t="s">
        <v>21</v>
      </c>
      <c r="AE7" s="63"/>
    </row>
    <row r="8" spans="1:31" ht="46.9" customHeight="1" x14ac:dyDescent="0.2">
      <c r="A8" s="14" t="s">
        <v>25</v>
      </c>
      <c r="B8" s="15" t="s">
        <v>0</v>
      </c>
      <c r="C8" s="14" t="s">
        <v>5</v>
      </c>
      <c r="D8" s="14" t="s">
        <v>1</v>
      </c>
      <c r="E8" s="14" t="s">
        <v>6</v>
      </c>
      <c r="F8" s="15" t="s">
        <v>16</v>
      </c>
      <c r="G8" s="15" t="s">
        <v>35</v>
      </c>
      <c r="H8" s="15" t="s">
        <v>2</v>
      </c>
      <c r="I8" s="15" t="s">
        <v>14</v>
      </c>
      <c r="J8" s="15" t="s">
        <v>18</v>
      </c>
      <c r="K8" s="15" t="s">
        <v>19</v>
      </c>
      <c r="L8" s="15" t="s">
        <v>3</v>
      </c>
      <c r="M8" s="15" t="s">
        <v>4</v>
      </c>
      <c r="N8" s="15" t="s">
        <v>93</v>
      </c>
      <c r="O8" s="14" t="s">
        <v>8</v>
      </c>
      <c r="P8" s="15" t="s">
        <v>30</v>
      </c>
      <c r="Q8" s="15" t="s">
        <v>7</v>
      </c>
      <c r="R8" s="15" t="s">
        <v>24</v>
      </c>
      <c r="S8" s="15" t="s">
        <v>29</v>
      </c>
      <c r="T8" s="15" t="s">
        <v>11</v>
      </c>
      <c r="U8" s="15" t="s">
        <v>17</v>
      </c>
      <c r="V8" s="15" t="s">
        <v>30</v>
      </c>
      <c r="W8" s="15" t="s">
        <v>7</v>
      </c>
      <c r="X8" s="15" t="s">
        <v>24</v>
      </c>
      <c r="Y8" s="15" t="s">
        <v>29</v>
      </c>
      <c r="Z8" s="15" t="s">
        <v>11</v>
      </c>
      <c r="AA8" s="15" t="s">
        <v>38</v>
      </c>
      <c r="AB8" s="63"/>
      <c r="AC8" s="63"/>
      <c r="AD8" s="15" t="s">
        <v>12</v>
      </c>
      <c r="AE8" s="15" t="s">
        <v>13</v>
      </c>
    </row>
    <row r="9" spans="1:31" ht="70.5" customHeight="1" x14ac:dyDescent="0.2">
      <c r="A9" s="14">
        <v>85</v>
      </c>
      <c r="B9" s="13" t="s">
        <v>31</v>
      </c>
      <c r="C9" s="13" t="s">
        <v>68</v>
      </c>
      <c r="D9" s="13" t="s">
        <v>69</v>
      </c>
      <c r="E9" s="9" t="s">
        <v>70</v>
      </c>
      <c r="F9" s="16" t="s">
        <v>71</v>
      </c>
      <c r="G9" s="36">
        <v>2022680010103</v>
      </c>
      <c r="H9" s="10" t="s">
        <v>72</v>
      </c>
      <c r="I9" s="45" t="s">
        <v>83</v>
      </c>
      <c r="J9" s="46">
        <v>44927</v>
      </c>
      <c r="K9" s="46">
        <v>45291</v>
      </c>
      <c r="L9" s="11">
        <v>6</v>
      </c>
      <c r="M9" s="26">
        <v>0</v>
      </c>
      <c r="N9" s="62">
        <f>IFERROR(IF(M9/L9&gt;100%,100%,M9/L9),"-")</f>
        <v>0</v>
      </c>
      <c r="O9" s="47" t="s">
        <v>73</v>
      </c>
      <c r="P9" s="29">
        <v>474000000</v>
      </c>
      <c r="Q9" s="29"/>
      <c r="R9" s="29"/>
      <c r="S9" s="29"/>
      <c r="T9" s="29"/>
      <c r="U9" s="31">
        <f>SUM(P9:T9)</f>
        <v>474000000</v>
      </c>
      <c r="V9" s="29">
        <v>122400000</v>
      </c>
      <c r="W9" s="29"/>
      <c r="X9" s="29"/>
      <c r="Y9" s="29"/>
      <c r="Z9" s="29"/>
      <c r="AA9" s="31">
        <f>SUM(V9:Z9)</f>
        <v>122400000</v>
      </c>
      <c r="AB9" s="34">
        <f t="shared" ref="AB9:AB20" si="0">IFERROR(AA9/U9,"-")</f>
        <v>0.25822784810126581</v>
      </c>
      <c r="AC9" s="6"/>
      <c r="AD9" s="12" t="s">
        <v>32</v>
      </c>
      <c r="AE9" s="8" t="s">
        <v>56</v>
      </c>
    </row>
    <row r="10" spans="1:31" ht="59.25" customHeight="1" x14ac:dyDescent="0.2">
      <c r="A10" s="14">
        <v>86</v>
      </c>
      <c r="B10" s="8" t="s">
        <v>31</v>
      </c>
      <c r="C10" s="8" t="s">
        <v>68</v>
      </c>
      <c r="D10" s="8" t="s">
        <v>69</v>
      </c>
      <c r="E10" s="9" t="s">
        <v>74</v>
      </c>
      <c r="F10" s="16" t="s">
        <v>75</v>
      </c>
      <c r="G10" s="36">
        <v>2022680010103</v>
      </c>
      <c r="H10" s="10" t="s">
        <v>72</v>
      </c>
      <c r="I10" s="45" t="s">
        <v>84</v>
      </c>
      <c r="J10" s="46">
        <v>44927</v>
      </c>
      <c r="K10" s="46">
        <v>45291</v>
      </c>
      <c r="L10" s="11">
        <v>3601</v>
      </c>
      <c r="M10" s="26">
        <v>0</v>
      </c>
      <c r="N10" s="62">
        <f>IFERROR(IF(M10/L10&gt;100%,100%,M10/L10),"-")</f>
        <v>0</v>
      </c>
      <c r="O10" s="48" t="s">
        <v>76</v>
      </c>
      <c r="P10" s="29">
        <v>42000000</v>
      </c>
      <c r="Q10" s="29"/>
      <c r="R10" s="29"/>
      <c r="S10" s="29"/>
      <c r="T10" s="29"/>
      <c r="U10" s="31">
        <f t="shared" ref="U10:U19" si="1">SUM(P10:T10)</f>
        <v>42000000</v>
      </c>
      <c r="V10" s="29"/>
      <c r="W10" s="29"/>
      <c r="X10" s="29"/>
      <c r="Y10" s="29"/>
      <c r="Z10" s="29"/>
      <c r="AA10" s="31">
        <f t="shared" ref="AA10:AA19" si="2">SUM(V10:Z10)</f>
        <v>0</v>
      </c>
      <c r="AB10" s="34">
        <f t="shared" si="0"/>
        <v>0</v>
      </c>
      <c r="AC10" s="6"/>
      <c r="AD10" s="12" t="s">
        <v>32</v>
      </c>
      <c r="AE10" s="8" t="s">
        <v>56</v>
      </c>
    </row>
    <row r="11" spans="1:31" ht="67.5" customHeight="1" x14ac:dyDescent="0.2">
      <c r="A11" s="14">
        <v>87</v>
      </c>
      <c r="B11" s="8" t="s">
        <v>31</v>
      </c>
      <c r="C11" s="8" t="s">
        <v>68</v>
      </c>
      <c r="D11" s="8" t="s">
        <v>69</v>
      </c>
      <c r="E11" s="9" t="s">
        <v>77</v>
      </c>
      <c r="F11" s="16" t="s">
        <v>78</v>
      </c>
      <c r="G11" s="36">
        <v>2022680010103</v>
      </c>
      <c r="H11" s="10" t="s">
        <v>72</v>
      </c>
      <c r="I11" s="45" t="s">
        <v>85</v>
      </c>
      <c r="J11" s="46">
        <v>44927</v>
      </c>
      <c r="K11" s="46">
        <v>45291</v>
      </c>
      <c r="L11" s="11">
        <v>2</v>
      </c>
      <c r="M11" s="26">
        <v>0</v>
      </c>
      <c r="N11" s="62">
        <f>IFERROR(IF(M11/L11&gt;100%,100%,M11/L11),"-")</f>
        <v>0</v>
      </c>
      <c r="O11" s="47" t="s">
        <v>79</v>
      </c>
      <c r="P11" s="29">
        <v>84000000</v>
      </c>
      <c r="Q11" s="29"/>
      <c r="R11" s="29"/>
      <c r="S11" s="29"/>
      <c r="T11" s="29"/>
      <c r="U11" s="31">
        <f t="shared" si="1"/>
        <v>84000000</v>
      </c>
      <c r="V11" s="29">
        <v>15600000</v>
      </c>
      <c r="W11" s="29"/>
      <c r="X11" s="29"/>
      <c r="Y11" s="29"/>
      <c r="Z11" s="29"/>
      <c r="AA11" s="31">
        <f t="shared" si="2"/>
        <v>15600000</v>
      </c>
      <c r="AB11" s="34">
        <f t="shared" si="0"/>
        <v>0.18571428571428572</v>
      </c>
      <c r="AC11" s="6"/>
      <c r="AD11" s="12" t="s">
        <v>32</v>
      </c>
      <c r="AE11" s="8" t="s">
        <v>56</v>
      </c>
    </row>
    <row r="12" spans="1:31" ht="75.75" customHeight="1" x14ac:dyDescent="0.2">
      <c r="A12" s="1">
        <v>124</v>
      </c>
      <c r="B12" s="49" t="s">
        <v>31</v>
      </c>
      <c r="C12" s="49" t="s">
        <v>33</v>
      </c>
      <c r="D12" s="49" t="s">
        <v>57</v>
      </c>
      <c r="E12" s="9" t="s">
        <v>58</v>
      </c>
      <c r="F12" s="17" t="s">
        <v>59</v>
      </c>
      <c r="G12" s="36">
        <v>2020680010082</v>
      </c>
      <c r="H12" s="2" t="s">
        <v>60</v>
      </c>
      <c r="I12" s="7" t="s">
        <v>80</v>
      </c>
      <c r="J12" s="50">
        <v>44927</v>
      </c>
      <c r="K12" s="46">
        <v>45291</v>
      </c>
      <c r="L12" s="4">
        <v>122</v>
      </c>
      <c r="M12" s="26">
        <v>21</v>
      </c>
      <c r="N12" s="62">
        <f t="shared" ref="N9:N19" si="3">IFERROR(IF(M12/L12&gt;100%,100%,M12/L12),"-")</f>
        <v>0.1721311475409836</v>
      </c>
      <c r="O12" s="48" t="s">
        <v>86</v>
      </c>
      <c r="P12" s="51">
        <v>1184302723</v>
      </c>
      <c r="Q12" s="29"/>
      <c r="R12" s="29"/>
      <c r="S12" s="29"/>
      <c r="T12" s="29"/>
      <c r="U12" s="31">
        <f t="shared" si="1"/>
        <v>1184302723</v>
      </c>
      <c r="V12" s="52">
        <v>536400000</v>
      </c>
      <c r="W12" s="29"/>
      <c r="X12" s="29"/>
      <c r="Y12" s="29"/>
      <c r="Z12" s="29"/>
      <c r="AA12" s="31">
        <f t="shared" si="2"/>
        <v>536400000</v>
      </c>
      <c r="AB12" s="34">
        <f t="shared" si="0"/>
        <v>0.4529247375546227</v>
      </c>
      <c r="AC12" s="6"/>
      <c r="AD12" s="3" t="s">
        <v>32</v>
      </c>
      <c r="AE12" s="8" t="s">
        <v>56</v>
      </c>
    </row>
    <row r="13" spans="1:31" ht="78.75" customHeight="1" x14ac:dyDescent="0.2">
      <c r="A13" s="1">
        <v>125</v>
      </c>
      <c r="B13" s="49" t="s">
        <v>31</v>
      </c>
      <c r="C13" s="49" t="s">
        <v>33</v>
      </c>
      <c r="D13" s="49" t="s">
        <v>57</v>
      </c>
      <c r="E13" s="9" t="s">
        <v>61</v>
      </c>
      <c r="F13" s="17" t="s">
        <v>62</v>
      </c>
      <c r="G13" s="36">
        <v>2020680010082</v>
      </c>
      <c r="H13" s="2" t="s">
        <v>60</v>
      </c>
      <c r="I13" s="7" t="s">
        <v>95</v>
      </c>
      <c r="J13" s="50">
        <v>44927</v>
      </c>
      <c r="K13" s="46">
        <v>45291</v>
      </c>
      <c r="L13" s="4">
        <v>104</v>
      </c>
      <c r="M13" s="26">
        <v>86</v>
      </c>
      <c r="N13" s="62">
        <f t="shared" si="3"/>
        <v>0.82692307692307687</v>
      </c>
      <c r="O13" s="53" t="s">
        <v>87</v>
      </c>
      <c r="P13" s="51">
        <v>632000000</v>
      </c>
      <c r="Q13" s="29"/>
      <c r="R13" s="29"/>
      <c r="S13" s="29"/>
      <c r="T13" s="29"/>
      <c r="U13" s="31">
        <f t="shared" si="1"/>
        <v>632000000</v>
      </c>
      <c r="V13" s="52">
        <v>533100000</v>
      </c>
      <c r="W13" s="29"/>
      <c r="X13" s="29"/>
      <c r="Y13" s="29"/>
      <c r="Z13" s="29"/>
      <c r="AA13" s="31">
        <f t="shared" si="2"/>
        <v>533100000</v>
      </c>
      <c r="AB13" s="34">
        <f t="shared" si="0"/>
        <v>0.84351265822784816</v>
      </c>
      <c r="AC13" s="6"/>
      <c r="AD13" s="3" t="s">
        <v>32</v>
      </c>
      <c r="AE13" s="8" t="s">
        <v>56</v>
      </c>
    </row>
    <row r="14" spans="1:31" ht="73.5" customHeight="1" x14ac:dyDescent="0.2">
      <c r="A14" s="14">
        <v>126</v>
      </c>
      <c r="B14" s="49" t="s">
        <v>31</v>
      </c>
      <c r="C14" s="49" t="s">
        <v>33</v>
      </c>
      <c r="D14" s="49" t="s">
        <v>57</v>
      </c>
      <c r="E14" s="9" t="s">
        <v>63</v>
      </c>
      <c r="F14" s="17" t="s">
        <v>64</v>
      </c>
      <c r="G14" s="36">
        <v>2020680010104</v>
      </c>
      <c r="H14" s="2" t="s">
        <v>65</v>
      </c>
      <c r="I14" s="7" t="s">
        <v>81</v>
      </c>
      <c r="J14" s="50">
        <v>44927</v>
      </c>
      <c r="K14" s="46">
        <v>45291</v>
      </c>
      <c r="L14" s="4">
        <v>36</v>
      </c>
      <c r="M14" s="26">
        <v>1</v>
      </c>
      <c r="N14" s="62">
        <f>IFERROR(IF(M14/L14&gt;100%,100%,M14/L14),"-")</f>
        <v>2.7777777777777776E-2</v>
      </c>
      <c r="O14" s="48" t="s">
        <v>88</v>
      </c>
      <c r="P14" s="51">
        <v>813697277</v>
      </c>
      <c r="Q14" s="29"/>
      <c r="R14" s="29"/>
      <c r="S14" s="29"/>
      <c r="T14" s="29"/>
      <c r="U14" s="31">
        <f t="shared" si="1"/>
        <v>813697277</v>
      </c>
      <c r="V14" s="29">
        <v>205200000</v>
      </c>
      <c r="W14" s="29"/>
      <c r="X14" s="29"/>
      <c r="Y14" s="29"/>
      <c r="Z14" s="29"/>
      <c r="AA14" s="31">
        <f t="shared" si="2"/>
        <v>205200000</v>
      </c>
      <c r="AB14" s="34">
        <f t="shared" si="0"/>
        <v>0.25218223754729363</v>
      </c>
      <c r="AC14" s="6"/>
      <c r="AD14" s="3" t="s">
        <v>32</v>
      </c>
      <c r="AE14" s="8" t="s">
        <v>56</v>
      </c>
    </row>
    <row r="15" spans="1:31" ht="75" customHeight="1" x14ac:dyDescent="0.2">
      <c r="A15" s="14">
        <v>127</v>
      </c>
      <c r="B15" s="49" t="s">
        <v>31</v>
      </c>
      <c r="C15" s="49" t="s">
        <v>33</v>
      </c>
      <c r="D15" s="49" t="s">
        <v>57</v>
      </c>
      <c r="E15" s="9" t="s">
        <v>66</v>
      </c>
      <c r="F15" s="17" t="s">
        <v>67</v>
      </c>
      <c r="G15" s="36">
        <v>2020680010104</v>
      </c>
      <c r="H15" s="2" t="s">
        <v>65</v>
      </c>
      <c r="I15" s="7" t="s">
        <v>82</v>
      </c>
      <c r="J15" s="50">
        <v>44927</v>
      </c>
      <c r="K15" s="46">
        <v>45291</v>
      </c>
      <c r="L15" s="4">
        <v>0</v>
      </c>
      <c r="M15" s="26">
        <v>0</v>
      </c>
      <c r="N15" s="62" t="str">
        <f>IFERROR(IF(M15/L15&gt;100%,100%,M15/L15),"-")</f>
        <v>-</v>
      </c>
      <c r="O15" s="48" t="s">
        <v>89</v>
      </c>
      <c r="P15" s="51">
        <v>170000000</v>
      </c>
      <c r="Q15" s="29"/>
      <c r="R15" s="29"/>
      <c r="S15" s="29"/>
      <c r="T15" s="29"/>
      <c r="U15" s="31">
        <f t="shared" si="1"/>
        <v>170000000</v>
      </c>
      <c r="V15" s="29"/>
      <c r="W15" s="29"/>
      <c r="X15" s="29"/>
      <c r="Y15" s="29"/>
      <c r="Z15" s="29"/>
      <c r="AA15" s="31">
        <f t="shared" si="2"/>
        <v>0</v>
      </c>
      <c r="AB15" s="34">
        <f t="shared" si="0"/>
        <v>0</v>
      </c>
      <c r="AC15" s="6"/>
      <c r="AD15" s="3" t="s">
        <v>32</v>
      </c>
      <c r="AE15" s="8" t="s">
        <v>56</v>
      </c>
    </row>
    <row r="16" spans="1:31" s="42" customFormat="1" ht="109.5" customHeight="1" x14ac:dyDescent="0.2">
      <c r="A16" s="14">
        <v>128</v>
      </c>
      <c r="B16" s="8" t="s">
        <v>31</v>
      </c>
      <c r="C16" s="8" t="s">
        <v>33</v>
      </c>
      <c r="D16" s="8" t="s">
        <v>51</v>
      </c>
      <c r="E16" s="9" t="s">
        <v>47</v>
      </c>
      <c r="F16" s="16" t="s">
        <v>55</v>
      </c>
      <c r="G16" s="36">
        <v>2020680010066</v>
      </c>
      <c r="H16" s="10" t="s">
        <v>48</v>
      </c>
      <c r="I16" s="45" t="s">
        <v>90</v>
      </c>
      <c r="J16" s="46">
        <v>44986</v>
      </c>
      <c r="K16" s="46">
        <v>45291</v>
      </c>
      <c r="L16" s="11">
        <v>17500</v>
      </c>
      <c r="M16" s="27">
        <v>4548</v>
      </c>
      <c r="N16" s="62">
        <f t="shared" si="3"/>
        <v>0.25988571428571428</v>
      </c>
      <c r="O16" s="48" t="s">
        <v>91</v>
      </c>
      <c r="P16" s="29">
        <v>266483700</v>
      </c>
      <c r="Q16" s="28">
        <v>1899819023</v>
      </c>
      <c r="R16" s="29"/>
      <c r="S16" s="29"/>
      <c r="T16" s="28">
        <v>172700000</v>
      </c>
      <c r="U16" s="31">
        <f t="shared" si="1"/>
        <v>2339002723</v>
      </c>
      <c r="V16" s="29">
        <v>131400000</v>
      </c>
      <c r="W16" s="29">
        <v>1421400000</v>
      </c>
      <c r="X16" s="29"/>
      <c r="Y16" s="29"/>
      <c r="Z16" s="29"/>
      <c r="AA16" s="31">
        <f t="shared" si="2"/>
        <v>1552800000</v>
      </c>
      <c r="AB16" s="34">
        <f t="shared" si="0"/>
        <v>0.66387267732992716</v>
      </c>
      <c r="AC16" s="6"/>
      <c r="AD16" s="12" t="s">
        <v>32</v>
      </c>
      <c r="AE16" s="8" t="s">
        <v>56</v>
      </c>
    </row>
    <row r="17" spans="1:31" ht="67.5" customHeight="1" x14ac:dyDescent="0.2">
      <c r="A17" s="14">
        <v>129</v>
      </c>
      <c r="B17" s="5" t="s">
        <v>31</v>
      </c>
      <c r="C17" s="5" t="s">
        <v>33</v>
      </c>
      <c r="D17" s="5" t="s">
        <v>51</v>
      </c>
      <c r="E17" s="9" t="s">
        <v>54</v>
      </c>
      <c r="F17" s="17" t="s">
        <v>53</v>
      </c>
      <c r="G17" s="37">
        <v>2022680010013</v>
      </c>
      <c r="H17" s="2" t="s">
        <v>46</v>
      </c>
      <c r="I17" s="54"/>
      <c r="J17" s="50">
        <v>44927</v>
      </c>
      <c r="K17" s="46">
        <v>45291</v>
      </c>
      <c r="L17" s="4">
        <v>200</v>
      </c>
      <c r="M17" s="26">
        <v>0</v>
      </c>
      <c r="N17" s="62">
        <f>IFERROR(IF(M17/L17&gt;100%,100%,M17/L17),"-")</f>
        <v>0</v>
      </c>
      <c r="O17" s="55" t="s">
        <v>52</v>
      </c>
      <c r="P17" s="30">
        <v>25000000</v>
      </c>
      <c r="Q17" s="29"/>
      <c r="R17" s="29"/>
      <c r="S17" s="29"/>
      <c r="T17" s="29"/>
      <c r="U17" s="31">
        <f t="shared" si="1"/>
        <v>25000000</v>
      </c>
      <c r="V17" s="29"/>
      <c r="W17" s="29"/>
      <c r="X17" s="29"/>
      <c r="Y17" s="29"/>
      <c r="Z17" s="29"/>
      <c r="AA17" s="31">
        <f t="shared" si="2"/>
        <v>0</v>
      </c>
      <c r="AB17" s="34">
        <f t="shared" si="0"/>
        <v>0</v>
      </c>
      <c r="AC17" s="6"/>
      <c r="AD17" s="3" t="s">
        <v>32</v>
      </c>
      <c r="AE17" s="8" t="s">
        <v>56</v>
      </c>
    </row>
    <row r="18" spans="1:31" ht="74.25" customHeight="1" x14ac:dyDescent="0.2">
      <c r="A18" s="14">
        <v>130</v>
      </c>
      <c r="B18" s="5" t="s">
        <v>31</v>
      </c>
      <c r="C18" s="5" t="s">
        <v>33</v>
      </c>
      <c r="D18" s="5" t="s">
        <v>51</v>
      </c>
      <c r="E18" s="9" t="s">
        <v>45</v>
      </c>
      <c r="F18" s="17" t="s">
        <v>50</v>
      </c>
      <c r="G18" s="37">
        <v>2022680010013</v>
      </c>
      <c r="H18" s="2" t="s">
        <v>46</v>
      </c>
      <c r="I18" s="17" t="s">
        <v>92</v>
      </c>
      <c r="J18" s="50">
        <v>44927</v>
      </c>
      <c r="K18" s="46">
        <v>45291</v>
      </c>
      <c r="L18" s="4">
        <v>25</v>
      </c>
      <c r="M18" s="26">
        <v>4</v>
      </c>
      <c r="N18" s="62">
        <f>IFERROR(IF(M18/L18&gt;100%,100%,M18/L18),"-")</f>
        <v>0.16</v>
      </c>
      <c r="O18" s="56" t="s">
        <v>49</v>
      </c>
      <c r="P18" s="30">
        <v>375000000</v>
      </c>
      <c r="Q18" s="29"/>
      <c r="R18" s="29"/>
      <c r="S18" s="29"/>
      <c r="T18" s="29"/>
      <c r="U18" s="31">
        <f t="shared" si="1"/>
        <v>375000000</v>
      </c>
      <c r="V18" s="29">
        <v>163800000</v>
      </c>
      <c r="W18" s="29"/>
      <c r="X18" s="29"/>
      <c r="Y18" s="29"/>
      <c r="Z18" s="29"/>
      <c r="AA18" s="31">
        <f t="shared" si="2"/>
        <v>163800000</v>
      </c>
      <c r="AB18" s="34">
        <f t="shared" si="0"/>
        <v>0.43680000000000002</v>
      </c>
      <c r="AC18" s="6"/>
      <c r="AD18" s="3" t="s">
        <v>32</v>
      </c>
      <c r="AE18" s="8" t="s">
        <v>56</v>
      </c>
    </row>
    <row r="19" spans="1:31" ht="77.25" customHeight="1" x14ac:dyDescent="0.2">
      <c r="A19" s="14">
        <v>131</v>
      </c>
      <c r="B19" s="5" t="s">
        <v>31</v>
      </c>
      <c r="C19" s="5" t="s">
        <v>33</v>
      </c>
      <c r="D19" s="5" t="s">
        <v>39</v>
      </c>
      <c r="E19" s="9" t="s">
        <v>40</v>
      </c>
      <c r="F19" s="17" t="s">
        <v>41</v>
      </c>
      <c r="G19" s="36">
        <v>2020680010057</v>
      </c>
      <c r="H19" s="2" t="s">
        <v>42</v>
      </c>
      <c r="I19" s="16" t="s">
        <v>44</v>
      </c>
      <c r="J19" s="50">
        <v>44927</v>
      </c>
      <c r="K19" s="46">
        <v>45291</v>
      </c>
      <c r="L19" s="4">
        <v>30</v>
      </c>
      <c r="M19" s="57">
        <v>20</v>
      </c>
      <c r="N19" s="62">
        <f>IFERROR(IF(M19/L19&gt;100%,100%,M19/L19),"-")</f>
        <v>0.66666666666666663</v>
      </c>
      <c r="O19" s="58" t="s">
        <v>43</v>
      </c>
      <c r="P19" s="30">
        <v>1233516300</v>
      </c>
      <c r="Q19" s="29">
        <v>155000000</v>
      </c>
      <c r="R19" s="29"/>
      <c r="S19" s="29">
        <v>300000000</v>
      </c>
      <c r="T19" s="30">
        <v>167983700</v>
      </c>
      <c r="U19" s="31">
        <f t="shared" si="1"/>
        <v>1856500000</v>
      </c>
      <c r="V19" s="29">
        <v>830383933</v>
      </c>
      <c r="W19" s="29"/>
      <c r="X19" s="29"/>
      <c r="Y19" s="29"/>
      <c r="Z19" s="29">
        <v>180557350</v>
      </c>
      <c r="AA19" s="31">
        <f t="shared" si="2"/>
        <v>1010941283</v>
      </c>
      <c r="AB19" s="34">
        <f t="shared" si="0"/>
        <v>0.54454149367088611</v>
      </c>
      <c r="AC19" s="59"/>
      <c r="AD19" s="3" t="s">
        <v>32</v>
      </c>
      <c r="AE19" s="8" t="s">
        <v>56</v>
      </c>
    </row>
    <row r="20" spans="1:31" s="60" customFormat="1" ht="15" x14ac:dyDescent="0.2">
      <c r="A20" s="18">
        <f>SUM(--(FREQUENCY(A9:A19,A9:A19)&gt;0))</f>
        <v>11</v>
      </c>
      <c r="B20" s="19"/>
      <c r="C20" s="20"/>
      <c r="D20" s="20"/>
      <c r="E20" s="20"/>
      <c r="F20" s="20"/>
      <c r="G20" s="20"/>
      <c r="H20" s="20"/>
      <c r="I20" s="20"/>
      <c r="J20" s="20"/>
      <c r="K20" s="21"/>
      <c r="L20" s="22"/>
      <c r="M20" s="23" t="s">
        <v>94</v>
      </c>
      <c r="N20" s="22">
        <v>0.48</v>
      </c>
      <c r="O20" s="24"/>
      <c r="P20" s="32">
        <f>SUBTOTAL(9,P9:P19)</f>
        <v>5300000000</v>
      </c>
      <c r="Q20" s="32">
        <f t="shared" ref="Q20:T20" si="4">SUBTOTAL(9,Q9:Q19)</f>
        <v>2054819023</v>
      </c>
      <c r="R20" s="32">
        <f t="shared" si="4"/>
        <v>0</v>
      </c>
      <c r="S20" s="32">
        <f t="shared" si="4"/>
        <v>300000000</v>
      </c>
      <c r="T20" s="32">
        <f t="shared" si="4"/>
        <v>340683700</v>
      </c>
      <c r="U20" s="33">
        <f>SUBTOTAL(9,U9:U19)</f>
        <v>7995502723</v>
      </c>
      <c r="V20" s="32">
        <f>SUBTOTAL(9,V9:V19)</f>
        <v>2538283933</v>
      </c>
      <c r="W20" s="32">
        <f t="shared" ref="W20" si="5">SUBTOTAL(9,W9:W19)</f>
        <v>1421400000</v>
      </c>
      <c r="X20" s="32">
        <f t="shared" ref="X20" si="6">SUBTOTAL(9,X9:X19)</f>
        <v>0</v>
      </c>
      <c r="Y20" s="32">
        <f t="shared" ref="Y20" si="7">SUBTOTAL(9,Y9:Y19)</f>
        <v>0</v>
      </c>
      <c r="Z20" s="32">
        <f t="shared" ref="Z20" si="8">SUBTOTAL(9,Z9:Z19)</f>
        <v>180557350</v>
      </c>
      <c r="AA20" s="33">
        <f>SUBTOTAL(9,AA9:AA19)</f>
        <v>4140241283</v>
      </c>
      <c r="AB20" s="35">
        <f>IFERROR(AA20/U20,"-")</f>
        <v>0.51782125857954009</v>
      </c>
      <c r="AC20" s="25">
        <f t="shared" ref="AC20" si="9">SUBTOTAL(9,AC9:AC19)</f>
        <v>0</v>
      </c>
      <c r="AD20" s="24"/>
      <c r="AE20" s="24"/>
    </row>
    <row r="21" spans="1:31" x14ac:dyDescent="0.2"/>
    <row r="22" spans="1:31" x14ac:dyDescent="0.2">
      <c r="U22" s="61"/>
    </row>
  </sheetData>
  <mergeCells count="18">
    <mergeCell ref="A1:A4"/>
    <mergeCell ref="A5:C5"/>
    <mergeCell ref="A6:C6"/>
    <mergeCell ref="B1:AB4"/>
    <mergeCell ref="D6:G6"/>
    <mergeCell ref="D5:G5"/>
    <mergeCell ref="B7:F7"/>
    <mergeCell ref="G7:K7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9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2021-09-22T20:15:20Z</cp:lastPrinted>
  <dcterms:created xsi:type="dcterms:W3CDTF">2008-07-08T21:30:46Z</dcterms:created>
  <dcterms:modified xsi:type="dcterms:W3CDTF">2023-06-08T18:25:54Z</dcterms:modified>
</cp:coreProperties>
</file>