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98A12D35-BDFF-407C-A9A6-4109D70E8C64}" xr6:coauthVersionLast="47" xr6:coauthVersionMax="47" xr10:uidLastSave="{00000000-0000-0000-0000-000000000000}"/>
  <bookViews>
    <workbookView xWindow="-120" yWindow="-120" windowWidth="29040" windowHeight="15720" xr2:uid="{612C0A2D-3D0E-4333-A59F-5A82BA9BF17B}"/>
  </bookViews>
  <sheets>
    <sheet name="PA 2023" sheetId="1" r:id="rId1"/>
  </sheets>
  <definedNames>
    <definedName name="_xlnm._FilterDatabase" localSheetId="0" hidden="1">'PA 2023'!$A$8:$AG$21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6" i="1"/>
  <c r="N14" i="1"/>
  <c r="N13" i="1"/>
  <c r="N12" i="1"/>
  <c r="N10" i="1"/>
  <c r="N9" i="1"/>
  <c r="A22" i="1" a="1"/>
  <c r="A22" i="1" s="1"/>
  <c r="AB22" i="1"/>
  <c r="AA22" i="1"/>
  <c r="N11" i="1"/>
  <c r="U21" i="1"/>
  <c r="U20" i="1"/>
  <c r="U19" i="1"/>
  <c r="U18" i="1"/>
  <c r="U16" i="1"/>
  <c r="U14" i="1"/>
  <c r="U13" i="1"/>
  <c r="U11" i="1"/>
  <c r="U10" i="1"/>
  <c r="U9" i="1"/>
  <c r="Z22" i="1" l="1"/>
  <c r="Y22" i="1"/>
  <c r="X22" i="1"/>
  <c r="W22" i="1"/>
  <c r="T22" i="1"/>
  <c r="S22" i="1"/>
  <c r="R22" i="1"/>
  <c r="Q22" i="1"/>
  <c r="AA21" i="1"/>
  <c r="AB21" i="1" s="1"/>
  <c r="AA20" i="1"/>
  <c r="AB20" i="1" s="1"/>
  <c r="AA19" i="1"/>
  <c r="AB19" i="1" s="1"/>
  <c r="AA18" i="1"/>
  <c r="AB18" i="1" s="1"/>
  <c r="AA16" i="1"/>
  <c r="AB16" i="1" s="1"/>
  <c r="AA14" i="1"/>
  <c r="AB14" i="1" s="1"/>
  <c r="AA13" i="1"/>
  <c r="AB13" i="1" s="1"/>
  <c r="AA12" i="1"/>
  <c r="AB12" i="1" s="1"/>
  <c r="U12" i="1"/>
  <c r="U22" i="1" s="1"/>
  <c r="AA11" i="1"/>
  <c r="AB11" i="1" s="1"/>
  <c r="AA10" i="1"/>
  <c r="AB10" i="1" s="1"/>
  <c r="AC22" i="1"/>
  <c r="V22" i="1"/>
  <c r="AA9" i="1" l="1"/>
  <c r="AB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<sst xmlns="http://schemas.openxmlformats.org/spreadsheetml/2006/main" count="172" uniqueCount="97">
  <si>
    <t xml:space="preserve"> PLAN DE ACCIÓN - PLAN DE DESARROLLO MUNICIPAL
INSTITUTO MUNICIPAL DE EMPLEO Y FOMENTO EMPRESARIAL DE BUCARAMANGA - IMEBU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</si>
  <si>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</si>
  <si>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</si>
  <si>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</si>
  <si>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</si>
  <si>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</si>
  <si>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</si>
  <si>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</si>
  <si>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</si>
  <si>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</si>
  <si>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</si>
  <si>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</si>
  <si>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</si>
  <si>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</si>
  <si>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</si>
  <si>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</si>
  <si>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</si>
  <si>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</si>
  <si>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</si>
  <si>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</si>
  <si>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</si>
  <si>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</si>
  <si>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</si>
  <si>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</si>
  <si>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</si>
  <si>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</si>
  <si>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</si>
  <si>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</si>
  <si>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</si>
  <si>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</si>
  <si>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</si>
  <si>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</si>
  <si>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</si>
  <si>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</si>
  <si>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</si>
  <si>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</si>
  <si>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</si>
  <si>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</si>
  <si>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</si>
  <si>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</si>
  <si>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</si>
  <si>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</si>
  <si>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</si>
  <si>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2.3.2.02.02.007.01
2.3.2.02.02.009.05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</si>
  <si>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</si>
  <si>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</si>
  <si>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</si>
  <si>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</si>
  <si>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</si>
  <si>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</si>
  <si>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</si>
  <si>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 xml:space="preserve">
2.3.2.02.02.007.02</t>
  </si>
  <si>
    <t xml:space="preserve">  </t>
  </si>
  <si>
    <t>Desarrollar el modelo CDE virtual para que amplíen la cobertura en la ciudad.</t>
  </si>
  <si>
    <t>Porcentaje de avance en el desarrollo del modelo CDE virtual para que amplíen la cobertura en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</si>
  <si>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</t>
  </si>
  <si>
    <t>2.3.2.02.02.009.03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</si>
  <si>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</si>
  <si>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</si>
  <si>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2.3.2.02.02.006.01
2.3.2.02.02.007.02
2.3.2.02.02.009.03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</si>
  <si>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</si>
  <si>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</si>
  <si>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Identificar habilidades y destrezas de emprendedores, empresarios y ciudadanos para orientarlos hacia el emprendimiento o la empleabilidad.</t>
  </si>
  <si>
    <t xml:space="preserve">
2.3.2.02.02.007.02
2.3.2.02.02.009.03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</si>
  <si>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</si>
  <si>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</si>
  <si>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</si>
  <si>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APOYO DEL FONDO DE FOMENTO Y CRÉDITO DE APOYO DEL IMEBU, PROGRAMA BANCA CIUDADANA EN EL MUNICIPIO DE BUCARAMANGA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</si>
  <si>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</si>
  <si>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2.3.2.02.02.009.01
2.3.2.02.02.009.02</t>
  </si>
  <si>
    <t>APOYO A LAS LÍNEAS DE CRÉDITO CONDONABLE Y NO CONDONABLE DEL FONDO DE FOMENTO Y CRÉDITO DEL IMEBU PROGRAMA BANCA CIUDADANA EN EL MUNICIPIO DE BUCARAMANGA</t>
  </si>
  <si>
    <t>Otorgar créditos no condonables para el fortalecimiento financiero de empresas y/o emprendimientos
Otorgar créditos condonables para el fortalecimiento financiero de proyectos productivos, empresas y/o emprendimientos de población vulnerable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</si>
  <si>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</si>
  <si>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</si>
  <si>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</si>
  <si>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</si>
  <si>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</si>
  <si>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</si>
  <si>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</si>
  <si>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
Garantizar la operatividad y continuidad del programa de empleo y la oficina de empleabilidad del Instituto Municipal de Empleo y fomento empresarial - IMEBU.</t>
  </si>
  <si>
    <t>2.3.2.02.02.009.04 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</si>
  <si>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</si>
  <si>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</si>
  <si>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</si>
  <si>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</si>
  <si>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</si>
  <si>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</si>
  <si>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</si>
  <si>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</si>
  <si>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</si>
  <si>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FORTALECIMIENTO DE LOS PROCESOS DEL INSTITUTO MUNICIPAL DE EMPLEO Y FOMENTO EMPRESARIAL DEL MUNICIPIO DE BUCARAMANGA</t>
  </si>
  <si>
    <t>Apoyar los procesos administrativos, juridicos y de control interno del IMEBU.
Realizar acompañamiento, seguimiento y control de los programas y proyectos misionales del IMEBU.</t>
  </si>
  <si>
    <t>2.3.2.02.02.009.06 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</si>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</sst>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6" formatCode="&quot;$&quot;\ #,##0"/>
    <numFmt numFmtId="167" formatCode="_-&quot;$&quot;\ * #,##0_-;\-&quot;$&quot;\ * #,##0_-;_-&quot;$&quot;\ * &quot;-&quot;??_-;_-@_-"/>
    <numFmt numFmtId="168" formatCode="_-&quot;$&quot;* #,##0_-;\-&quot;$&quot;* #,##0_-;_-&quot;$&quot;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42" fontId="3" fillId="2" borderId="0" xfId="4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14" fontId="5" fillId="2" borderId="0" xfId="2" applyNumberFormat="1" applyFont="1" applyFill="1" applyAlignment="1">
      <alignment vertical="top"/>
    </xf>
    <xf numFmtId="0" fontId="2" fillId="3" borderId="4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justify" vertical="center" wrapText="1"/>
    </xf>
    <xf numFmtId="0" fontId="2" fillId="3" borderId="4" xfId="2" applyFont="1" applyFill="1" applyBorder="1" applyAlignment="1">
      <alignment horizontal="justify" vertical="center" wrapText="1"/>
    </xf>
    <xf numFmtId="0" fontId="6" fillId="0" borderId="4" xfId="2" applyFont="1" applyBorder="1" applyAlignment="1">
      <alignment horizontal="justify" vertical="center" wrapText="1"/>
    </xf>
    <xf numFmtId="3" fontId="3" fillId="0" borderId="4" xfId="2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4" xfId="6" applyNumberFormat="1" applyFont="1" applyFill="1" applyBorder="1" applyAlignment="1">
      <alignment horizontal="right" vertical="center" wrapText="1" indent="1"/>
    </xf>
    <xf numFmtId="166" fontId="7" fillId="0" borderId="4" xfId="2" applyNumberFormat="1" applyFont="1" applyBorder="1" applyAlignment="1">
      <alignment horizontal="right" vertical="center" wrapText="1" indent="1"/>
    </xf>
    <xf numFmtId="166" fontId="3" fillId="0" borderId="4" xfId="2" applyNumberFormat="1" applyFont="1" applyBorder="1" applyAlignment="1">
      <alignment horizontal="right" vertical="center" wrapText="1" indent="1"/>
    </xf>
    <xf numFmtId="166" fontId="2" fillId="3" borderId="4" xfId="6" applyNumberFormat="1" applyFont="1" applyFill="1" applyBorder="1" applyAlignment="1">
      <alignment horizontal="right" vertical="center" wrapText="1" indent="1"/>
    </xf>
    <xf numFmtId="166" fontId="3" fillId="0" borderId="4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justify" vertical="center" wrapText="1"/>
    </xf>
    <xf numFmtId="9" fontId="3" fillId="0" borderId="4" xfId="2" applyNumberFormat="1" applyFont="1" applyBorder="1" applyAlignment="1">
      <alignment horizontal="center" vertical="center" wrapText="1"/>
    </xf>
    <xf numFmtId="3" fontId="3" fillId="0" borderId="10" xfId="2" applyNumberFormat="1" applyFont="1" applyBorder="1" applyAlignment="1">
      <alignment horizontal="center" vertical="center" wrapText="1"/>
    </xf>
    <xf numFmtId="166" fontId="3" fillId="0" borderId="10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3" fillId="0" borderId="10" xfId="2" applyFont="1" applyBorder="1" applyAlignment="1">
      <alignment vertical="center" wrapText="1"/>
    </xf>
    <xf numFmtId="0" fontId="2" fillId="3" borderId="10" xfId="2" applyFont="1" applyFill="1" applyBorder="1" applyAlignment="1">
      <alignment horizontal="justify" vertical="center" wrapText="1"/>
    </xf>
    <xf numFmtId="0" fontId="6" fillId="0" borderId="10" xfId="2" applyFont="1" applyBorder="1" applyAlignment="1">
      <alignment horizontal="justify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9" fontId="6" fillId="0" borderId="4" xfId="2" applyNumberFormat="1" applyFont="1" applyBorder="1" applyAlignment="1">
      <alignment horizontal="center" vertical="center" wrapText="1"/>
    </xf>
    <xf numFmtId="166" fontId="3" fillId="0" borderId="4" xfId="6" applyNumberFormat="1" applyFont="1" applyFill="1" applyBorder="1" applyAlignment="1">
      <alignment horizontal="right" vertical="center" wrapText="1"/>
    </xf>
    <xf numFmtId="0" fontId="3" fillId="3" borderId="7" xfId="2" applyFont="1" applyFill="1" applyBorder="1" applyAlignment="1">
      <alignment horizontal="justify"/>
    </xf>
    <xf numFmtId="0" fontId="3" fillId="3" borderId="8" xfId="2" applyFont="1" applyFill="1" applyBorder="1"/>
    <xf numFmtId="9" fontId="2" fillId="3" borderId="8" xfId="2" applyNumberFormat="1" applyFont="1" applyFill="1" applyBorder="1" applyAlignment="1">
      <alignment horizontal="center" vertical="center"/>
    </xf>
    <xf numFmtId="9" fontId="2" fillId="3" borderId="9" xfId="2" applyNumberFormat="1" applyFont="1" applyFill="1" applyBorder="1" applyAlignment="1">
      <alignment horizontal="center" vertical="center"/>
    </xf>
    <xf numFmtId="0" fontId="2" fillId="3" borderId="9" xfId="2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167" fontId="3" fillId="3" borderId="4" xfId="6" applyNumberFormat="1" applyFont="1" applyFill="1" applyBorder="1" applyAlignment="1">
      <alignment horizontal="right" vertical="center"/>
    </xf>
    <xf numFmtId="167" fontId="3" fillId="3" borderId="4" xfId="6" applyNumberFormat="1" applyFont="1" applyFill="1" applyBorder="1" applyAlignment="1">
      <alignment vertical="center"/>
    </xf>
    <xf numFmtId="167" fontId="2" fillId="3" borderId="4" xfId="6" applyNumberFormat="1" applyFont="1" applyFill="1" applyBorder="1" applyAlignment="1">
      <alignment vertical="center"/>
    </xf>
    <xf numFmtId="0" fontId="3" fillId="0" borderId="0" xfId="2" applyFont="1"/>
    <xf numFmtId="166" fontId="3" fillId="0" borderId="4" xfId="2" applyNumberFormat="1" applyFont="1" applyBorder="1" applyAlignment="1">
      <alignment horizontal="right" vertical="center" wrapText="1"/>
    </xf>
    <xf numFmtId="0" fontId="4" fillId="0" borderId="0" xfId="2" applyFont="1"/>
    <xf numFmtId="14" fontId="4" fillId="2" borderId="0" xfId="2" applyNumberFormat="1" applyFont="1" applyFill="1" applyAlignment="1">
      <alignment vertical="top"/>
    </xf>
    <xf numFmtId="0" fontId="4" fillId="2" borderId="0" xfId="2" applyFont="1" applyFill="1" applyAlignment="1">
      <alignment vertical="top"/>
    </xf>
    <xf numFmtId="0" fontId="4" fillId="2" borderId="0" xfId="2" applyFont="1" applyFill="1" applyAlignment="1">
      <alignment horizontal="right" vertical="top"/>
    </xf>
    <xf numFmtId="0" fontId="4" fillId="2" borderId="0" xfId="2" applyFont="1" applyFill="1" applyAlignment="1">
      <alignment horizontal="center" vertical="top"/>
    </xf>
    <xf numFmtId="0" fontId="4" fillId="2" borderId="6" xfId="2" applyFont="1" applyFill="1" applyBorder="1" applyAlignment="1">
      <alignment vertical="top"/>
    </xf>
    <xf numFmtId="0" fontId="4" fillId="2" borderId="0" xfId="2" applyFont="1" applyFill="1"/>
    <xf numFmtId="0" fontId="4" fillId="2" borderId="6" xfId="2" applyFont="1" applyFill="1" applyBorder="1"/>
    <xf numFmtId="0" fontId="4" fillId="3" borderId="4" xfId="2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 wrapText="1"/>
    </xf>
    <xf numFmtId="0" fontId="4" fillId="0" borderId="4" xfId="2" applyFont="1" applyBorder="1" applyAlignment="1">
      <alignment horizontal="justify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166" fontId="4" fillId="0" borderId="4" xfId="2" applyNumberFormat="1" applyFont="1" applyBorder="1" applyAlignment="1">
      <alignment horizontal="right" indent="1"/>
    </xf>
    <xf numFmtId="166" fontId="4" fillId="0" borderId="0" xfId="2" applyNumberFormat="1" applyFont="1" applyAlignment="1">
      <alignment horizontal="right" indent="1"/>
    </xf>
    <xf numFmtId="164" fontId="4" fillId="0" borderId="4" xfId="2" applyNumberFormat="1" applyFont="1" applyBorder="1" applyAlignment="1">
      <alignment horizontal="justify" vertical="center" wrapText="1"/>
    </xf>
    <xf numFmtId="9" fontId="4" fillId="3" borderId="4" xfId="2" applyNumberFormat="1" applyFont="1" applyFill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66" fontId="4" fillId="0" borderId="0" xfId="2" applyNumberFormat="1" applyFont="1"/>
    <xf numFmtId="9" fontId="5" fillId="0" borderId="4" xfId="0" applyNumberFormat="1" applyFont="1" applyBorder="1" applyAlignment="1">
      <alignment horizontal="center" vertical="center"/>
    </xf>
    <xf numFmtId="1" fontId="4" fillId="0" borderId="4" xfId="2" applyNumberFormat="1" applyFont="1" applyFill="1" applyBorder="1" applyAlignment="1">
      <alignment horizontal="right" vertical="center"/>
    </xf>
    <xf numFmtId="1" fontId="4" fillId="0" borderId="4" xfId="2" applyNumberFormat="1" applyFont="1" applyFill="1" applyBorder="1" applyAlignment="1">
      <alignment horizontal="right" vertical="center" wrapText="1"/>
    </xf>
    <xf numFmtId="1" fontId="3" fillId="0" borderId="4" xfId="2" applyNumberFormat="1" applyFont="1" applyFill="1" applyBorder="1" applyAlignment="1">
      <alignment horizontal="right" vertical="center" wrapText="1"/>
    </xf>
    <xf numFmtId="1" fontId="3" fillId="0" borderId="4" xfId="2" applyNumberFormat="1" applyFont="1" applyFill="1" applyBorder="1" applyAlignment="1">
      <alignment horizontal="right" vertical="center"/>
    </xf>
    <xf numFmtId="0" fontId="5" fillId="0" borderId="4" xfId="2" applyFont="1" applyBorder="1" applyAlignment="1">
      <alignment horizontal="left" vertical="center"/>
    </xf>
    <xf numFmtId="14" fontId="4" fillId="0" borderId="4" xfId="2" applyNumberFormat="1" applyFont="1" applyBorder="1" applyAlignment="1">
      <alignment horizontal="center" vertical="top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7" xfId="3" applyNumberFormat="1" applyFont="1" applyBorder="1" applyAlignment="1">
      <alignment horizontal="left" vertical="center" wrapText="1"/>
    </xf>
    <xf numFmtId="2" fontId="2" fillId="0" borderId="8" xfId="3" applyNumberFormat="1" applyFont="1" applyBorder="1" applyAlignment="1">
      <alignment horizontal="left" vertical="center" wrapText="1"/>
    </xf>
    <xf numFmtId="2" fontId="2" fillId="0" borderId="9" xfId="3" applyNumberFormat="1" applyFont="1" applyBorder="1" applyAlignment="1">
      <alignment horizontal="left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/>
    </xf>
    <xf numFmtId="14" fontId="5" fillId="0" borderId="4" xfId="2" applyNumberFormat="1" applyFont="1" applyBorder="1" applyAlignment="1">
      <alignment horizontal="center" vertical="top"/>
    </xf>
    <xf numFmtId="14" fontId="5" fillId="0" borderId="10" xfId="2" applyNumberFormat="1" applyFont="1" applyBorder="1" applyAlignment="1">
      <alignment horizontal="center" vertical="top"/>
    </xf>
    <xf numFmtId="0" fontId="2" fillId="3" borderId="4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3" fillId="0" borderId="10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3" fontId="4" fillId="3" borderId="10" xfId="2" applyNumberFormat="1" applyFont="1" applyFill="1" applyBorder="1" applyAlignment="1">
      <alignment horizontal="center" vertical="center" wrapText="1"/>
    </xf>
    <xf numFmtId="3" fontId="4" fillId="3" borderId="11" xfId="2" applyNumberFormat="1" applyFont="1" applyFill="1" applyBorder="1" applyAlignment="1">
      <alignment horizontal="center" vertical="center" wrapText="1"/>
    </xf>
    <xf numFmtId="166" fontId="2" fillId="3" borderId="10" xfId="6" applyNumberFormat="1" applyFont="1" applyFill="1" applyBorder="1" applyAlignment="1">
      <alignment horizontal="right" vertical="center" wrapText="1" indent="1"/>
    </xf>
    <xf numFmtId="166" fontId="2" fillId="3" borderId="11" xfId="6" applyNumberFormat="1" applyFont="1" applyFill="1" applyBorder="1" applyAlignment="1">
      <alignment horizontal="right" vertical="center" wrapText="1" indent="1"/>
    </xf>
    <xf numFmtId="166" fontId="3" fillId="0" borderId="10" xfId="2" applyNumberFormat="1" applyFont="1" applyBorder="1" applyAlignment="1">
      <alignment horizontal="center" vertical="center" wrapText="1"/>
    </xf>
    <xf numFmtId="166" fontId="3" fillId="0" borderId="11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9" fontId="3" fillId="0" borderId="4" xfId="7" applyNumberFormat="1" applyFont="1" applyFill="1" applyBorder="1" applyAlignment="1">
      <alignment horizontal="center" vertical="center" wrapText="1"/>
    </xf>
    <xf numFmtId="9" fontId="2" fillId="3" borderId="4" xfId="7" applyNumberFormat="1" applyFont="1" applyFill="1" applyBorder="1" applyAlignment="1">
      <alignment horizontal="center" vertical="center" wrapText="1"/>
    </xf>
    <xf numFmtId="9" fontId="3" fillId="0" borderId="10" xfId="7" applyNumberFormat="1" applyFont="1" applyFill="1" applyBorder="1" applyAlignment="1">
      <alignment horizontal="center" vertical="center" wrapText="1"/>
    </xf>
    <xf numFmtId="9" fontId="3" fillId="0" borderId="11" xfId="7" applyNumberFormat="1" applyFont="1" applyFill="1" applyBorder="1" applyAlignment="1">
      <alignment horizontal="center" vertical="center" wrapText="1"/>
    </xf>
    <xf numFmtId="2" fontId="2" fillId="0" borderId="4" xfId="3" applyNumberFormat="1" applyFont="1" applyBorder="1" applyAlignment="1" applyProtection="1">
      <alignment horizontal="left" vertical="center" wrapText="1"/>
      <protection locked="0"/>
    </xf>
  </cellXfs>
  <cellStyles count="10">
    <cellStyle name="Hipervínculo 2" xfId="9" xr:uid="{581E1A26-2A5A-41BB-BFFF-B01C3DA540BF}"/>
    <cellStyle name="Millares 2" xfId="5" xr:uid="{52461506-7942-4AE5-A21F-135FE02920DC}"/>
    <cellStyle name="Moneda [0] 2" xfId="4" xr:uid="{CFDC7647-0B92-4342-B20C-84EFB9A5660B}"/>
    <cellStyle name="Moneda [0] 2 2" xfId="8" xr:uid="{EC5DCF32-5434-44E4-A721-FD36D2485C50}"/>
    <cellStyle name="Moneda 3" xfId="6" xr:uid="{192AFB43-199F-4A94-97CC-A3D449E80661}"/>
    <cellStyle name="Normal" xfId="0" builtinId="0"/>
    <cellStyle name="Normal 2" xfId="1" xr:uid="{FFB241E9-69FF-4E56-959D-32E68C36A355}"/>
    <cellStyle name="Normal 2 2" xfId="3" xr:uid="{89FE78FF-2EAD-4A4F-AAAF-E45222040C8D}"/>
    <cellStyle name="Normal 3" xfId="2" xr:uid="{32FF49EF-D623-4313-ADED-54D1D0B33DA2}"/>
    <cellStyle name="Porcentaje 2" xfId="7" xr:uid="{E96579DD-7995-4B3F-A01B-4609F56EDA69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463068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55D9D01-4108-45E2-BD72-4773690F3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35386" cy="65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BEB7-1D5E-4882-A936-E1204B9ACDDC}">
  <dimension ref="A1:AU31"/>
  <sheetViews>
    <sheetView showGridLines="0" tabSelected="1" zoomScale="50" zoomScaleNormal="50" workbookViewId="0">
      <selection activeCell="P19" sqref="P19"/>
    </sheetView>
  </sheetViews>
  <sheetFormatPr baseColWidth="10" defaultColWidth="0" defaultRowHeight="14.25" customHeight="1" zeroHeight="1" x14ac:dyDescent="0.2"/>
  <cols>
    <col min="1" max="1" width="7.5703125" style="60" customWidth="1"/>
    <col min="2" max="2" width="30" style="42" customWidth="1"/>
    <col min="3" max="4" width="22.5703125" style="42" customWidth="1"/>
    <col min="5" max="5" width="61.5703125" style="42" customWidth="1"/>
    <col min="6" max="6" width="50" style="42" customWidth="1"/>
    <col min="7" max="7" width="19.140625" style="42" customWidth="1"/>
    <col min="8" max="8" width="49.85546875" style="42" customWidth="1"/>
    <col min="9" max="9" width="68.5703125" style="42" customWidth="1"/>
    <col min="10" max="10" width="16.85546875" style="42" customWidth="1"/>
    <col min="11" max="11" width="18.28515625" style="42" customWidth="1"/>
    <col min="12" max="12" width="17.28515625" style="42" customWidth="1"/>
    <col min="13" max="14" width="17" style="42" customWidth="1"/>
    <col min="15" max="15" width="22.140625" style="42" customWidth="1"/>
    <col min="16" max="16" width="23.85546875" style="61" customWidth="1"/>
    <col min="17" max="18" width="17.140625" style="42" customWidth="1"/>
    <col min="19" max="19" width="26.85546875" style="40" customWidth="1"/>
    <col min="20" max="20" width="15.5703125" style="42" customWidth="1"/>
    <col min="21" max="21" width="28.5703125" style="60" customWidth="1"/>
    <col min="22" max="22" width="18.7109375" style="60" bestFit="1" customWidth="1"/>
    <col min="23" max="26" width="17.140625" style="60" customWidth="1"/>
    <col min="27" max="27" width="30.7109375" style="42" customWidth="1"/>
    <col min="28" max="28" width="15.7109375" style="42" customWidth="1"/>
    <col min="29" max="29" width="22.5703125" style="40" customWidth="1"/>
    <col min="30" max="31" width="20" style="42" customWidth="1"/>
    <col min="32" max="33" width="12.85546875" style="42" customWidth="1"/>
    <col min="34" max="47" width="0" style="42" hidden="1"/>
    <col min="48" max="16384" width="12.85546875" style="42" hidden="1"/>
  </cols>
  <sheetData>
    <row r="1" spans="1:31" ht="15" customHeight="1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4"/>
      <c r="AC1" s="108" t="s">
        <v>1</v>
      </c>
      <c r="AD1" s="108"/>
      <c r="AE1" s="108"/>
    </row>
    <row r="2" spans="1:31" ht="15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  <c r="AC2" s="78" t="s">
        <v>95</v>
      </c>
      <c r="AD2" s="79"/>
      <c r="AE2" s="80"/>
    </row>
    <row r="3" spans="1:31" ht="15" customHeight="1" x14ac:dyDescent="0.2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7"/>
      <c r="AC3" s="78" t="s">
        <v>96</v>
      </c>
      <c r="AD3" s="79"/>
      <c r="AE3" s="80"/>
    </row>
    <row r="4" spans="1:31" ht="15" x14ac:dyDescent="0.2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7"/>
      <c r="AC4" s="108" t="s">
        <v>2</v>
      </c>
      <c r="AD4" s="108"/>
      <c r="AE4" s="108"/>
    </row>
    <row r="5" spans="1:31" ht="15" x14ac:dyDescent="0.2">
      <c r="A5" s="68" t="s">
        <v>3</v>
      </c>
      <c r="B5" s="68"/>
      <c r="C5" s="68"/>
      <c r="D5" s="69">
        <v>45023</v>
      </c>
      <c r="E5" s="69"/>
      <c r="F5" s="69"/>
      <c r="G5" s="69"/>
      <c r="H5" s="43"/>
      <c r="I5" s="43"/>
      <c r="J5" s="43"/>
      <c r="K5" s="43"/>
      <c r="L5" s="43"/>
      <c r="M5" s="44"/>
      <c r="N5" s="44"/>
      <c r="O5" s="44"/>
      <c r="P5" s="45"/>
      <c r="Q5" s="44"/>
      <c r="R5" s="44"/>
      <c r="S5" s="1"/>
      <c r="T5" s="44"/>
      <c r="U5" s="46"/>
      <c r="V5" s="46"/>
      <c r="W5" s="46"/>
      <c r="X5" s="46"/>
      <c r="Y5" s="46"/>
      <c r="Z5" s="46"/>
      <c r="AA5" s="44"/>
      <c r="AB5" s="44"/>
      <c r="AC5" s="2"/>
      <c r="AD5" s="44"/>
      <c r="AE5" s="47"/>
    </row>
    <row r="6" spans="1:31" ht="15" x14ac:dyDescent="0.2">
      <c r="A6" s="83" t="s">
        <v>4</v>
      </c>
      <c r="B6" s="83"/>
      <c r="C6" s="83"/>
      <c r="D6" s="84">
        <v>45016</v>
      </c>
      <c r="E6" s="84"/>
      <c r="F6" s="84"/>
      <c r="G6" s="85"/>
      <c r="H6" s="3"/>
      <c r="I6" s="3"/>
      <c r="J6" s="3"/>
      <c r="K6" s="3"/>
      <c r="L6" s="3"/>
      <c r="M6" s="44"/>
      <c r="N6" s="44"/>
      <c r="O6" s="44"/>
      <c r="P6" s="45"/>
      <c r="Q6" s="44"/>
      <c r="R6" s="44"/>
      <c r="S6" s="2"/>
      <c r="T6" s="44"/>
      <c r="U6" s="46"/>
      <c r="V6" s="46"/>
      <c r="W6" s="46"/>
      <c r="X6" s="46"/>
      <c r="Y6" s="46"/>
      <c r="Z6" s="46"/>
      <c r="AA6" s="44"/>
      <c r="AB6" s="44"/>
      <c r="AC6" s="2"/>
      <c r="AD6" s="48"/>
      <c r="AE6" s="49"/>
    </row>
    <row r="7" spans="1:31" ht="15" customHeight="1" x14ac:dyDescent="0.2">
      <c r="A7" s="50"/>
      <c r="B7" s="86" t="s">
        <v>5</v>
      </c>
      <c r="C7" s="86"/>
      <c r="D7" s="86"/>
      <c r="E7" s="86"/>
      <c r="F7" s="86"/>
      <c r="G7" s="86" t="s">
        <v>6</v>
      </c>
      <c r="H7" s="86"/>
      <c r="I7" s="86"/>
      <c r="J7" s="86"/>
      <c r="K7" s="86"/>
      <c r="L7" s="86" t="s">
        <v>7</v>
      </c>
      <c r="M7" s="86"/>
      <c r="N7" s="86"/>
      <c r="O7" s="86" t="s">
        <v>8</v>
      </c>
      <c r="P7" s="86"/>
      <c r="Q7" s="86"/>
      <c r="R7" s="86"/>
      <c r="S7" s="86"/>
      <c r="T7" s="86"/>
      <c r="U7" s="86"/>
      <c r="V7" s="87" t="s">
        <v>9</v>
      </c>
      <c r="W7" s="88"/>
      <c r="X7" s="88"/>
      <c r="Y7" s="88"/>
      <c r="Z7" s="88"/>
      <c r="AA7" s="89"/>
      <c r="AB7" s="90" t="s">
        <v>10</v>
      </c>
      <c r="AC7" s="90" t="s">
        <v>11</v>
      </c>
      <c r="AD7" s="81" t="s">
        <v>12</v>
      </c>
      <c r="AE7" s="82"/>
    </row>
    <row r="8" spans="1:31" ht="45" x14ac:dyDescent="0.2">
      <c r="A8" s="4" t="s">
        <v>13</v>
      </c>
      <c r="B8" s="6" t="s">
        <v>14</v>
      </c>
      <c r="C8" s="4" t="s">
        <v>15</v>
      </c>
      <c r="D8" s="4" t="s">
        <v>16</v>
      </c>
      <c r="E8" s="4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 t="s">
        <v>22</v>
      </c>
      <c r="K8" s="6" t="s">
        <v>23</v>
      </c>
      <c r="L8" s="6" t="s">
        <v>24</v>
      </c>
      <c r="M8" s="6" t="s">
        <v>25</v>
      </c>
      <c r="N8" s="6" t="s">
        <v>93</v>
      </c>
      <c r="O8" s="4" t="s">
        <v>26</v>
      </c>
      <c r="P8" s="6" t="s">
        <v>27</v>
      </c>
      <c r="Q8" s="6" t="s">
        <v>28</v>
      </c>
      <c r="R8" s="6" t="s">
        <v>29</v>
      </c>
      <c r="S8" s="6" t="s">
        <v>30</v>
      </c>
      <c r="T8" s="6" t="s">
        <v>31</v>
      </c>
      <c r="U8" s="6" t="s">
        <v>32</v>
      </c>
      <c r="V8" s="6" t="s">
        <v>27</v>
      </c>
      <c r="W8" s="6" t="s">
        <v>28</v>
      </c>
      <c r="X8" s="6" t="s">
        <v>29</v>
      </c>
      <c r="Y8" s="6" t="s">
        <v>30</v>
      </c>
      <c r="Z8" s="6" t="s">
        <v>31</v>
      </c>
      <c r="AA8" s="6" t="s">
        <v>33</v>
      </c>
      <c r="AB8" s="91"/>
      <c r="AC8" s="91"/>
      <c r="AD8" s="6" t="s">
        <v>34</v>
      </c>
      <c r="AE8" s="6" t="s">
        <v>35</v>
      </c>
    </row>
    <row r="9" spans="1:31" ht="133.5" customHeight="1" x14ac:dyDescent="0.2">
      <c r="A9" s="4">
        <v>180</v>
      </c>
      <c r="B9" s="51" t="s">
        <v>36</v>
      </c>
      <c r="C9" s="52" t="s">
        <v>37</v>
      </c>
      <c r="D9" s="7" t="s">
        <v>38</v>
      </c>
      <c r="E9" s="8" t="s">
        <v>39</v>
      </c>
      <c r="F9" s="9" t="s">
        <v>40</v>
      </c>
      <c r="G9" s="64">
        <v>2020680010157</v>
      </c>
      <c r="H9" s="52" t="s">
        <v>41</v>
      </c>
      <c r="I9" s="52" t="s">
        <v>42</v>
      </c>
      <c r="J9" s="53">
        <v>44939</v>
      </c>
      <c r="K9" s="53">
        <v>45291</v>
      </c>
      <c r="L9" s="10">
        <v>3100</v>
      </c>
      <c r="M9" s="54">
        <v>294</v>
      </c>
      <c r="N9" s="63">
        <f>IFERROR(IF(M9/L9&gt;100%,100%,M9/L9),"-")</f>
        <v>9.483870967741935E-2</v>
      </c>
      <c r="O9" s="53" t="s">
        <v>43</v>
      </c>
      <c r="P9" s="11">
        <v>695900000</v>
      </c>
      <c r="Q9" s="12"/>
      <c r="R9" s="13"/>
      <c r="S9" s="14"/>
      <c r="T9" s="55"/>
      <c r="U9" s="15">
        <f>SUM(P9:T9)</f>
        <v>695900000</v>
      </c>
      <c r="V9" s="11">
        <v>614625000</v>
      </c>
      <c r="W9" s="56"/>
      <c r="X9" s="14"/>
      <c r="Y9" s="14"/>
      <c r="Z9" s="14"/>
      <c r="AA9" s="15">
        <f>SUM(V9:Z9)</f>
        <v>614625000</v>
      </c>
      <c r="AB9" s="104">
        <f>IFERROR(AA9/U9,"-")</f>
        <v>0.88320879436700672</v>
      </c>
      <c r="AC9" s="41">
        <v>174057134</v>
      </c>
      <c r="AD9" s="17" t="s">
        <v>44</v>
      </c>
      <c r="AE9" s="18" t="s">
        <v>45</v>
      </c>
    </row>
    <row r="10" spans="1:31" ht="114" x14ac:dyDescent="0.2">
      <c r="A10" s="4">
        <v>182</v>
      </c>
      <c r="B10" s="51" t="s">
        <v>36</v>
      </c>
      <c r="C10" s="52" t="s">
        <v>37</v>
      </c>
      <c r="D10" s="7" t="s">
        <v>46</v>
      </c>
      <c r="E10" s="8" t="s">
        <v>47</v>
      </c>
      <c r="F10" s="9" t="s">
        <v>48</v>
      </c>
      <c r="G10" s="65">
        <v>2020680010074</v>
      </c>
      <c r="H10" s="19" t="s">
        <v>49</v>
      </c>
      <c r="I10" s="57" t="s">
        <v>50</v>
      </c>
      <c r="J10" s="53">
        <v>44944</v>
      </c>
      <c r="K10" s="53">
        <v>45291</v>
      </c>
      <c r="L10" s="10">
        <v>1</v>
      </c>
      <c r="M10" s="54">
        <v>1</v>
      </c>
      <c r="N10" s="63">
        <f>IFERROR(IF(M10/L10&gt;100%,100%,M10/L10),"-")</f>
        <v>1</v>
      </c>
      <c r="O10" s="53" t="s">
        <v>51</v>
      </c>
      <c r="P10" s="11">
        <v>543358223.32252502</v>
      </c>
      <c r="Q10" s="12" t="s">
        <v>52</v>
      </c>
      <c r="R10" s="13"/>
      <c r="S10" s="14"/>
      <c r="T10" s="55"/>
      <c r="U10" s="15">
        <f>SUM(P10:T10)</f>
        <v>543358223.32252502</v>
      </c>
      <c r="V10" s="11">
        <v>499013636</v>
      </c>
      <c r="W10" s="14"/>
      <c r="X10" s="14"/>
      <c r="Y10" s="14"/>
      <c r="Z10" s="14"/>
      <c r="AA10" s="15">
        <f>SUM(V10:Z10)</f>
        <v>499013636</v>
      </c>
      <c r="AB10" s="104">
        <f>IFERROR(AA10/U10,"-")</f>
        <v>0.91838793374402827</v>
      </c>
      <c r="AC10" s="41">
        <v>352090048</v>
      </c>
      <c r="AD10" s="17" t="s">
        <v>44</v>
      </c>
      <c r="AE10" s="18" t="s">
        <v>45</v>
      </c>
    </row>
    <row r="11" spans="1:31" ht="85.5" x14ac:dyDescent="0.2">
      <c r="A11" s="4">
        <v>183</v>
      </c>
      <c r="B11" s="51" t="s">
        <v>36</v>
      </c>
      <c r="C11" s="52" t="s">
        <v>37</v>
      </c>
      <c r="D11" s="7" t="s">
        <v>46</v>
      </c>
      <c r="E11" s="8" t="s">
        <v>53</v>
      </c>
      <c r="F11" s="9" t="s">
        <v>54</v>
      </c>
      <c r="G11" s="65">
        <v>2020680010074</v>
      </c>
      <c r="H11" s="19" t="s">
        <v>49</v>
      </c>
      <c r="I11" s="57" t="s">
        <v>55</v>
      </c>
      <c r="J11" s="53">
        <v>44944</v>
      </c>
      <c r="K11" s="53">
        <v>45291</v>
      </c>
      <c r="L11" s="20">
        <v>0.3</v>
      </c>
      <c r="M11" s="58">
        <v>0</v>
      </c>
      <c r="N11" s="63">
        <f>IFERROR(IF(M11/L11&gt;100%,100%,M11/L11),"-")</f>
        <v>0</v>
      </c>
      <c r="O11" s="53" t="s">
        <v>56</v>
      </c>
      <c r="P11" s="11">
        <v>47256718.43604207</v>
      </c>
      <c r="Q11" s="12"/>
      <c r="R11" s="13"/>
      <c r="S11" s="14"/>
      <c r="T11" s="55"/>
      <c r="U11" s="15">
        <f>SUM(P11:T11)</f>
        <v>47256718.43604207</v>
      </c>
      <c r="V11" s="11">
        <v>43400000</v>
      </c>
      <c r="W11" s="14"/>
      <c r="X11" s="14"/>
      <c r="Y11" s="14"/>
      <c r="Z11" s="14"/>
      <c r="AA11" s="15">
        <f>SUM(V11:Z11)</f>
        <v>43400000</v>
      </c>
      <c r="AB11" s="104">
        <f>IFERROR(AA11/U11,"-")</f>
        <v>0.91838793374402816</v>
      </c>
      <c r="AC11" s="16"/>
      <c r="AD11" s="17" t="s">
        <v>44</v>
      </c>
      <c r="AE11" s="18" t="s">
        <v>45</v>
      </c>
    </row>
    <row r="12" spans="1:31" ht="115.15" customHeight="1" x14ac:dyDescent="0.2">
      <c r="A12" s="4">
        <v>184</v>
      </c>
      <c r="B12" s="51" t="s">
        <v>36</v>
      </c>
      <c r="C12" s="52" t="s">
        <v>37</v>
      </c>
      <c r="D12" s="7" t="s">
        <v>46</v>
      </c>
      <c r="E12" s="8" t="s">
        <v>57</v>
      </c>
      <c r="F12" s="9" t="s">
        <v>58</v>
      </c>
      <c r="G12" s="65">
        <v>2020680010074</v>
      </c>
      <c r="H12" s="19" t="s">
        <v>49</v>
      </c>
      <c r="I12" s="57" t="s">
        <v>55</v>
      </c>
      <c r="J12" s="53">
        <v>44944</v>
      </c>
      <c r="K12" s="53">
        <v>45291</v>
      </c>
      <c r="L12" s="21">
        <v>0</v>
      </c>
      <c r="M12" s="54">
        <v>599</v>
      </c>
      <c r="N12" s="63" t="str">
        <f>IFERROR(IF(M12/L12&gt;100%,100%,M12/L12),"-")</f>
        <v>-</v>
      </c>
      <c r="O12" s="53" t="s">
        <v>59</v>
      </c>
      <c r="P12" s="11">
        <v>849535333.96210444</v>
      </c>
      <c r="Q12" s="12"/>
      <c r="R12" s="13"/>
      <c r="S12" s="14"/>
      <c r="T12" s="55"/>
      <c r="U12" s="15">
        <f>SUM(P12:T12)</f>
        <v>849535333.96210444</v>
      </c>
      <c r="V12" s="11">
        <v>760778000</v>
      </c>
      <c r="W12" s="14"/>
      <c r="X12" s="14"/>
      <c r="Y12" s="14"/>
      <c r="Z12" s="14"/>
      <c r="AA12" s="15">
        <f>SUM(V12:Z12)</f>
        <v>760778000</v>
      </c>
      <c r="AB12" s="104">
        <f>IFERROR(AA12/U12,"-")</f>
        <v>0.89552249281009466</v>
      </c>
      <c r="AC12" s="22"/>
      <c r="AD12" s="23" t="s">
        <v>44</v>
      </c>
      <c r="AE12" s="18" t="s">
        <v>45</v>
      </c>
    </row>
    <row r="13" spans="1:31" ht="105" customHeight="1" x14ac:dyDescent="0.2">
      <c r="A13" s="4">
        <v>185</v>
      </c>
      <c r="B13" s="51" t="s">
        <v>36</v>
      </c>
      <c r="C13" s="52" t="s">
        <v>37</v>
      </c>
      <c r="D13" s="7" t="s">
        <v>46</v>
      </c>
      <c r="E13" s="8" t="s">
        <v>60</v>
      </c>
      <c r="F13" s="9" t="s">
        <v>61</v>
      </c>
      <c r="G13" s="65">
        <v>2020680010074</v>
      </c>
      <c r="H13" s="19" t="s">
        <v>49</v>
      </c>
      <c r="I13" s="57" t="s">
        <v>62</v>
      </c>
      <c r="J13" s="53">
        <v>44944</v>
      </c>
      <c r="K13" s="53">
        <v>45291</v>
      </c>
      <c r="L13" s="21">
        <v>2400</v>
      </c>
      <c r="M13" s="54">
        <v>496</v>
      </c>
      <c r="N13" s="63">
        <f>IFERROR(IF(M13/L13&gt;100%,100%,M13/L13),"-")</f>
        <v>0.20666666666666667</v>
      </c>
      <c r="O13" s="53" t="s">
        <v>63</v>
      </c>
      <c r="P13" s="11">
        <v>214281724.27932847</v>
      </c>
      <c r="Q13" s="12"/>
      <c r="R13" s="12"/>
      <c r="S13" s="14"/>
      <c r="T13" s="55"/>
      <c r="U13" s="15">
        <f>SUM(P13:T13)</f>
        <v>214281724.27932847</v>
      </c>
      <c r="V13" s="11">
        <v>177368750</v>
      </c>
      <c r="W13" s="14"/>
      <c r="X13" s="14"/>
      <c r="Y13" s="14"/>
      <c r="Z13" s="14"/>
      <c r="AA13" s="15">
        <f>SUM(V13:Z13)</f>
        <v>177368750</v>
      </c>
      <c r="AB13" s="104">
        <f>IFERROR(AA13/U13,"-")</f>
        <v>0.8277362458068972</v>
      </c>
      <c r="AC13" s="22"/>
      <c r="AD13" s="23" t="s">
        <v>44</v>
      </c>
      <c r="AE13" s="18" t="s">
        <v>45</v>
      </c>
    </row>
    <row r="14" spans="1:31" ht="106.15" customHeight="1" x14ac:dyDescent="0.2">
      <c r="A14" s="24">
        <v>186</v>
      </c>
      <c r="B14" s="59" t="s">
        <v>36</v>
      </c>
      <c r="C14" s="59" t="s">
        <v>37</v>
      </c>
      <c r="D14" s="25" t="s">
        <v>64</v>
      </c>
      <c r="E14" s="26" t="s">
        <v>65</v>
      </c>
      <c r="F14" s="27" t="s">
        <v>66</v>
      </c>
      <c r="G14" s="65">
        <v>2020680010084</v>
      </c>
      <c r="H14" s="7" t="s">
        <v>67</v>
      </c>
      <c r="I14" s="57" t="s">
        <v>68</v>
      </c>
      <c r="J14" s="53">
        <v>44939</v>
      </c>
      <c r="K14" s="53">
        <v>45291</v>
      </c>
      <c r="L14" s="94">
        <v>2569</v>
      </c>
      <c r="M14" s="96">
        <v>232</v>
      </c>
      <c r="N14" s="70">
        <f>IFERROR(IF(M14/L14&gt;100%,100%,M14/L14),"-")</f>
        <v>9.0307512650836905E-2</v>
      </c>
      <c r="O14" s="53" t="s">
        <v>69</v>
      </c>
      <c r="P14" s="14">
        <v>3000000</v>
      </c>
      <c r="Q14" s="12"/>
      <c r="R14" s="13"/>
      <c r="S14" s="14">
        <v>2000000</v>
      </c>
      <c r="T14" s="55"/>
      <c r="U14" s="98">
        <f>SUM(P14:T15)</f>
        <v>617180000</v>
      </c>
      <c r="V14" s="14"/>
      <c r="W14" s="14"/>
      <c r="X14" s="14"/>
      <c r="Y14" s="14"/>
      <c r="Z14" s="14"/>
      <c r="AA14" s="98">
        <f>SUM(V14:Z15)</f>
        <v>111362500</v>
      </c>
      <c r="AB14" s="106">
        <f>IFERROR(AA14/U14,"-")</f>
        <v>0.18043763569785151</v>
      </c>
      <c r="AC14" s="100"/>
      <c r="AD14" s="102" t="s">
        <v>44</v>
      </c>
      <c r="AE14" s="92" t="s">
        <v>45</v>
      </c>
    </row>
    <row r="15" spans="1:31" ht="106.15" customHeight="1" x14ac:dyDescent="0.2">
      <c r="A15" s="24">
        <v>186</v>
      </c>
      <c r="B15" s="59" t="s">
        <v>36</v>
      </c>
      <c r="C15" s="59" t="s">
        <v>37</v>
      </c>
      <c r="D15" s="25" t="s">
        <v>64</v>
      </c>
      <c r="E15" s="26" t="s">
        <v>65</v>
      </c>
      <c r="F15" s="27" t="s">
        <v>66</v>
      </c>
      <c r="G15" s="66">
        <v>2022680010037</v>
      </c>
      <c r="H15" s="7" t="s">
        <v>70</v>
      </c>
      <c r="I15" s="57" t="s">
        <v>71</v>
      </c>
      <c r="J15" s="53">
        <v>44949</v>
      </c>
      <c r="K15" s="53">
        <v>45291</v>
      </c>
      <c r="L15" s="95"/>
      <c r="M15" s="97"/>
      <c r="N15" s="71"/>
      <c r="O15" s="53" t="s">
        <v>69</v>
      </c>
      <c r="P15" s="14">
        <v>612180000</v>
      </c>
      <c r="Q15" s="12"/>
      <c r="R15" s="13"/>
      <c r="S15" s="14"/>
      <c r="T15" s="55"/>
      <c r="U15" s="99"/>
      <c r="V15" s="11">
        <v>111362500</v>
      </c>
      <c r="W15" s="14"/>
      <c r="X15" s="14"/>
      <c r="Y15" s="14"/>
      <c r="Z15" s="14"/>
      <c r="AA15" s="99"/>
      <c r="AB15" s="107"/>
      <c r="AC15" s="101"/>
      <c r="AD15" s="103"/>
      <c r="AE15" s="93"/>
    </row>
    <row r="16" spans="1:31" ht="91.15" customHeight="1" x14ac:dyDescent="0.2">
      <c r="A16" s="24">
        <v>187</v>
      </c>
      <c r="B16" s="59" t="s">
        <v>36</v>
      </c>
      <c r="C16" s="59" t="s">
        <v>37</v>
      </c>
      <c r="D16" s="25" t="s">
        <v>64</v>
      </c>
      <c r="E16" s="26" t="s">
        <v>72</v>
      </c>
      <c r="F16" s="27" t="s">
        <v>73</v>
      </c>
      <c r="G16" s="66">
        <v>2022680010037</v>
      </c>
      <c r="H16" s="7" t="s">
        <v>70</v>
      </c>
      <c r="I16" s="57" t="s">
        <v>71</v>
      </c>
      <c r="J16" s="53">
        <v>44949</v>
      </c>
      <c r="K16" s="53">
        <v>45291</v>
      </c>
      <c r="L16" s="94">
        <v>1263</v>
      </c>
      <c r="M16" s="96">
        <v>341</v>
      </c>
      <c r="N16" s="70">
        <f>IFERROR(IF(M16/L16&gt;100%,100%,M16/L16),"-")</f>
        <v>0.26999208234362626</v>
      </c>
      <c r="O16" s="53" t="s">
        <v>69</v>
      </c>
      <c r="P16" s="14">
        <v>612180000</v>
      </c>
      <c r="Q16" s="12"/>
      <c r="R16" s="13"/>
      <c r="S16" s="14"/>
      <c r="T16" s="55"/>
      <c r="U16" s="98">
        <f>SUM(P16:T17)</f>
        <v>617180000</v>
      </c>
      <c r="V16" s="11">
        <v>111362500</v>
      </c>
      <c r="W16" s="14"/>
      <c r="X16" s="14"/>
      <c r="Y16" s="14"/>
      <c r="Z16" s="14"/>
      <c r="AA16" s="98">
        <f>SUM(V16:Z17)</f>
        <v>111362500</v>
      </c>
      <c r="AB16" s="106">
        <f>IFERROR(AA16/U16,"-")</f>
        <v>0.18043763569785151</v>
      </c>
      <c r="AC16" s="100"/>
      <c r="AD16" s="102" t="s">
        <v>44</v>
      </c>
      <c r="AE16" s="92" t="s">
        <v>45</v>
      </c>
    </row>
    <row r="17" spans="1:31" ht="91.15" customHeight="1" x14ac:dyDescent="0.2">
      <c r="A17" s="24">
        <v>187</v>
      </c>
      <c r="B17" s="59" t="s">
        <v>36</v>
      </c>
      <c r="C17" s="59" t="s">
        <v>37</v>
      </c>
      <c r="D17" s="25" t="s">
        <v>64</v>
      </c>
      <c r="E17" s="26" t="s">
        <v>72</v>
      </c>
      <c r="F17" s="27" t="s">
        <v>73</v>
      </c>
      <c r="G17" s="66">
        <v>2020680010084</v>
      </c>
      <c r="H17" s="7" t="s">
        <v>67</v>
      </c>
      <c r="I17" s="57" t="s">
        <v>68</v>
      </c>
      <c r="J17" s="53">
        <v>44939</v>
      </c>
      <c r="K17" s="53">
        <v>45291</v>
      </c>
      <c r="L17" s="95"/>
      <c r="M17" s="97"/>
      <c r="N17" s="71"/>
      <c r="O17" s="53" t="s">
        <v>69</v>
      </c>
      <c r="P17" s="14">
        <v>3000000</v>
      </c>
      <c r="Q17" s="12"/>
      <c r="R17" s="13"/>
      <c r="S17" s="14">
        <v>2000000</v>
      </c>
      <c r="T17" s="55"/>
      <c r="U17" s="99"/>
      <c r="V17" s="14"/>
      <c r="W17" s="14"/>
      <c r="X17" s="14"/>
      <c r="Y17" s="14"/>
      <c r="Z17" s="14"/>
      <c r="AA17" s="99"/>
      <c r="AB17" s="107"/>
      <c r="AC17" s="101"/>
      <c r="AD17" s="103"/>
      <c r="AE17" s="93"/>
    </row>
    <row r="18" spans="1:31" ht="136.9" customHeight="1" x14ac:dyDescent="0.2">
      <c r="A18" s="4">
        <v>188</v>
      </c>
      <c r="B18" s="51" t="s">
        <v>36</v>
      </c>
      <c r="C18" s="52" t="s">
        <v>74</v>
      </c>
      <c r="D18" s="7" t="s">
        <v>75</v>
      </c>
      <c r="E18" s="8" t="s">
        <v>76</v>
      </c>
      <c r="F18" s="9" t="s">
        <v>77</v>
      </c>
      <c r="G18" s="67">
        <v>2022680010086</v>
      </c>
      <c r="H18" s="19" t="s">
        <v>78</v>
      </c>
      <c r="I18" s="52" t="s">
        <v>79</v>
      </c>
      <c r="J18" s="53">
        <v>44942</v>
      </c>
      <c r="K18" s="53">
        <v>45291</v>
      </c>
      <c r="L18" s="10">
        <v>0</v>
      </c>
      <c r="M18" s="54">
        <v>1192</v>
      </c>
      <c r="N18" s="63" t="str">
        <f>IFERROR(IF(M18/L18&gt;100%,100%,M18/L18),"-")</f>
        <v>-</v>
      </c>
      <c r="O18" s="53" t="s">
        <v>80</v>
      </c>
      <c r="P18" s="11">
        <v>79590000</v>
      </c>
      <c r="Q18" s="12"/>
      <c r="R18" s="13"/>
      <c r="S18" s="12"/>
      <c r="T18" s="55"/>
      <c r="U18" s="15">
        <f>SUM(P18:T18)</f>
        <v>79590000</v>
      </c>
      <c r="V18" s="11">
        <v>73203333.333333343</v>
      </c>
      <c r="W18" s="14"/>
      <c r="X18" s="14"/>
      <c r="Y18" s="14"/>
      <c r="Z18" s="14"/>
      <c r="AA18" s="15">
        <f>SUM(V18:Z18)</f>
        <v>73203333.333333343</v>
      </c>
      <c r="AB18" s="104">
        <f>IFERROR(AA18/U18,"-")</f>
        <v>0.91975541315910725</v>
      </c>
      <c r="AC18" s="16"/>
      <c r="AD18" s="17" t="s">
        <v>44</v>
      </c>
      <c r="AE18" s="18" t="s">
        <v>45</v>
      </c>
    </row>
    <row r="19" spans="1:31" ht="128.44999999999999" customHeight="1" x14ac:dyDescent="0.2">
      <c r="A19" s="4">
        <v>189</v>
      </c>
      <c r="B19" s="51" t="s">
        <v>36</v>
      </c>
      <c r="C19" s="52" t="s">
        <v>74</v>
      </c>
      <c r="D19" s="7" t="s">
        <v>75</v>
      </c>
      <c r="E19" s="8" t="s">
        <v>81</v>
      </c>
      <c r="F19" s="9" t="s">
        <v>82</v>
      </c>
      <c r="G19" s="67">
        <v>2022680010086</v>
      </c>
      <c r="H19" s="19" t="s">
        <v>78</v>
      </c>
      <c r="I19" s="52" t="s">
        <v>79</v>
      </c>
      <c r="J19" s="53">
        <v>44942</v>
      </c>
      <c r="K19" s="53">
        <v>45291</v>
      </c>
      <c r="L19" s="28">
        <v>0</v>
      </c>
      <c r="M19" s="54">
        <v>1192</v>
      </c>
      <c r="N19" s="63" t="str">
        <f>IFERROR(IF(M19/L19&gt;100%,100%,M19/L19),"-")</f>
        <v>-</v>
      </c>
      <c r="O19" s="53" t="s">
        <v>80</v>
      </c>
      <c r="P19" s="11">
        <v>79590000</v>
      </c>
      <c r="Q19" s="12"/>
      <c r="R19" s="13"/>
      <c r="S19" s="12"/>
      <c r="T19" s="55"/>
      <c r="U19" s="15">
        <f>SUM(P19:T19)</f>
        <v>79590000</v>
      </c>
      <c r="V19" s="11">
        <v>73203333.333333343</v>
      </c>
      <c r="W19" s="14"/>
      <c r="X19" s="14"/>
      <c r="Y19" s="14"/>
      <c r="Z19" s="14"/>
      <c r="AA19" s="15">
        <f>SUM(V19:Z19)</f>
        <v>73203333.333333343</v>
      </c>
      <c r="AB19" s="104">
        <f>IFERROR(AA19/U19,"-")</f>
        <v>0.91975541315910725</v>
      </c>
      <c r="AC19" s="16"/>
      <c r="AD19" s="17" t="s">
        <v>44</v>
      </c>
      <c r="AE19" s="18" t="s">
        <v>45</v>
      </c>
    </row>
    <row r="20" spans="1:31" ht="141.6" customHeight="1" x14ac:dyDescent="0.2">
      <c r="A20" s="4">
        <v>190</v>
      </c>
      <c r="B20" s="51" t="s">
        <v>36</v>
      </c>
      <c r="C20" s="52" t="s">
        <v>74</v>
      </c>
      <c r="D20" s="7" t="s">
        <v>75</v>
      </c>
      <c r="E20" s="8" t="s">
        <v>83</v>
      </c>
      <c r="F20" s="9" t="s">
        <v>84</v>
      </c>
      <c r="G20" s="67">
        <v>2022680010086</v>
      </c>
      <c r="H20" s="19" t="s">
        <v>78</v>
      </c>
      <c r="I20" s="52" t="s">
        <v>79</v>
      </c>
      <c r="J20" s="53">
        <v>44942</v>
      </c>
      <c r="K20" s="53">
        <v>45291</v>
      </c>
      <c r="L20" s="28">
        <v>0</v>
      </c>
      <c r="M20" s="54">
        <v>51</v>
      </c>
      <c r="N20" s="63" t="str">
        <f>IFERROR(IF(M20/L20&gt;100%,100%,M20/L20),"-")</f>
        <v>-</v>
      </c>
      <c r="O20" s="53" t="s">
        <v>80</v>
      </c>
      <c r="P20" s="11">
        <v>79590000</v>
      </c>
      <c r="Q20" s="12"/>
      <c r="R20" s="13"/>
      <c r="S20" s="12"/>
      <c r="T20" s="55"/>
      <c r="U20" s="15">
        <f>SUM(P20:T20)</f>
        <v>79590000</v>
      </c>
      <c r="V20" s="11">
        <v>73203333.333333343</v>
      </c>
      <c r="W20" s="14"/>
      <c r="X20" s="14"/>
      <c r="Y20" s="14"/>
      <c r="Z20" s="14"/>
      <c r="AA20" s="15">
        <f>SUM(V20:Z20)</f>
        <v>73203333.333333343</v>
      </c>
      <c r="AB20" s="104">
        <f>IFERROR(AA20/U20,"-")</f>
        <v>0.91975541315910725</v>
      </c>
      <c r="AC20" s="16"/>
      <c r="AD20" s="17" t="s">
        <v>44</v>
      </c>
      <c r="AE20" s="18" t="s">
        <v>45</v>
      </c>
    </row>
    <row r="21" spans="1:31" ht="93" customHeight="1" x14ac:dyDescent="0.2">
      <c r="A21" s="4">
        <v>302</v>
      </c>
      <c r="B21" s="51" t="s">
        <v>85</v>
      </c>
      <c r="C21" s="52" t="s">
        <v>86</v>
      </c>
      <c r="D21" s="7" t="s">
        <v>87</v>
      </c>
      <c r="E21" s="8" t="s">
        <v>88</v>
      </c>
      <c r="F21" s="9" t="s">
        <v>89</v>
      </c>
      <c r="G21" s="64">
        <v>2021680010176</v>
      </c>
      <c r="H21" s="7" t="s">
        <v>90</v>
      </c>
      <c r="I21" s="52" t="s">
        <v>91</v>
      </c>
      <c r="J21" s="53">
        <v>44936</v>
      </c>
      <c r="K21" s="53">
        <v>45291</v>
      </c>
      <c r="L21" s="29">
        <v>1</v>
      </c>
      <c r="M21" s="58">
        <v>1</v>
      </c>
      <c r="N21" s="63">
        <f>IFERROR(IF(M21/L21&gt;100%,100%,M21/L21),"-")</f>
        <v>1</v>
      </c>
      <c r="O21" s="53" t="s">
        <v>92</v>
      </c>
      <c r="P21" s="30">
        <v>541456051</v>
      </c>
      <c r="Q21" s="12"/>
      <c r="R21" s="13"/>
      <c r="S21" s="12"/>
      <c r="T21" s="55"/>
      <c r="U21" s="15">
        <f>SUM(P21:T21)</f>
        <v>541456051</v>
      </c>
      <c r="V21" s="11">
        <v>538083602</v>
      </c>
      <c r="W21" s="14"/>
      <c r="X21" s="14"/>
      <c r="Y21" s="14"/>
      <c r="Z21" s="14"/>
      <c r="AA21" s="15">
        <f>SUM(V21:Z21)</f>
        <v>538083602</v>
      </c>
      <c r="AB21" s="104">
        <f>IFERROR(AA21/U21,"-")</f>
        <v>0.99377151849393586</v>
      </c>
      <c r="AC21" s="16"/>
      <c r="AD21" s="17" t="s">
        <v>44</v>
      </c>
      <c r="AE21" s="18" t="s">
        <v>45</v>
      </c>
    </row>
    <row r="22" spans="1:31" ht="15" x14ac:dyDescent="0.2">
      <c r="A22" s="5" cm="1">
        <f t="array" ref="A22">SUM(--(FREQUENCY(A9:A21,A9:A21)&gt;0))</f>
        <v>11</v>
      </c>
      <c r="B22" s="31"/>
      <c r="C22" s="32"/>
      <c r="D22" s="32"/>
      <c r="E22" s="32"/>
      <c r="F22" s="32"/>
      <c r="G22" s="32"/>
      <c r="H22" s="32"/>
      <c r="I22" s="32"/>
      <c r="J22" s="32"/>
      <c r="K22" s="33"/>
      <c r="L22" s="34"/>
      <c r="M22" s="35" t="s">
        <v>94</v>
      </c>
      <c r="N22" s="34">
        <v>0.31530000000000002</v>
      </c>
      <c r="O22" s="36"/>
      <c r="P22" s="37">
        <v>4360918051</v>
      </c>
      <c r="Q22" s="38">
        <f>SUM(Q9:Q21)</f>
        <v>0</v>
      </c>
      <c r="R22" s="38">
        <f>SUM(R9:R21)</f>
        <v>0</v>
      </c>
      <c r="S22" s="38">
        <f>SUM(S9:S21)</f>
        <v>4000000</v>
      </c>
      <c r="T22" s="38">
        <f>SUM(T9:T21)</f>
        <v>0</v>
      </c>
      <c r="U22" s="39">
        <f>SUBTOTAL(9,U9:U21)</f>
        <v>4364918051</v>
      </c>
      <c r="V22" s="37">
        <f t="shared" ref="V22:AA22" si="0">SUBTOTAL(9,V9:V21)</f>
        <v>3075603988.0000005</v>
      </c>
      <c r="W22" s="37">
        <f t="shared" si="0"/>
        <v>0</v>
      </c>
      <c r="X22" s="37">
        <f t="shared" si="0"/>
        <v>0</v>
      </c>
      <c r="Y22" s="37">
        <f t="shared" si="0"/>
        <v>0</v>
      </c>
      <c r="Z22" s="37">
        <f t="shared" si="0"/>
        <v>0</v>
      </c>
      <c r="AA22" s="39">
        <f>SUBTOTAL(9,AA9:AA21)</f>
        <v>3075603988.0000005</v>
      </c>
      <c r="AB22" s="105">
        <f>IFERROR(AA22/U22,"-")</f>
        <v>0.70461895322304657</v>
      </c>
      <c r="AC22" s="37">
        <f>SUBTOTAL(9,AC9:AC21)</f>
        <v>526147182</v>
      </c>
      <c r="AD22" s="36"/>
      <c r="AE22" s="36"/>
    </row>
    <row r="23" spans="1:31" ht="14.25" customHeight="1" x14ac:dyDescent="0.2"/>
    <row r="31" spans="1:31" hidden="1" x14ac:dyDescent="0.2">
      <c r="R31" s="62"/>
    </row>
  </sheetData>
  <mergeCells count="35">
    <mergeCell ref="AE16:AE17"/>
    <mergeCell ref="L16:L17"/>
    <mergeCell ref="M16:M17"/>
    <mergeCell ref="U16:U17"/>
    <mergeCell ref="AA16:AA17"/>
    <mergeCell ref="AB16:AB17"/>
    <mergeCell ref="AC16:AC17"/>
    <mergeCell ref="AD16:AD17"/>
    <mergeCell ref="AE14:AE15"/>
    <mergeCell ref="L14:L15"/>
    <mergeCell ref="M14:M15"/>
    <mergeCell ref="U14:U15"/>
    <mergeCell ref="AA14:AA15"/>
    <mergeCell ref="AB14:AB15"/>
    <mergeCell ref="AC14:AC15"/>
    <mergeCell ref="AD14:AD15"/>
    <mergeCell ref="AC1:AE1"/>
    <mergeCell ref="AC2:AE2"/>
    <mergeCell ref="AC3:AE3"/>
    <mergeCell ref="AC4:AE4"/>
    <mergeCell ref="AD7:AE7"/>
    <mergeCell ref="AC7:AC8"/>
    <mergeCell ref="A5:C5"/>
    <mergeCell ref="D5:G5"/>
    <mergeCell ref="N14:N15"/>
    <mergeCell ref="N16:N17"/>
    <mergeCell ref="A1:AB4"/>
    <mergeCell ref="A6:C6"/>
    <mergeCell ref="D6:G6"/>
    <mergeCell ref="B7:F7"/>
    <mergeCell ref="G7:K7"/>
    <mergeCell ref="L7:N7"/>
    <mergeCell ref="O7:U7"/>
    <mergeCell ref="V7:AA7"/>
    <mergeCell ref="AB7:AB8"/>
  </mergeCells>
  <conditionalFormatting sqref="N9:N14 N18:N21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6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Yurany Uriza</dc:creator>
  <cp:lastModifiedBy>PC</cp:lastModifiedBy>
  <dcterms:created xsi:type="dcterms:W3CDTF">2023-04-11T20:28:42Z</dcterms:created>
  <dcterms:modified xsi:type="dcterms:W3CDTF">2023-06-08T18:23:50Z</dcterms:modified>
</cp:coreProperties>
</file>