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10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227"/>
  <workbookPr autoCompressPictures="0"/>
  <mc:AlternateContent xmlns:mc="http://schemas.openxmlformats.org/markup-compatibility/2006">
    <mc:Choice Requires="x15">
      <x15ac:absPath xmlns:x15ac="http://schemas.microsoft.com/office/spreadsheetml/2010/11/ac" url="E:\Alcaldia de Bucaramanga\Informes de Gestión\"/>
    </mc:Choice>
  </mc:AlternateContent>
  <xr:revisionPtr revIDLastSave="0" documentId="13_ncr:1_{4BA2CC7B-9294-455B-B2A0-BFFF26099372}" xr6:coauthVersionLast="47" xr6:coauthVersionMax="47" xr10:uidLastSave="{00000000-0000-0000-0000-000000000000}"/>
  <bookViews>
    <workbookView xWindow="-108" yWindow="-108" windowWidth="23256" windowHeight="12456" activeTab="1" xr2:uid="{00000000-000D-0000-FFFF-FFFF00000000}"/>
  </bookViews>
  <sheets>
    <sheet name="Gastos" sheetId="42" r:id="rId1"/>
    <sheet name="Graficos" sheetId="53641" r:id="rId2"/>
  </sheets>
  <definedNames>
    <definedName name="_xlnm.Print_Area" localSheetId="0">Gastos!$B$1:$H$23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M121" i="53641" l="1"/>
  <c r="L121" i="53641"/>
  <c r="C21" i="42"/>
  <c r="H5" i="42"/>
  <c r="S43" i="53641" l="1"/>
  <c r="R43" i="53641"/>
  <c r="Q43" i="53641"/>
  <c r="E5" i="42" l="1"/>
  <c r="H3" i="53641"/>
  <c r="H24" i="42" l="1"/>
  <c r="E9" i="42" l="1"/>
  <c r="E14" i="42"/>
  <c r="C4" i="53641" l="1"/>
  <c r="H22" i="42" l="1"/>
  <c r="H20" i="42"/>
  <c r="H19" i="42"/>
  <c r="H18" i="42"/>
  <c r="H17" i="42"/>
  <c r="H16" i="42"/>
  <c r="H14" i="42"/>
  <c r="H13" i="42"/>
  <c r="H12" i="42"/>
  <c r="H11" i="42"/>
  <c r="H7" i="42"/>
  <c r="S45" i="53641" l="1"/>
  <c r="M115" i="53641" s="1"/>
  <c r="R45" i="53641"/>
  <c r="Q45" i="53641"/>
  <c r="L115" i="53641" s="1"/>
  <c r="C10" i="42" l="1"/>
  <c r="L122" i="53641" l="1"/>
  <c r="L123" i="53641"/>
  <c r="M123" i="53641"/>
  <c r="L124" i="53641"/>
  <c r="M124" i="53641"/>
  <c r="F21" i="42"/>
  <c r="D21" i="42"/>
  <c r="F10" i="42"/>
  <c r="D10" i="42"/>
  <c r="F6" i="42"/>
  <c r="D6" i="42"/>
  <c r="C6" i="42"/>
  <c r="F4" i="42"/>
  <c r="D4" i="42"/>
  <c r="H4" i="42"/>
  <c r="G20" i="42" l="1"/>
  <c r="E20" i="42"/>
  <c r="G17" i="42" l="1"/>
  <c r="G5" i="42"/>
  <c r="S41" i="53641" l="1"/>
  <c r="M120" i="53641" s="1"/>
  <c r="Q41" i="53641"/>
  <c r="L120" i="53641" s="1"/>
  <c r="G7" i="42"/>
  <c r="G6" i="42" l="1"/>
  <c r="Q47" i="53641" l="1"/>
  <c r="L117" i="53641" s="1"/>
  <c r="R47" i="53641"/>
  <c r="S47" i="53641"/>
  <c r="M117" i="53641" s="1"/>
  <c r="Q48" i="53641"/>
  <c r="L118" i="53641" s="1"/>
  <c r="R48" i="53641"/>
  <c r="S48" i="53641"/>
  <c r="M118" i="53641" s="1"/>
  <c r="Q36" i="53641"/>
  <c r="L110" i="53641" s="1"/>
  <c r="R36" i="53641"/>
  <c r="S36" i="53641"/>
  <c r="M110" i="53641" s="1"/>
  <c r="Q37" i="53641"/>
  <c r="L111" i="53641" s="1"/>
  <c r="R37" i="53641"/>
  <c r="S37" i="53641"/>
  <c r="M111" i="53641" s="1"/>
  <c r="Q38" i="53641"/>
  <c r="L112" i="53641" s="1"/>
  <c r="R38" i="53641"/>
  <c r="S38" i="53641"/>
  <c r="M112" i="53641" s="1"/>
  <c r="Q40" i="53641"/>
  <c r="L114" i="53641" s="1"/>
  <c r="R40" i="53641"/>
  <c r="S40" i="53641"/>
  <c r="M114" i="53641" s="1"/>
  <c r="Q44" i="53641"/>
  <c r="L116" i="53641" s="1"/>
  <c r="R44" i="53641"/>
  <c r="S44" i="53641"/>
  <c r="M116" i="53641" s="1"/>
  <c r="Q35" i="53641"/>
  <c r="L109" i="53641" s="1"/>
  <c r="R35" i="53641"/>
  <c r="S35" i="53641"/>
  <c r="M109" i="53641" s="1"/>
  <c r="Q39" i="53641"/>
  <c r="L113" i="53641" s="1"/>
  <c r="R39" i="53641"/>
  <c r="S39" i="53641"/>
  <c r="M113" i="53641" s="1"/>
  <c r="Q42" i="53641"/>
  <c r="L108" i="53641" s="1"/>
  <c r="R42" i="53641"/>
  <c r="S42" i="53641"/>
  <c r="M108" i="53641" s="1"/>
  <c r="R46" i="53641"/>
  <c r="S46" i="53641"/>
  <c r="M119" i="53641" s="1"/>
  <c r="Q46" i="53641"/>
  <c r="L119" i="53641" s="1"/>
  <c r="E18" i="42"/>
  <c r="E17" i="42"/>
  <c r="C8" i="42"/>
  <c r="F8" i="42"/>
  <c r="D8" i="42"/>
  <c r="S49" i="53641" l="1"/>
  <c r="M122" i="53641" s="1"/>
  <c r="G8" i="42"/>
  <c r="E8" i="42"/>
  <c r="C4" i="42" l="1"/>
  <c r="C23" i="42" s="1"/>
  <c r="G15" i="42" l="1"/>
  <c r="G16" i="42"/>
  <c r="E16" i="42" l="1"/>
  <c r="H15" i="42" l="1"/>
  <c r="E15" i="42"/>
  <c r="H9" i="42" l="1"/>
  <c r="D35" i="53641" l="1"/>
  <c r="E36" i="53641"/>
  <c r="D36" i="53641" l="1"/>
  <c r="F36" i="53641" s="1"/>
  <c r="E35" i="53641" l="1"/>
  <c r="F35" i="53641" s="1"/>
  <c r="G4" i="42" l="1"/>
  <c r="G19" i="42"/>
  <c r="G13" i="42"/>
  <c r="E10" i="42"/>
  <c r="D23" i="42" l="1"/>
  <c r="G3" i="53641" s="1"/>
  <c r="H8" i="42"/>
  <c r="E19" i="42"/>
  <c r="G11" i="42"/>
  <c r="E12" i="42"/>
  <c r="E13" i="42"/>
  <c r="D38" i="53641"/>
  <c r="G4" i="53641" l="1"/>
  <c r="D25" i="42"/>
  <c r="E4" i="42"/>
  <c r="E22" i="42"/>
  <c r="H21" i="42"/>
  <c r="E38" i="53641"/>
  <c r="F38" i="53641"/>
  <c r="E11" i="42"/>
  <c r="H10" i="42" l="1"/>
  <c r="E21" i="42"/>
  <c r="G12" i="42" l="1"/>
  <c r="G22" i="42"/>
  <c r="G10" i="42" l="1"/>
  <c r="F23" i="42"/>
  <c r="F3" i="53641" s="1"/>
  <c r="G21" i="42"/>
  <c r="E3" i="53641" l="1"/>
  <c r="F4" i="53641"/>
  <c r="G23" i="42"/>
  <c r="F25" i="42"/>
  <c r="E7" i="42"/>
  <c r="R41" i="53641"/>
  <c r="E6" i="42"/>
  <c r="R49" i="53641" l="1"/>
  <c r="R51" i="53641" s="1"/>
  <c r="H6" i="42"/>
  <c r="H23" i="42" s="1"/>
  <c r="D3" i="53641" l="1"/>
  <c r="A2" i="53641"/>
  <c r="E23" i="42"/>
  <c r="C25" i="42"/>
  <c r="B4" i="53641" l="1"/>
  <c r="D4" i="53641"/>
</calcChain>
</file>

<file path=xl/sharedStrings.xml><?xml version="1.0" encoding="utf-8"?>
<sst xmlns="http://schemas.openxmlformats.org/spreadsheetml/2006/main" count="46" uniqueCount="40">
  <si>
    <t>PAGOS</t>
  </si>
  <si>
    <t>COMPROMISOS</t>
  </si>
  <si>
    <t>%</t>
  </si>
  <si>
    <t>EJECUCION</t>
  </si>
  <si>
    <t>APROPIACION DEFINITIVA</t>
  </si>
  <si>
    <t>SALDO POR PAGAR</t>
  </si>
  <si>
    <t>PRESUPUESTO DEFINITIVO</t>
  </si>
  <si>
    <t>PRESUPUESTO 
INICIAL</t>
  </si>
  <si>
    <t>MODIFICACIONES
PRESUPUESTALES</t>
  </si>
  <si>
    <t>Distribución Presupuesto</t>
  </si>
  <si>
    <t xml:space="preserve"> </t>
  </si>
  <si>
    <t>CONSTITUCIÓN</t>
  </si>
  <si>
    <t xml:space="preserve">CUENTAS POR PAGAR </t>
  </si>
  <si>
    <t xml:space="preserve">RESERVAS PRESUPUESTALES </t>
  </si>
  <si>
    <t>TOTAL</t>
  </si>
  <si>
    <t xml:space="preserve">COMPROMISOS ACUMULADOS </t>
  </si>
  <si>
    <t xml:space="preserve">PAGOS ACUMULADOS </t>
  </si>
  <si>
    <t>PRESUPUESTO
DISPONIBLE</t>
  </si>
  <si>
    <t>Adulto Mayor y Digno</t>
  </si>
  <si>
    <t>TOTAL GASTOS DE INVERSIÓN</t>
  </si>
  <si>
    <t xml:space="preserve">GASTOS INVERSION   </t>
  </si>
  <si>
    <t>CAPACIDADES Y OPORTUNIDADES PARA SUPERAR BRECHAS SOCIALES</t>
  </si>
  <si>
    <t>UNA ZONA RURAL COMPETITIVA E INCLUYENTE</t>
  </si>
  <si>
    <t>BUCARAMANGA SEGURA</t>
  </si>
  <si>
    <t>ACCESO A LA INFORMACIÓN Y PARTICIPACIÓN</t>
  </si>
  <si>
    <t>ADMINISTRACIÓN PÚBLICA MODERNA E INNOVADORA</t>
  </si>
  <si>
    <t>Primera Infancia, el centro de la sociedad</t>
  </si>
  <si>
    <t>Crece conmigo: Una infancia feliz</t>
  </si>
  <si>
    <t>Construcción de entornos para una adolescencia sana</t>
  </si>
  <si>
    <t>Aceleradores de desarrollo social</t>
  </si>
  <si>
    <t>Más equidad para las mujeres</t>
  </si>
  <si>
    <t>Habitantes en situación de calle</t>
  </si>
  <si>
    <t>Desarrollo del campo</t>
  </si>
  <si>
    <t>Fortalecimiento de las Instituciones Democráticas y ciudadanía participativa</t>
  </si>
  <si>
    <t>Gobierno fortalecido para ser y hacer</t>
  </si>
  <si>
    <t>Bucaramanga Habitad para el cuidado y corresponsabilidad</t>
  </si>
  <si>
    <t>Prevención del delito</t>
  </si>
  <si>
    <t>Programa personas con discapacidad</t>
  </si>
  <si>
    <t>Recursos asistencias - emergencias</t>
  </si>
  <si>
    <t>DISPONIBLE 31-MAR-2023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</si>
</sst>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164" formatCode="&quot;$&quot;\ #,##0.00_);[Red]\(&quot;$&quot;\ #,##0.00\)"/>
    <numFmt numFmtId="165" formatCode="_(&quot;$&quot;\ * #,##0.00_);_(&quot;$&quot;\ * \(#,##0.00\);_(&quot;$&quot;\ * &quot;-&quot;??_);_(@_)"/>
    <numFmt numFmtId="166" formatCode="_(* #,##0.00_);_(* \(#,##0.00\);_(* &quot;-&quot;??_);_(@_)"/>
    <numFmt numFmtId="167" formatCode="_ * #,##0_ ;_ * \-#,##0_ ;_ * &quot;-&quot;_ ;_ @_ "/>
    <numFmt numFmtId="168" formatCode="_-* #,##0.00\ _p_t_a_-;\-* #,##0.00\ _p_t_a_-;_-* &quot;-&quot;??\ _p_t_a_-;_-@_-"/>
    <numFmt numFmtId="169" formatCode="\$#,##0.00_);\(\$#,##0.00\)"/>
    <numFmt numFmtId="170" formatCode="\$#,##0_);\(\$#,##0\)"/>
    <numFmt numFmtId="171" formatCode="mmmm\ d\,\ \y\y\y\y"/>
    <numFmt numFmtId="172" formatCode="_-* #,##0\ _p_t_a_-;\-* #,##0\ _p_t_a_-;_-* &quot;-&quot;??\ _p_t_a_-;_-@_-"/>
    <numFmt numFmtId="173" formatCode="_(&quot;$&quot;\ * #,##0_);_(&quot;$&quot;\ * \(#,##0\);_(&quot;$&quot;\ * &quot;-&quot;??_);_(@_)"/>
  </numFmts>
  <fonts count="36" x14ac:knownFonts="1">
    <font>
      <sz val="10"/>
      <name val="Arial"/>
    </font>
    <font>
      <sz val="10"/>
      <name val="Arial"/>
      <family val="2"/>
    </font>
    <font>
      <b/>
      <i/>
      <sz val="10"/>
      <name val="Arial"/>
      <family val="2"/>
    </font>
    <font>
      <i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u/>
      <sz val="10"/>
      <color indexed="12"/>
      <name val="Arial"/>
      <family val="2"/>
    </font>
    <font>
      <sz val="10"/>
      <name val="Arial Narrow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10"/>
      <name val="Calibri"/>
      <family val="2"/>
    </font>
    <font>
      <b/>
      <sz val="11"/>
      <color indexed="9"/>
      <name val="Calibri"/>
      <family val="2"/>
    </font>
    <font>
      <sz val="11"/>
      <color indexed="10"/>
      <name val="Calibri"/>
      <family val="2"/>
    </font>
    <font>
      <b/>
      <sz val="11"/>
      <color indexed="6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19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0"/>
      <name val="Arial Narrow"/>
      <family val="2"/>
    </font>
    <font>
      <sz val="8"/>
      <name val="Arial Narrow"/>
      <family val="2"/>
    </font>
    <font>
      <b/>
      <sz val="9"/>
      <name val="Arial Narrow"/>
      <family val="2"/>
    </font>
    <font>
      <sz val="9"/>
      <name val="Arial Narrow"/>
      <family val="2"/>
    </font>
    <font>
      <sz val="10"/>
      <name val="Arial"/>
      <family val="2"/>
    </font>
    <font>
      <b/>
      <sz val="9"/>
      <color indexed="56"/>
      <name val="Arial Narrow"/>
      <family val="2"/>
    </font>
    <font>
      <b/>
      <sz val="9"/>
      <color indexed="12"/>
      <name val="Arial Narrow"/>
      <family val="2"/>
    </font>
    <font>
      <b/>
      <sz val="10"/>
      <color indexed="12"/>
      <name val="Arial Narrow"/>
      <family val="2"/>
    </font>
    <font>
      <sz val="9"/>
      <color indexed="12"/>
      <name val="Arial Narrow"/>
      <family val="2"/>
    </font>
    <font>
      <u/>
      <sz val="10"/>
      <color theme="11"/>
      <name val="Arial"/>
      <family val="2"/>
    </font>
    <font>
      <b/>
      <sz val="16"/>
      <name val="Arial Narrow"/>
      <family val="2"/>
    </font>
    <font>
      <sz val="9"/>
      <color theme="1"/>
      <name val="Arial Narrow"/>
      <family val="2"/>
    </font>
    <font>
      <b/>
      <sz val="10"/>
      <color indexed="12"/>
      <name val="Arial"/>
      <family val="2"/>
    </font>
  </fonts>
  <fills count="23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46"/>
      </patternFill>
    </fill>
    <fill>
      <patternFill patternType="solid">
        <fgColor indexed="9"/>
        <bgColor indexed="9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3" tint="0.79998168889431442"/>
        <bgColor indexed="64"/>
      </patternFill>
    </fill>
  </fills>
  <borders count="2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1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double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3">
    <xf numFmtId="0" fontId="0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4" borderId="0" applyNumberFormat="0" applyBorder="0" applyAlignment="0" applyProtection="0"/>
    <xf numFmtId="0" fontId="8" fillId="6" borderId="0" applyNumberFormat="0" applyBorder="0" applyAlignment="0" applyProtection="0"/>
    <xf numFmtId="0" fontId="8" fillId="3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6" borderId="0" applyNumberFormat="0" applyBorder="0" applyAlignment="0" applyProtection="0"/>
    <xf numFmtId="0" fontId="8" fillId="4" borderId="0" applyNumberFormat="0" applyBorder="0" applyAlignment="0" applyProtection="0"/>
    <xf numFmtId="0" fontId="9" fillId="6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8" borderId="0" applyNumberFormat="0" applyBorder="0" applyAlignment="0" applyProtection="0"/>
    <xf numFmtId="0" fontId="9" fillId="6" borderId="0" applyNumberFormat="0" applyBorder="0" applyAlignment="0" applyProtection="0"/>
    <xf numFmtId="0" fontId="9" fillId="3" borderId="0" applyNumberFormat="0" applyBorder="0" applyAlignment="0" applyProtection="0"/>
    <xf numFmtId="0" fontId="10" fillId="6" borderId="0" applyNumberFormat="0" applyBorder="0" applyAlignment="0" applyProtection="0"/>
    <xf numFmtId="0" fontId="11" fillId="11" borderId="1" applyNumberFormat="0" applyAlignment="0" applyProtection="0"/>
    <xf numFmtId="0" fontId="12" fillId="12" borderId="2" applyNumberFormat="0" applyAlignment="0" applyProtection="0"/>
    <xf numFmtId="0" fontId="13" fillId="0" borderId="3" applyNumberFormat="0" applyFill="0" applyAlignment="0" applyProtection="0"/>
    <xf numFmtId="39" fontId="1" fillId="0" borderId="0" applyFill="0" applyBorder="0" applyAlignment="0" applyProtection="0"/>
    <xf numFmtId="37" fontId="1" fillId="0" borderId="0" applyFill="0" applyBorder="0" applyAlignment="0" applyProtection="0"/>
    <xf numFmtId="169" fontId="1" fillId="0" borderId="0" applyFill="0" applyBorder="0" applyAlignment="0" applyProtection="0"/>
    <xf numFmtId="170" fontId="1" fillId="0" borderId="0" applyFill="0" applyBorder="0" applyAlignment="0" applyProtection="0"/>
    <xf numFmtId="171" fontId="1" fillId="0" borderId="0" applyFill="0" applyBorder="0" applyAlignment="0" applyProtection="0"/>
    <xf numFmtId="0" fontId="14" fillId="0" borderId="0" applyNumberFormat="0" applyFill="0" applyBorder="0" applyAlignment="0" applyProtection="0"/>
    <xf numFmtId="0" fontId="9" fillId="13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15" fillId="7" borderId="1" applyNumberFormat="0" applyAlignment="0" applyProtection="0"/>
    <xf numFmtId="2" fontId="1" fillId="0" borderId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6" fillId="0" borderId="0" applyNumberFormat="0" applyFill="0" applyBorder="0" applyAlignment="0" applyProtection="0">
      <alignment vertical="top"/>
      <protection locked="0"/>
    </xf>
    <xf numFmtId="0" fontId="16" fillId="17" borderId="0" applyNumberFormat="0" applyBorder="0" applyAlignment="0" applyProtection="0"/>
    <xf numFmtId="168" fontId="1" fillId="0" borderId="0" applyFont="0" applyFill="0" applyBorder="0" applyAlignment="0" applyProtection="0"/>
    <xf numFmtId="167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0" fontId="17" fillId="7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8" fillId="0" borderId="0"/>
    <xf numFmtId="0" fontId="1" fillId="0" borderId="0"/>
    <xf numFmtId="0" fontId="4" fillId="4" borderId="4" applyNumberFormat="0" applyFont="0" applyAlignment="0" applyProtection="0"/>
    <xf numFmtId="10" fontId="1" fillId="0" borderId="0" applyFill="0" applyBorder="0" applyAlignment="0" applyProtection="0"/>
    <xf numFmtId="9" fontId="1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18" fillId="11" borderId="5" applyNumberFormat="0" applyAlignment="0" applyProtection="0"/>
    <xf numFmtId="0" fontId="13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6" applyNumberFormat="0" applyFill="0" applyAlignment="0" applyProtection="0"/>
    <xf numFmtId="0" fontId="22" fillId="0" borderId="7" applyNumberFormat="0" applyFill="0" applyAlignment="0" applyProtection="0"/>
    <xf numFmtId="0" fontId="14" fillId="0" borderId="8" applyNumberFormat="0" applyFill="0" applyAlignment="0" applyProtection="0"/>
    <xf numFmtId="0" fontId="1" fillId="0" borderId="9" applyNumberFormat="0" applyFill="0" applyAlignment="0" applyProtection="0"/>
    <xf numFmtId="165" fontId="27" fillId="0" borderId="0" applyFon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</cellStyleXfs>
  <cellXfs count="77">
    <xf numFmtId="0" fontId="0" fillId="0" borderId="0" xfId="0"/>
    <xf numFmtId="0" fontId="7" fillId="0" borderId="0" xfId="0" applyFont="1"/>
    <xf numFmtId="3" fontId="7" fillId="0" borderId="0" xfId="0" applyNumberFormat="1" applyFont="1"/>
    <xf numFmtId="0" fontId="7" fillId="0" borderId="0" xfId="0" applyFont="1" applyAlignment="1">
      <alignment wrapText="1"/>
    </xf>
    <xf numFmtId="3" fontId="7" fillId="0" borderId="18" xfId="0" applyNumberFormat="1" applyFont="1" applyBorder="1"/>
    <xf numFmtId="3" fontId="7" fillId="0" borderId="15" xfId="0" applyNumberFormat="1" applyFont="1" applyBorder="1"/>
    <xf numFmtId="3" fontId="7" fillId="0" borderId="19" xfId="0" applyNumberFormat="1" applyFont="1" applyBorder="1"/>
    <xf numFmtId="3" fontId="7" fillId="0" borderId="14" xfId="0" applyNumberFormat="1" applyFont="1" applyBorder="1"/>
    <xf numFmtId="0" fontId="23" fillId="0" borderId="0" xfId="50" applyFont="1" applyAlignment="1">
      <alignment vertical="center" wrapText="1"/>
    </xf>
    <xf numFmtId="3" fontId="23" fillId="0" borderId="0" xfId="50" applyNumberFormat="1" applyFont="1"/>
    <xf numFmtId="172" fontId="24" fillId="0" borderId="0" xfId="41" applyNumberFormat="1" applyFont="1" applyAlignment="1">
      <alignment horizontal="right"/>
    </xf>
    <xf numFmtId="10" fontId="7" fillId="0" borderId="0" xfId="53" applyNumberFormat="1" applyFont="1"/>
    <xf numFmtId="165" fontId="7" fillId="0" borderId="0" xfId="63" applyFont="1" applyBorder="1"/>
    <xf numFmtId="164" fontId="1" fillId="0" borderId="0" xfId="0" applyNumberFormat="1" applyFont="1" applyAlignment="1">
      <alignment vertical="center"/>
    </xf>
    <xf numFmtId="164" fontId="7" fillId="0" borderId="0" xfId="0" applyNumberFormat="1" applyFont="1"/>
    <xf numFmtId="165" fontId="7" fillId="0" borderId="0" xfId="0" applyNumberFormat="1" applyFont="1"/>
    <xf numFmtId="164" fontId="1" fillId="0" borderId="0" xfId="0" applyNumberFormat="1" applyFont="1"/>
    <xf numFmtId="39" fontId="23" fillId="18" borderId="16" xfId="0" applyNumberFormat="1" applyFont="1" applyFill="1" applyBorder="1" applyAlignment="1">
      <alignment horizontal="center" vertical="center" wrapText="1"/>
    </xf>
    <xf numFmtId="39" fontId="23" fillId="18" borderId="20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173" fontId="7" fillId="0" borderId="0" xfId="63" applyNumberFormat="1" applyFont="1" applyFill="1" applyBorder="1" applyAlignment="1">
      <alignment vertical="center"/>
    </xf>
    <xf numFmtId="10" fontId="7" fillId="0" borderId="0" xfId="0" applyNumberFormat="1" applyFont="1"/>
    <xf numFmtId="9" fontId="23" fillId="0" borderId="0" xfId="0" applyNumberFormat="1" applyFont="1" applyAlignment="1">
      <alignment horizontal="center"/>
    </xf>
    <xf numFmtId="0" fontId="28" fillId="20" borderId="11" xfId="50" applyFont="1" applyFill="1" applyBorder="1" applyAlignment="1">
      <alignment horizontal="left" vertical="center" wrapText="1"/>
    </xf>
    <xf numFmtId="0" fontId="23" fillId="0" borderId="18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23" fillId="0" borderId="16" xfId="0" applyFont="1" applyBorder="1" applyAlignment="1">
      <alignment horizontal="center" vertical="center" wrapText="1"/>
    </xf>
    <xf numFmtId="3" fontId="26" fillId="0" borderId="11" xfId="50" applyNumberFormat="1" applyFont="1" applyBorder="1" applyAlignment="1">
      <alignment horizontal="center" vertical="center"/>
    </xf>
    <xf numFmtId="3" fontId="26" fillId="0" borderId="11" xfId="0" applyNumberFormat="1" applyFont="1" applyBorder="1" applyAlignment="1">
      <alignment horizontal="center" vertical="center"/>
    </xf>
    <xf numFmtId="3" fontId="29" fillId="20" borderId="11" xfId="50" applyNumberFormat="1" applyFont="1" applyFill="1" applyBorder="1" applyAlignment="1">
      <alignment horizontal="center" vertical="center"/>
    </xf>
    <xf numFmtId="9" fontId="29" fillId="20" borderId="11" xfId="53" applyFont="1" applyFill="1" applyBorder="1" applyAlignment="1">
      <alignment horizontal="center" vertical="center"/>
    </xf>
    <xf numFmtId="9" fontId="31" fillId="19" borderId="11" xfId="53" applyFont="1" applyFill="1" applyBorder="1" applyAlignment="1">
      <alignment horizontal="center" vertical="center"/>
    </xf>
    <xf numFmtId="4" fontId="26" fillId="19" borderId="11" xfId="50" applyNumberFormat="1" applyFont="1" applyFill="1" applyBorder="1" applyAlignment="1">
      <alignment horizontal="justify" wrapText="1"/>
    </xf>
    <xf numFmtId="4" fontId="26" fillId="19" borderId="11" xfId="50" applyNumberFormat="1" applyFont="1" applyFill="1" applyBorder="1" applyAlignment="1">
      <alignment horizontal="justify" vertical="center" wrapText="1"/>
    </xf>
    <xf numFmtId="3" fontId="29" fillId="20" borderId="10" xfId="50" applyNumberFormat="1" applyFont="1" applyFill="1" applyBorder="1" applyAlignment="1">
      <alignment horizontal="center" vertical="center"/>
    </xf>
    <xf numFmtId="9" fontId="29" fillId="20" borderId="10" xfId="53" applyFont="1" applyFill="1" applyBorder="1" applyAlignment="1">
      <alignment horizontal="center" vertical="center"/>
    </xf>
    <xf numFmtId="4" fontId="26" fillId="19" borderId="11" xfId="50" applyNumberFormat="1" applyFont="1" applyFill="1" applyBorder="1" applyAlignment="1">
      <alignment horizontal="left" vertical="center" wrapText="1"/>
    </xf>
    <xf numFmtId="0" fontId="25" fillId="21" borderId="22" xfId="0" applyFont="1" applyFill="1" applyBorder="1" applyAlignment="1">
      <alignment horizontal="center" vertical="center" wrapText="1"/>
    </xf>
    <xf numFmtId="0" fontId="25" fillId="21" borderId="12" xfId="0" applyFont="1" applyFill="1" applyBorder="1" applyAlignment="1">
      <alignment horizontal="center" vertical="center" wrapText="1"/>
    </xf>
    <xf numFmtId="3" fontId="23" fillId="21" borderId="11" xfId="0" applyNumberFormat="1" applyFont="1" applyFill="1" applyBorder="1" applyAlignment="1">
      <alignment horizontal="center" vertical="center"/>
    </xf>
    <xf numFmtId="9" fontId="30" fillId="21" borderId="11" xfId="53" applyFont="1" applyFill="1" applyBorder="1" applyAlignment="1">
      <alignment horizontal="center" vertical="center"/>
    </xf>
    <xf numFmtId="0" fontId="23" fillId="21" borderId="0" xfId="0" applyFont="1" applyFill="1" applyAlignment="1">
      <alignment horizontal="center"/>
    </xf>
    <xf numFmtId="0" fontId="23" fillId="21" borderId="0" xfId="0" applyFont="1" applyFill="1"/>
    <xf numFmtId="173" fontId="23" fillId="20" borderId="0" xfId="63" applyNumberFormat="1" applyFont="1" applyFill="1" applyBorder="1" applyAlignment="1"/>
    <xf numFmtId="0" fontId="23" fillId="21" borderId="0" xfId="0" applyFont="1" applyFill="1" applyAlignment="1">
      <alignment vertical="center"/>
    </xf>
    <xf numFmtId="0" fontId="23" fillId="20" borderId="0" xfId="0" applyFont="1" applyFill="1"/>
    <xf numFmtId="4" fontId="26" fillId="0" borderId="11" xfId="50" applyNumberFormat="1" applyFont="1" applyBorder="1" applyAlignment="1">
      <alignment horizontal="left" vertical="center" wrapText="1"/>
    </xf>
    <xf numFmtId="4" fontId="26" fillId="0" borderId="11" xfId="50" applyNumberFormat="1" applyFont="1" applyBorder="1" applyAlignment="1">
      <alignment horizontal="justify" wrapText="1"/>
    </xf>
    <xf numFmtId="4" fontId="26" fillId="0" borderId="11" xfId="50" applyNumberFormat="1" applyFont="1" applyBorder="1" applyAlignment="1">
      <alignment horizontal="justify" vertical="center" wrapText="1"/>
    </xf>
    <xf numFmtId="0" fontId="23" fillId="21" borderId="11" xfId="0" applyFont="1" applyFill="1" applyBorder="1" applyAlignment="1">
      <alignment vertical="center" wrapText="1"/>
    </xf>
    <xf numFmtId="10" fontId="7" fillId="0" borderId="0" xfId="53" applyNumberFormat="1" applyFont="1" applyAlignment="1">
      <alignment vertical="center"/>
    </xf>
    <xf numFmtId="4" fontId="7" fillId="0" borderId="24" xfId="0" applyNumberFormat="1" applyFont="1" applyBorder="1"/>
    <xf numFmtId="4" fontId="7" fillId="0" borderId="16" xfId="0" applyNumberFormat="1" applyFont="1" applyBorder="1"/>
    <xf numFmtId="0" fontId="7" fillId="0" borderId="14" xfId="0" applyFont="1" applyBorder="1"/>
    <xf numFmtId="3" fontId="7" fillId="0" borderId="16" xfId="0" applyNumberFormat="1" applyFont="1" applyBorder="1"/>
    <xf numFmtId="3" fontId="7" fillId="0" borderId="24" xfId="0" applyNumberFormat="1" applyFont="1" applyBorder="1"/>
    <xf numFmtId="172" fontId="7" fillId="0" borderId="0" xfId="41" applyNumberFormat="1" applyFont="1"/>
    <xf numFmtId="0" fontId="33" fillId="0" borderId="0" xfId="0" applyFont="1"/>
    <xf numFmtId="172" fontId="29" fillId="20" borderId="11" xfId="41" applyNumberFormat="1" applyFont="1" applyFill="1" applyBorder="1" applyAlignment="1">
      <alignment horizontal="center" vertical="center"/>
    </xf>
    <xf numFmtId="172" fontId="33" fillId="0" borderId="0" xfId="41" applyNumberFormat="1" applyFont="1" applyFill="1"/>
    <xf numFmtId="3" fontId="7" fillId="0" borderId="0" xfId="41" applyNumberFormat="1" applyFont="1" applyAlignment="1">
      <alignment horizontal="center"/>
    </xf>
    <xf numFmtId="4" fontId="7" fillId="0" borderId="0" xfId="0" applyNumberFormat="1" applyFont="1"/>
    <xf numFmtId="3" fontId="34" fillId="0" borderId="11" xfId="50" applyNumberFormat="1" applyFont="1" applyBorder="1" applyAlignment="1">
      <alignment horizontal="center" vertical="center"/>
    </xf>
    <xf numFmtId="3" fontId="25" fillId="21" borderId="25" xfId="0" applyNumberFormat="1" applyFont="1" applyFill="1" applyBorder="1" applyAlignment="1">
      <alignment vertical="center"/>
    </xf>
    <xf numFmtId="4" fontId="7" fillId="0" borderId="0" xfId="41" applyNumberFormat="1" applyFont="1" applyAlignment="1">
      <alignment horizontal="center"/>
    </xf>
    <xf numFmtId="168" fontId="24" fillId="0" borderId="0" xfId="41" applyFont="1" applyAlignment="1">
      <alignment horizontal="right"/>
    </xf>
    <xf numFmtId="3" fontId="35" fillId="0" borderId="0" xfId="39" applyNumberFormat="1" applyFont="1" applyAlignment="1" applyProtection="1"/>
    <xf numFmtId="0" fontId="25" fillId="21" borderId="13" xfId="0" applyFont="1" applyFill="1" applyBorder="1" applyAlignment="1">
      <alignment horizontal="center" vertical="center" wrapText="1"/>
    </xf>
    <xf numFmtId="0" fontId="25" fillId="21" borderId="23" xfId="0" applyFont="1" applyFill="1" applyBorder="1" applyAlignment="1">
      <alignment horizontal="center" vertical="center" wrapText="1"/>
    </xf>
    <xf numFmtId="0" fontId="25" fillId="21" borderId="11" xfId="0" applyFont="1" applyFill="1" applyBorder="1" applyAlignment="1">
      <alignment horizontal="center" vertical="center"/>
    </xf>
    <xf numFmtId="0" fontId="25" fillId="21" borderId="22" xfId="0" applyFont="1" applyFill="1" applyBorder="1" applyAlignment="1">
      <alignment horizontal="center" vertical="center" wrapText="1"/>
    </xf>
    <xf numFmtId="3" fontId="25" fillId="21" borderId="26" xfId="0" applyNumberFormat="1" applyFont="1" applyFill="1" applyBorder="1" applyAlignment="1">
      <alignment horizontal="center" vertical="center"/>
    </xf>
    <xf numFmtId="3" fontId="25" fillId="21" borderId="27" xfId="0" applyNumberFormat="1" applyFont="1" applyFill="1" applyBorder="1" applyAlignment="1">
      <alignment horizontal="center" vertical="center"/>
    </xf>
    <xf numFmtId="0" fontId="7" fillId="0" borderId="0" xfId="0" applyFont="1" applyAlignment="1">
      <alignment horizontal="center"/>
    </xf>
    <xf numFmtId="0" fontId="23" fillId="22" borderId="21" xfId="0" applyFont="1" applyFill="1" applyBorder="1" applyAlignment="1">
      <alignment horizontal="center"/>
    </xf>
    <xf numFmtId="0" fontId="23" fillId="22" borderId="20" xfId="0" applyFont="1" applyFill="1" applyBorder="1" applyAlignment="1">
      <alignment horizontal="center"/>
    </xf>
    <xf numFmtId="0" fontId="23" fillId="22" borderId="17" xfId="0" applyFont="1" applyFill="1" applyBorder="1" applyAlignment="1">
      <alignment horizontal="center"/>
    </xf>
  </cellXfs>
  <cellStyles count="73">
    <cellStyle name="20% - Énfasis1" xfId="1" builtinId="30" customBuiltin="1"/>
    <cellStyle name="20% - Énfasis2" xfId="2" builtinId="34" customBuiltin="1"/>
    <cellStyle name="20% - Énfasis3" xfId="3" builtinId="38" customBuiltin="1"/>
    <cellStyle name="20% - Énfasis4" xfId="4" builtinId="42" customBuiltin="1"/>
    <cellStyle name="20% - Énfasis5" xfId="5" builtinId="46" customBuiltin="1"/>
    <cellStyle name="20% - Énfasis6" xfId="6" builtinId="50" customBuiltin="1"/>
    <cellStyle name="40% - Énfasis1" xfId="7" builtinId="31" customBuiltin="1"/>
    <cellStyle name="40% - Énfasis2" xfId="8" builtinId="35" customBuiltin="1"/>
    <cellStyle name="40% - Énfasis3" xfId="9" builtinId="39" customBuiltin="1"/>
    <cellStyle name="40% - Énfasis4" xfId="10" builtinId="43" customBuiltin="1"/>
    <cellStyle name="40% - Énfasis5" xfId="11" builtinId="47" customBuiltin="1"/>
    <cellStyle name="40% - Énfasis6" xfId="12" builtinId="51" customBuiltin="1"/>
    <cellStyle name="60% - Énfasis1" xfId="13" builtinId="32" customBuiltin="1"/>
    <cellStyle name="60% - Énfasis2" xfId="14" builtinId="36" customBuiltin="1"/>
    <cellStyle name="60% - Énfasis3" xfId="15" builtinId="40" customBuiltin="1"/>
    <cellStyle name="60% - Énfasis4" xfId="16" builtinId="44" customBuiltin="1"/>
    <cellStyle name="60% - Énfasis5" xfId="17" builtinId="48" customBuiltin="1"/>
    <cellStyle name="60% - Énfasis6" xfId="18" builtinId="52" customBuiltin="1"/>
    <cellStyle name="Bueno" xfId="19" builtinId="26" customBuiltin="1"/>
    <cellStyle name="Cálculo" xfId="20" builtinId="22" customBuiltin="1"/>
    <cellStyle name="Celda de comprobación" xfId="21" builtinId="23" customBuiltin="1"/>
    <cellStyle name="Celda vinculada" xfId="22" builtinId="24" customBuiltin="1"/>
    <cellStyle name="Comma" xfId="23" xr:uid="{00000000-0005-0000-0000-000016000000}"/>
    <cellStyle name="Comma0" xfId="24" xr:uid="{00000000-0005-0000-0000-000017000000}"/>
    <cellStyle name="Currency" xfId="25" xr:uid="{00000000-0005-0000-0000-000018000000}"/>
    <cellStyle name="Currency0" xfId="26" xr:uid="{00000000-0005-0000-0000-000019000000}"/>
    <cellStyle name="Date" xfId="27" xr:uid="{00000000-0005-0000-0000-00001A000000}"/>
    <cellStyle name="Encabezado 1" xfId="59" builtinId="16" customBuiltin="1"/>
    <cellStyle name="Encabezado 4" xfId="28" builtinId="19" customBuiltin="1"/>
    <cellStyle name="Énfasis1" xfId="29" builtinId="29" customBuiltin="1"/>
    <cellStyle name="Énfasis2" xfId="30" builtinId="33" customBuiltin="1"/>
    <cellStyle name="Énfasis3" xfId="31" builtinId="37" customBuiltin="1"/>
    <cellStyle name="Énfasis4" xfId="32" builtinId="41" customBuiltin="1"/>
    <cellStyle name="Énfasis5" xfId="33" builtinId="45" customBuiltin="1"/>
    <cellStyle name="Énfasis6" xfId="34" builtinId="49" customBuiltin="1"/>
    <cellStyle name="Entrada" xfId="35" builtinId="20" customBuiltin="1"/>
    <cellStyle name="Fixed" xfId="36" xr:uid="{00000000-0005-0000-0000-000024000000}"/>
    <cellStyle name="Heading 1" xfId="37" xr:uid="{00000000-0005-0000-0000-000025000000}"/>
    <cellStyle name="Heading 2" xfId="38" xr:uid="{00000000-0005-0000-0000-000026000000}"/>
    <cellStyle name="Hipervínculo" xfId="39" builtinId="8"/>
    <cellStyle name="Hipervínculo visitado" xfId="64" builtinId="9" hidden="1"/>
    <cellStyle name="Hipervínculo visitado" xfId="65" builtinId="9" hidden="1"/>
    <cellStyle name="Hipervínculo visitado" xfId="66" builtinId="9" hidden="1"/>
    <cellStyle name="Hipervínculo visitado" xfId="67" builtinId="9" hidden="1"/>
    <cellStyle name="Hipervínculo visitado" xfId="68" builtinId="9" hidden="1"/>
    <cellStyle name="Hipervínculo visitado" xfId="69" builtinId="9" hidden="1"/>
    <cellStyle name="Hipervínculo visitado" xfId="70" builtinId="9" hidden="1"/>
    <cellStyle name="Hipervínculo visitado" xfId="71" builtinId="9" hidden="1"/>
    <cellStyle name="Hipervínculo visitado" xfId="72" builtinId="9" hidden="1"/>
    <cellStyle name="Incorrecto" xfId="40" builtinId="27" customBuiltin="1"/>
    <cellStyle name="Millares" xfId="41" builtinId="3"/>
    <cellStyle name="Millares 2" xfId="42" xr:uid="{00000000-0005-0000-0000-000033000000}"/>
    <cellStyle name="Millares 2 2" xfId="43" xr:uid="{00000000-0005-0000-0000-000034000000}"/>
    <cellStyle name="Millares 3" xfId="44" xr:uid="{00000000-0005-0000-0000-000035000000}"/>
    <cellStyle name="Moneda" xfId="63" builtinId="4"/>
    <cellStyle name="Neutral" xfId="45" builtinId="28" customBuiltin="1"/>
    <cellStyle name="Normal" xfId="0" builtinId="0"/>
    <cellStyle name="Normal 2" xfId="46" xr:uid="{00000000-0005-0000-0000-000039000000}"/>
    <cellStyle name="Normal 2 2" xfId="47" xr:uid="{00000000-0005-0000-0000-00003A000000}"/>
    <cellStyle name="Normal 3" xfId="48" xr:uid="{00000000-0005-0000-0000-00003B000000}"/>
    <cellStyle name="Normal 4 2" xfId="49" xr:uid="{00000000-0005-0000-0000-00003C000000}"/>
    <cellStyle name="Normal_Ing-Gtos" xfId="50" xr:uid="{00000000-0005-0000-0000-00003D000000}"/>
    <cellStyle name="Notas" xfId="51" builtinId="10" customBuiltin="1"/>
    <cellStyle name="Percent" xfId="52" xr:uid="{00000000-0005-0000-0000-00003F000000}"/>
    <cellStyle name="Porcentaje" xfId="53" builtinId="5"/>
    <cellStyle name="Porcentual 2" xfId="54" xr:uid="{00000000-0005-0000-0000-000041000000}"/>
    <cellStyle name="Salida" xfId="55" builtinId="21" customBuiltin="1"/>
    <cellStyle name="Texto de advertencia" xfId="56" builtinId="11" customBuiltin="1"/>
    <cellStyle name="Texto explicativo" xfId="57" builtinId="53" customBuiltin="1"/>
    <cellStyle name="Título" xfId="58" builtinId="15" customBuiltin="1"/>
    <cellStyle name="Título 2" xfId="60" builtinId="17" customBuiltin="1"/>
    <cellStyle name="Título 3" xfId="61" builtinId="18" customBuiltin="1"/>
    <cellStyle name="Total" xfId="62" builtinId="25" customBuiltin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0"/>
    <c:view3D>
      <c:rotX val="40"/>
      <c:rotY val="70"/>
      <c:rAngAx val="1"/>
    </c:view3D>
    <c:floor>
      <c:thickness val="0"/>
      <c:spPr>
        <a:solidFill>
          <a:schemeClr val="bg1"/>
        </a:solidFill>
        <a:ln w="9525" cap="flat" cmpd="sng" algn="ctr">
          <a:solidFill>
            <a:schemeClr val="dk1">
              <a:tint val="75000"/>
              <a:shade val="95000"/>
              <a:satMod val="105000"/>
            </a:schemeClr>
          </a:solidFill>
          <a:prstDash val="solid"/>
          <a:round/>
        </a:ln>
        <a:effectLst/>
        <a:scene3d>
          <a:camera prst="orthographicFront"/>
          <a:lightRig rig="threePt" dir="t"/>
        </a:scene3d>
        <a:sp3d contourW="9525">
          <a:contourClr>
            <a:schemeClr val="dk1">
              <a:tint val="75000"/>
              <a:shade val="95000"/>
              <a:satMod val="105000"/>
            </a:schemeClr>
          </a:contourClr>
        </a:sp3d>
      </c:spPr>
    </c:floor>
    <c:sideWall>
      <c:thickness val="0"/>
      <c:spPr>
        <a:solidFill>
          <a:schemeClr val="bg1">
            <a:lumMod val="95000"/>
          </a:schemeClr>
        </a:solidFill>
        <a:ln>
          <a:noFill/>
        </a:ln>
        <a:effectLst/>
        <a:sp3d/>
      </c:spPr>
    </c:sideWall>
    <c:backWall>
      <c:thickness val="0"/>
      <c:spPr>
        <a:solidFill>
          <a:schemeClr val="bg1">
            <a:lumMod val="95000"/>
          </a:schemeClr>
        </a:solidFill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0.24001309060142101"/>
          <c:y val="0.11229676715187401"/>
          <c:w val="0.73924759405074403"/>
          <c:h val="0.81524848821608598"/>
        </c:manualLayout>
      </c:layout>
      <c:bar3DChart>
        <c:barDir val="bar"/>
        <c:grouping val="clustered"/>
        <c:varyColors val="0"/>
        <c:ser>
          <c:idx val="0"/>
          <c:order val="0"/>
          <c:spPr>
            <a:solidFill>
              <a:schemeClr val="accent3"/>
            </a:solidFill>
            <a:ln w="9525" cap="flat" cmpd="sng" algn="ctr">
              <a:solidFill>
                <a:schemeClr val="accent3">
                  <a:shade val="50000"/>
                  <a:shade val="95000"/>
                  <a:satMod val="105000"/>
                </a:schemeClr>
              </a:solidFill>
              <a:prstDash val="solid"/>
              <a:round/>
            </a:ln>
            <a:effectLst/>
            <a:sp3d contourW="9525">
              <a:contourClr>
                <a:schemeClr val="accent3">
                  <a:shade val="50000"/>
                  <a:shade val="95000"/>
                  <a:satMod val="105000"/>
                </a:schemeClr>
              </a:contourClr>
            </a:sp3d>
          </c:spPr>
          <c:invertIfNegative val="0"/>
          <c:dPt>
            <c:idx val="0"/>
            <c:invertIfNegative val="0"/>
            <c:bubble3D val="0"/>
            <c:spPr>
              <a:solidFill>
                <a:srgbClr val="C00000"/>
              </a:solidFill>
              <a:ln w="9525" cap="flat" cmpd="sng" algn="ctr">
                <a:solidFill>
                  <a:schemeClr val="accent3">
                    <a:shade val="50000"/>
                    <a:shade val="95000"/>
                    <a:satMod val="105000"/>
                  </a:schemeClr>
                </a:solidFill>
                <a:prstDash val="solid"/>
                <a:round/>
              </a:ln>
              <a:effectLst/>
              <a:sp3d contourW="9525">
                <a:contourClr>
                  <a:schemeClr val="accent3">
                    <a:shade val="50000"/>
                    <a:shade val="95000"/>
                    <a:satMod val="105000"/>
                  </a:schemeClr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1-3A4C-4183-B5F7-2A5E2664989B}"/>
              </c:ext>
            </c:extLst>
          </c:dPt>
          <c:dPt>
            <c:idx val="1"/>
            <c:invertIfNegative val="0"/>
            <c:bubble3D val="0"/>
            <c:spPr>
              <a:solidFill>
                <a:schemeClr val="tx1">
                  <a:lumMod val="65000"/>
                  <a:lumOff val="35000"/>
                </a:schemeClr>
              </a:solidFill>
              <a:ln w="9525" cap="flat" cmpd="sng" algn="ctr">
                <a:solidFill>
                  <a:schemeClr val="accent3">
                    <a:shade val="50000"/>
                    <a:shade val="95000"/>
                    <a:satMod val="105000"/>
                  </a:schemeClr>
                </a:solidFill>
                <a:prstDash val="solid"/>
                <a:round/>
              </a:ln>
              <a:effectLst/>
              <a:sp3d contourW="9525">
                <a:contourClr>
                  <a:schemeClr val="accent3">
                    <a:shade val="50000"/>
                    <a:shade val="95000"/>
                    <a:satMod val="105000"/>
                  </a:schemeClr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3-3A4C-4183-B5F7-2A5E2664989B}"/>
              </c:ext>
            </c:extLst>
          </c:dPt>
          <c:dPt>
            <c:idx val="2"/>
            <c:invertIfNegative val="0"/>
            <c:bubble3D val="0"/>
            <c:spPr>
              <a:solidFill>
                <a:srgbClr val="00B0F0"/>
              </a:solidFill>
              <a:ln w="9525" cap="flat" cmpd="sng" algn="ctr">
                <a:solidFill>
                  <a:schemeClr val="accent3">
                    <a:shade val="50000"/>
                    <a:shade val="95000"/>
                    <a:satMod val="105000"/>
                  </a:schemeClr>
                </a:solidFill>
                <a:prstDash val="solid"/>
                <a:round/>
              </a:ln>
              <a:effectLst/>
              <a:sp3d contourW="9525">
                <a:contourClr>
                  <a:schemeClr val="accent3">
                    <a:shade val="50000"/>
                    <a:shade val="95000"/>
                    <a:satMod val="105000"/>
                  </a:schemeClr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5-3A4C-4183-B5F7-2A5E2664989B}"/>
              </c:ext>
            </c:extLst>
          </c:dPt>
          <c:dPt>
            <c:idx val="3"/>
            <c:invertIfNegative val="0"/>
            <c:bubble3D val="0"/>
            <c:spPr>
              <a:solidFill>
                <a:srgbClr val="FFC000"/>
              </a:solidFill>
              <a:ln w="9525" cap="flat" cmpd="sng" algn="ctr">
                <a:solidFill>
                  <a:schemeClr val="accent3">
                    <a:shade val="50000"/>
                    <a:shade val="95000"/>
                    <a:satMod val="105000"/>
                  </a:schemeClr>
                </a:solidFill>
                <a:prstDash val="solid"/>
                <a:round/>
              </a:ln>
              <a:effectLst/>
              <a:sp3d contourW="9525">
                <a:contourClr>
                  <a:schemeClr val="accent3">
                    <a:shade val="50000"/>
                    <a:shade val="95000"/>
                    <a:satMod val="105000"/>
                  </a:schemeClr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7-3A4C-4183-B5F7-2A5E2664989B}"/>
              </c:ext>
            </c:extLst>
          </c:dPt>
          <c:dLbls>
            <c:dLbl>
              <c:idx val="0"/>
              <c:layout>
                <c:manualLayout>
                  <c:x val="2.2945535088929325E-2"/>
                  <c:y val="-2.7977176365474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3A4C-4183-B5F7-2A5E2664989B}"/>
                </c:ext>
              </c:extLst>
            </c:dLbl>
            <c:dLbl>
              <c:idx val="1"/>
              <c:layout>
                <c:manualLayout>
                  <c:x val="5.7518800965322803E-2"/>
                  <c:y val="-3.030306497234929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3A4C-4183-B5F7-2A5E2664989B}"/>
                </c:ext>
              </c:extLst>
            </c:dLbl>
            <c:dLbl>
              <c:idx val="2"/>
              <c:layout>
                <c:manualLayout>
                  <c:x val="5.96491269270015E-2"/>
                  <c:y val="-3.819955708558189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3A4C-4183-B5F7-2A5E2664989B}"/>
                </c:ext>
              </c:extLst>
            </c:dLbl>
            <c:dLbl>
              <c:idx val="3"/>
              <c:layout>
                <c:manualLayout>
                  <c:x val="-0.13118520072715506"/>
                  <c:y val="-2.630249315951095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3A4C-4183-B5F7-2A5E2664989B}"/>
                </c:ext>
              </c:extLst>
            </c:dLbl>
            <c:dLbl>
              <c:idx val="4"/>
              <c:layout>
                <c:manualLayout>
                  <c:x val="-0.117688842924599"/>
                  <c:y val="-9.569205282480930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3A4C-4183-B5F7-2A5E2664989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dk1"/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Graficos!$E$2:$H$2</c:f>
              <c:strCache>
                <c:ptCount val="4"/>
                <c:pt idx="0">
                  <c:v>SALDO POR PAGAR</c:v>
                </c:pt>
                <c:pt idx="1">
                  <c:v>PAGOS ACUMULADOS </c:v>
                </c:pt>
                <c:pt idx="2">
                  <c:v>COMPROMISOS ACUMULADOS </c:v>
                </c:pt>
                <c:pt idx="3">
                  <c:v>PRESUPUESTO DEFINITIVO</c:v>
                </c:pt>
              </c:strCache>
            </c:strRef>
          </c:cat>
          <c:val>
            <c:numRef>
              <c:f>Graficos!$E$3:$H$3</c:f>
              <c:numCache>
                <c:formatCode>#,##0</c:formatCode>
                <c:ptCount val="4"/>
                <c:pt idx="0">
                  <c:v>7613831409.7300005</c:v>
                </c:pt>
                <c:pt idx="1">
                  <c:v>2683546098.71</c:v>
                </c:pt>
                <c:pt idx="2">
                  <c:v>10297377508.440001</c:v>
                </c:pt>
                <c:pt idx="3">
                  <c:v>18862691224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3A4C-4183-B5F7-2A5E2664989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cylinder"/>
        <c:axId val="378947120"/>
        <c:axId val="378943984"/>
        <c:axId val="0"/>
      </c:bar3DChart>
      <c:catAx>
        <c:axId val="378947120"/>
        <c:scaling>
          <c:orientation val="minMax"/>
        </c:scaling>
        <c:delete val="0"/>
        <c:axPos val="l"/>
        <c:minorGridlines>
          <c:spPr>
            <a:ln w="9525" cap="flat" cmpd="sng" algn="ctr">
              <a:solidFill>
                <a:schemeClr val="dk1">
                  <a:tint val="50000"/>
                  <a:shade val="95000"/>
                  <a:satMod val="105000"/>
                </a:schemeClr>
              </a:solidFill>
              <a:prstDash val="solid"/>
              <a:round/>
            </a:ln>
            <a:effectLst/>
          </c:spPr>
        </c:minorGridlines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dk1">
                <a:tint val="75000"/>
                <a:shade val="95000"/>
                <a:satMod val="105000"/>
              </a:schemeClr>
            </a:solidFill>
            <a:prstDash val="solid"/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lang="es-CO" sz="1000" b="1" i="0" u="sng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378943984"/>
        <c:crosses val="autoZero"/>
        <c:auto val="1"/>
        <c:lblAlgn val="r"/>
        <c:lblOffset val="100"/>
        <c:noMultiLvlLbl val="0"/>
      </c:catAx>
      <c:valAx>
        <c:axId val="378943984"/>
        <c:scaling>
          <c:orientation val="minMax"/>
        </c:scaling>
        <c:delete val="1"/>
        <c:axPos val="b"/>
        <c:majorGridlines>
          <c:spPr>
            <a:ln w="9525" cap="flat" cmpd="sng" algn="ctr">
              <a:solidFill>
                <a:schemeClr val="dk1">
                  <a:tint val="75000"/>
                  <a:shade val="95000"/>
                  <a:satMod val="105000"/>
                </a:schemeClr>
              </a:solidFill>
              <a:prstDash val="solid"/>
              <a:round/>
            </a:ln>
            <a:effectLst/>
          </c:spPr>
        </c:majorGridlines>
        <c:numFmt formatCode="#,##0" sourceLinked="1"/>
        <c:majorTickMark val="out"/>
        <c:minorTickMark val="none"/>
        <c:tickLblPos val="nextTo"/>
        <c:crossAx val="37894712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prstDash val="solid"/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0000000000001" l="0.70000000000000095" r="0.70000000000000095" t="0.750000000000001" header="0.3" footer="0.3"/>
    <c:pageSetup/>
  </c:printSettings>
  <c:userShapes r:id="rId3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O"/>
              <a:t>Apropiación Secretaría de Desarrollo Social 2023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>
        <c:manualLayout>
          <c:layoutTarget val="inner"/>
          <c:xMode val="edge"/>
          <c:yMode val="edge"/>
          <c:x val="0.34855781402209979"/>
          <c:y val="0.12414180515590312"/>
          <c:w val="0.60189881743632756"/>
          <c:h val="0.80296095554497882"/>
        </c:manualLayout>
      </c:layout>
      <c:barChart>
        <c:barDir val="bar"/>
        <c:grouping val="clustered"/>
        <c:varyColors val="0"/>
        <c:ser>
          <c:idx val="0"/>
          <c:order val="0"/>
          <c:spPr>
            <a:gradFill rotWithShape="1">
              <a:gsLst>
                <a:gs pos="0">
                  <a:schemeClr val="accent6">
                    <a:shade val="51000"/>
                    <a:satMod val="130000"/>
                  </a:schemeClr>
                </a:gs>
                <a:gs pos="80000">
                  <a:schemeClr val="accent6">
                    <a:shade val="93000"/>
                    <a:satMod val="130000"/>
                  </a:schemeClr>
                </a:gs>
                <a:gs pos="100000">
                  <a:schemeClr val="accent6"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dPt>
            <c:idx val="0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cene3d>
                <a:camera prst="orthographicFront">
                  <a:rot lat="0" lon="0" rev="0"/>
                </a:camera>
                <a:lightRig rig="threePt" dir="t">
                  <a:rot lat="0" lon="0" rev="1200000"/>
                </a:lightRig>
              </a:scene3d>
              <a:sp3d>
                <a:bevelT w="63500" h="25400"/>
              </a:sp3d>
            </c:spPr>
            <c:extLst>
              <c:ext xmlns:c16="http://schemas.microsoft.com/office/drawing/2014/chart" uri="{C3380CC4-5D6E-409C-BE32-E72D297353CC}">
                <c16:uniqueId val="{00000001-1177-44B4-8383-8894E013FED1}"/>
              </c:ext>
            </c:extLst>
          </c:dPt>
          <c:dPt>
            <c:idx val="1"/>
            <c:invertIfNegative val="0"/>
            <c:bubble3D val="0"/>
            <c:spPr>
              <a:solidFill>
                <a:schemeClr val="accent2">
                  <a:lumMod val="75000"/>
                </a:schemeClr>
              </a:soli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cene3d>
                <a:camera prst="orthographicFront">
                  <a:rot lat="0" lon="0" rev="0"/>
                </a:camera>
                <a:lightRig rig="threePt" dir="t">
                  <a:rot lat="0" lon="0" rev="1200000"/>
                </a:lightRig>
              </a:scene3d>
              <a:sp3d>
                <a:bevelT w="63500" h="25400"/>
              </a:sp3d>
            </c:spPr>
            <c:extLst>
              <c:ext xmlns:c16="http://schemas.microsoft.com/office/drawing/2014/chart" uri="{C3380CC4-5D6E-409C-BE32-E72D297353CC}">
                <c16:uniqueId val="{00000003-1177-44B4-8383-8894E013FED1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5">
                  <a:lumMod val="50000"/>
                </a:schemeClr>
              </a:soli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cene3d>
                <a:camera prst="orthographicFront">
                  <a:rot lat="0" lon="0" rev="0"/>
                </a:camera>
                <a:lightRig rig="threePt" dir="t">
                  <a:rot lat="0" lon="0" rev="1200000"/>
                </a:lightRig>
              </a:scene3d>
              <a:sp3d>
                <a:bevelT w="63500" h="25400"/>
              </a:sp3d>
            </c:spPr>
            <c:extLst>
              <c:ext xmlns:c16="http://schemas.microsoft.com/office/drawing/2014/chart" uri="{C3380CC4-5D6E-409C-BE32-E72D297353CC}">
                <c16:uniqueId val="{00000005-1177-44B4-8383-8894E013FED1}"/>
              </c:ext>
            </c:extLst>
          </c:dPt>
          <c:dPt>
            <c:idx val="3"/>
            <c:invertIfNegative val="0"/>
            <c:bubble3D val="0"/>
            <c:spPr>
              <a:solidFill>
                <a:schemeClr val="bg2">
                  <a:lumMod val="50000"/>
                </a:schemeClr>
              </a:soli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cene3d>
                <a:camera prst="orthographicFront">
                  <a:rot lat="0" lon="0" rev="0"/>
                </a:camera>
                <a:lightRig rig="threePt" dir="t">
                  <a:rot lat="0" lon="0" rev="1200000"/>
                </a:lightRig>
              </a:scene3d>
              <a:sp3d>
                <a:bevelT w="63500" h="25400"/>
              </a:sp3d>
            </c:spPr>
            <c:extLst>
              <c:ext xmlns:c16="http://schemas.microsoft.com/office/drawing/2014/chart" uri="{C3380CC4-5D6E-409C-BE32-E72D297353CC}">
                <c16:uniqueId val="{00000007-1177-44B4-8383-8894E013FED1}"/>
              </c:ext>
            </c:extLst>
          </c:dPt>
          <c:dPt>
            <c:idx val="4"/>
            <c:invertIfNegative val="0"/>
            <c:bubble3D val="0"/>
            <c:spPr>
              <a:solidFill>
                <a:schemeClr val="bg1">
                  <a:lumMod val="50000"/>
                </a:schemeClr>
              </a:soli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cene3d>
                <a:camera prst="orthographicFront">
                  <a:rot lat="0" lon="0" rev="0"/>
                </a:camera>
                <a:lightRig rig="threePt" dir="t">
                  <a:rot lat="0" lon="0" rev="1200000"/>
                </a:lightRig>
              </a:scene3d>
              <a:sp3d>
                <a:bevelT w="63500" h="25400"/>
              </a:sp3d>
            </c:spPr>
            <c:extLst>
              <c:ext xmlns:c16="http://schemas.microsoft.com/office/drawing/2014/chart" uri="{C3380CC4-5D6E-409C-BE32-E72D297353CC}">
                <c16:uniqueId val="{00000009-1177-44B4-8383-8894E013FED1}"/>
              </c:ext>
            </c:extLst>
          </c:dPt>
          <c:dPt>
            <c:idx val="5"/>
            <c:invertIfNegative val="0"/>
            <c:bubble3D val="0"/>
            <c:spPr>
              <a:solidFill>
                <a:schemeClr val="accent3">
                  <a:lumMod val="75000"/>
                </a:schemeClr>
              </a:soli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cene3d>
                <a:camera prst="orthographicFront">
                  <a:rot lat="0" lon="0" rev="0"/>
                </a:camera>
                <a:lightRig rig="threePt" dir="t">
                  <a:rot lat="0" lon="0" rev="1200000"/>
                </a:lightRig>
              </a:scene3d>
              <a:sp3d>
                <a:bevelT w="63500" h="25400"/>
              </a:sp3d>
            </c:spPr>
            <c:extLst>
              <c:ext xmlns:c16="http://schemas.microsoft.com/office/drawing/2014/chart" uri="{C3380CC4-5D6E-409C-BE32-E72D297353CC}">
                <c16:uniqueId val="{0000000B-1177-44B4-8383-8894E013FED1}"/>
              </c:ext>
            </c:extLst>
          </c:dPt>
          <c:dPt>
            <c:idx val="6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cene3d>
                <a:camera prst="orthographicFront">
                  <a:rot lat="0" lon="0" rev="0"/>
                </a:camera>
                <a:lightRig rig="threePt" dir="t">
                  <a:rot lat="0" lon="0" rev="1200000"/>
                </a:lightRig>
              </a:scene3d>
              <a:sp3d>
                <a:bevelT w="63500" h="25400"/>
              </a:sp3d>
            </c:spPr>
            <c:extLst>
              <c:ext xmlns:c16="http://schemas.microsoft.com/office/drawing/2014/chart" uri="{C3380CC4-5D6E-409C-BE32-E72D297353CC}">
                <c16:uniqueId val="{0000000D-1177-44B4-8383-8894E013FED1}"/>
              </c:ext>
            </c:extLst>
          </c:dPt>
          <c:dLbls>
            <c:dLbl>
              <c:idx val="0"/>
              <c:layout>
                <c:manualLayout>
                  <c:x val="-2.7991192246967882E-3"/>
                  <c:y val="-2.6143785467802826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1177-44B4-8383-8894E013FED1}"/>
                </c:ext>
              </c:extLst>
            </c:dLbl>
            <c:dLbl>
              <c:idx val="1"/>
              <c:layout>
                <c:manualLayout>
                  <c:x val="4.9874180148057272E-2"/>
                  <c:y val="7.8431356403406566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1177-44B4-8383-8894E013FED1}"/>
                </c:ext>
              </c:extLst>
            </c:dLbl>
            <c:dLbl>
              <c:idx val="2"/>
              <c:layout>
                <c:manualLayout>
                  <c:x val="1.7568264567884455E-2"/>
                  <c:y val="-5.2287570935603735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1177-44B4-8383-8894E013FED1}"/>
                </c:ext>
              </c:extLst>
            </c:dLbl>
            <c:dLbl>
              <c:idx val="3"/>
              <c:layout>
                <c:manualLayout>
                  <c:x val="1.2953133770716911E-2"/>
                  <c:y val="2.6143785467800909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1177-44B4-8383-8894E013FED1}"/>
                </c:ext>
              </c:extLst>
            </c:dLbl>
            <c:dLbl>
              <c:idx val="4"/>
              <c:layout>
                <c:manualLayout>
                  <c:x val="5.8197889540660026E-2"/>
                  <c:y val="-2.6143785467801868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1177-44B4-8383-8894E013FED1}"/>
                </c:ext>
              </c:extLst>
            </c:dLbl>
            <c:dLbl>
              <c:idx val="5"/>
              <c:layout>
                <c:manualLayout>
                  <c:x val="9.8763799059385475E-3"/>
                  <c:y val="2.6143785467801868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1177-44B4-8383-8894E013FED1}"/>
                </c:ext>
              </c:extLst>
            </c:dLbl>
            <c:dLbl>
              <c:idx val="7"/>
              <c:layout>
                <c:manualLayout>
                  <c:x val="1.1414756838327616E-2"/>
                  <c:y val="0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1177-44B4-8383-8894E013FED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Graficos!$Q$35:$Q$42</c:f>
              <c:strCache>
                <c:ptCount val="8"/>
                <c:pt idx="0">
                  <c:v>Más equidad para las mujeres</c:v>
                </c:pt>
                <c:pt idx="1">
                  <c:v>Primera Infancia, el centro de la sociedad</c:v>
                </c:pt>
                <c:pt idx="2">
                  <c:v>Crece conmigo: Una infancia feliz</c:v>
                </c:pt>
                <c:pt idx="3">
                  <c:v>Construcción de entornos para una adolescencia sana</c:v>
                </c:pt>
                <c:pt idx="4">
                  <c:v>Bucaramanga Habitad para el cuidado y corresponsabilidad</c:v>
                </c:pt>
                <c:pt idx="5">
                  <c:v>Aceleradores de desarrollo social</c:v>
                </c:pt>
                <c:pt idx="6">
                  <c:v>Gobierno fortalecido para ser y hacer</c:v>
                </c:pt>
                <c:pt idx="7">
                  <c:v>Desarrollo del campo</c:v>
                </c:pt>
              </c:strCache>
            </c:strRef>
          </c:cat>
          <c:val>
            <c:numRef>
              <c:f>Graficos!$R$35:$R$42</c:f>
              <c:numCache>
                <c:formatCode>#,##0</c:formatCode>
                <c:ptCount val="8"/>
                <c:pt idx="0">
                  <c:v>404650000</c:v>
                </c:pt>
                <c:pt idx="1">
                  <c:v>473372396</c:v>
                </c:pt>
                <c:pt idx="2">
                  <c:v>1038744794</c:v>
                </c:pt>
                <c:pt idx="3">
                  <c:v>328085034</c:v>
                </c:pt>
                <c:pt idx="4">
                  <c:v>369200000</c:v>
                </c:pt>
                <c:pt idx="5">
                  <c:v>175100000</c:v>
                </c:pt>
                <c:pt idx="6">
                  <c:v>684200000</c:v>
                </c:pt>
                <c:pt idx="7">
                  <c:v>578700000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F-1177-44B4-8383-8894E013FED1}"/>
            </c:ext>
          </c:extLst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</c:dLbls>
        <c:gapWidth val="115"/>
        <c:overlap val="-20"/>
        <c:axId val="378936144"/>
        <c:axId val="378950256"/>
      </c:barChart>
      <c:catAx>
        <c:axId val="378936144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378950256"/>
        <c:crosses val="autoZero"/>
        <c:auto val="1"/>
        <c:lblAlgn val="ctr"/>
        <c:lblOffset val="100"/>
        <c:noMultiLvlLbl val="0"/>
      </c:catAx>
      <c:valAx>
        <c:axId val="37895025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37893614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10"/>
    </mc:Choice>
    <mc:Fallback>
      <c:style val="10"/>
    </mc:Fallback>
  </mc:AlternateContent>
  <c:chart>
    <c:autoTitleDeleted val="0"/>
    <c:view3D>
      <c:rotX val="30"/>
      <c:rotY val="0"/>
      <c:rAngAx val="0"/>
      <c:perspective val="6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6.8704308852412799E-2"/>
          <c:y val="0.105786800268832"/>
          <c:w val="0.93129573585014669"/>
          <c:h val="0.88929840908095115"/>
        </c:manualLayout>
      </c:layout>
      <c:pie3DChart>
        <c:varyColors val="1"/>
        <c:ser>
          <c:idx val="0"/>
          <c:order val="0"/>
          <c:explosion val="25"/>
          <c:dPt>
            <c:idx val="0"/>
            <c:bubble3D val="0"/>
            <c:spPr>
              <a:gradFill>
                <a:gsLst>
                  <a:gs pos="0">
                    <a:srgbClr val="FF0000"/>
                  </a:gs>
                  <a:gs pos="39999">
                    <a:srgbClr val="FF0000"/>
                  </a:gs>
                  <a:gs pos="70000">
                    <a:srgbClr val="FF0000"/>
                  </a:gs>
                  <a:gs pos="100000">
                    <a:srgbClr val="C00000"/>
                  </a:gs>
                </a:gsLst>
                <a:lin ang="5400000" scaled="0"/>
              </a:gradFill>
            </c:spPr>
            <c:extLst>
              <c:ext xmlns:c16="http://schemas.microsoft.com/office/drawing/2014/chart" uri="{C3380CC4-5D6E-409C-BE32-E72D297353CC}">
                <c16:uniqueId val="{00000001-F8B4-489C-A6CD-38721BD1A8CE}"/>
              </c:ext>
            </c:extLst>
          </c:dPt>
          <c:dPt>
            <c:idx val="1"/>
            <c:bubble3D val="0"/>
            <c:spPr>
              <a:gradFill>
                <a:gsLst>
                  <a:gs pos="0">
                    <a:srgbClr val="FFFF00"/>
                  </a:gs>
                  <a:gs pos="39999">
                    <a:srgbClr val="FFFF00"/>
                  </a:gs>
                  <a:gs pos="70000">
                    <a:srgbClr val="FFFF00"/>
                  </a:gs>
                  <a:gs pos="100000">
                    <a:srgbClr val="FFC000"/>
                  </a:gs>
                </a:gsLst>
                <a:lin ang="5400000" scaled="0"/>
              </a:gradFill>
            </c:spPr>
            <c:extLst>
              <c:ext xmlns:c16="http://schemas.microsoft.com/office/drawing/2014/chart" uri="{C3380CC4-5D6E-409C-BE32-E72D297353CC}">
                <c16:uniqueId val="{00000003-F8B4-489C-A6CD-38721BD1A8CE}"/>
              </c:ext>
            </c:extLst>
          </c:dPt>
          <c:dPt>
            <c:idx val="2"/>
            <c:bubble3D val="0"/>
            <c:spPr>
              <a:gradFill>
                <a:gsLst>
                  <a:gs pos="0">
                    <a:srgbClr val="1F497D">
                      <a:lumMod val="75000"/>
                    </a:srgbClr>
                  </a:gs>
                  <a:gs pos="39999">
                    <a:srgbClr val="1F497D">
                      <a:lumMod val="75000"/>
                    </a:srgbClr>
                  </a:gs>
                  <a:gs pos="70000">
                    <a:srgbClr val="1F497D">
                      <a:lumMod val="75000"/>
                    </a:srgbClr>
                  </a:gs>
                  <a:gs pos="100000">
                    <a:schemeClr val="tx2">
                      <a:lumMod val="60000"/>
                      <a:lumOff val="40000"/>
                    </a:schemeClr>
                  </a:gs>
                </a:gsLst>
                <a:lin ang="5400000" scaled="0"/>
              </a:gradFill>
            </c:spPr>
            <c:extLst>
              <c:ext xmlns:c16="http://schemas.microsoft.com/office/drawing/2014/chart" uri="{C3380CC4-5D6E-409C-BE32-E72D297353CC}">
                <c16:uniqueId val="{00000005-F8B4-489C-A6CD-38721BD1A8CE}"/>
              </c:ext>
            </c:extLst>
          </c:dPt>
          <c:dLbls>
            <c:dLbl>
              <c:idx val="0"/>
              <c:layout>
                <c:manualLayout>
                  <c:x val="-0.1343237947349068"/>
                  <c:y val="7.0411268753852674E-2"/>
                </c:manualLayout>
              </c:layout>
              <c:showLegendKey val="1"/>
              <c:showVal val="1"/>
              <c:showCatName val="1"/>
              <c:showSerName val="0"/>
              <c:showPercent val="0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F8B4-489C-A6CD-38721BD1A8CE}"/>
                </c:ext>
              </c:extLst>
            </c:dLbl>
            <c:dLbl>
              <c:idx val="1"/>
              <c:layout>
                <c:manualLayout>
                  <c:x val="-0.17304068067763362"/>
                  <c:y val="-0.35478470479945867"/>
                </c:manualLayout>
              </c:layout>
              <c:showLegendKey val="1"/>
              <c:showVal val="1"/>
              <c:showCatName val="1"/>
              <c:showSerName val="0"/>
              <c:showPercent val="0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F8B4-489C-A6CD-38721BD1A8CE}"/>
                </c:ext>
              </c:extLst>
            </c:dLbl>
            <c:dLbl>
              <c:idx val="2"/>
              <c:layout>
                <c:manualLayout>
                  <c:x val="0.2146780445617151"/>
                  <c:y val="2.4438306561019495E-2"/>
                </c:manualLayout>
              </c:layout>
              <c:spPr/>
              <c:txPr>
                <a:bodyPr/>
                <a:lstStyle/>
                <a:p>
                  <a:pPr>
                    <a:defRPr lang="es-CO" sz="900" b="1">
                      <a:solidFill>
                        <a:schemeClr val="bg1"/>
                      </a:solidFill>
                      <a:latin typeface="Arial" pitchFamily="34" charset="0"/>
                      <a:cs typeface="Arial" pitchFamily="34" charset="0"/>
                    </a:defRPr>
                  </a:pPr>
                  <a:endParaRPr lang="es-CO"/>
                </a:p>
              </c:txPr>
              <c:showLegendKey val="1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F8B4-489C-A6CD-38721BD1A8C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lang="es-CO" sz="900" b="1">
                    <a:solidFill>
                      <a:sysClr val="windowText" lastClr="000000"/>
                    </a:solidFill>
                    <a:latin typeface="Arial" pitchFamily="34" charset="0"/>
                    <a:cs typeface="Arial" pitchFamily="34" charset="0"/>
                  </a:defRPr>
                </a:pPr>
                <a:endParaRPr lang="es-CO"/>
              </a:p>
            </c:txPr>
            <c:showLegendKey val="1"/>
            <c:showVal val="1"/>
            <c:showCatName val="1"/>
            <c:showSerName val="0"/>
            <c:showPercent val="0"/>
            <c:showBubbleSize val="0"/>
            <c:separator>
</c:separator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(Graficos!$B$2:$C$2,Graficos!$H$2)</c:f>
              <c:strCache>
                <c:ptCount val="3"/>
                <c:pt idx="0">
                  <c:v>PRESUPUESTO 
INICIAL</c:v>
                </c:pt>
                <c:pt idx="1">
                  <c:v>MODIFICACIONES
PRESUPUESTALES</c:v>
                </c:pt>
                <c:pt idx="2">
                  <c:v>PRESUPUESTO DEFINITIVO</c:v>
                </c:pt>
              </c:strCache>
            </c:strRef>
          </c:cat>
          <c:val>
            <c:numRef>
              <c:f>(Graficos!$B$3:$C$3,Graficos!$H$3)</c:f>
              <c:numCache>
                <c:formatCode>#,##0</c:formatCode>
                <c:ptCount val="3"/>
                <c:pt idx="0">
                  <c:v>18862691224</c:v>
                </c:pt>
                <c:pt idx="1">
                  <c:v>0</c:v>
                </c:pt>
                <c:pt idx="2">
                  <c:v>18862691224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F8B4-489C-A6CD-38721BD1A8C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>
      <a:noFill/>
    </a:ln>
    <a:effectLst>
      <a:outerShdw blurRad="165100" dist="215900" dir="7020000" sx="75000" sy="75000" algn="ctr" rotWithShape="0">
        <a:srgbClr val="1F497D">
          <a:lumMod val="50000"/>
          <a:alpha val="50000"/>
        </a:srgbClr>
      </a:outerShdw>
    </a:effectLst>
  </c:spPr>
  <c:printSettings>
    <c:headerFooter/>
    <c:pageMargins b="0.750000000000001" l="0.70000000000000095" r="0.70000000000000095" t="0.750000000000001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title>
      <c:tx>
        <c:rich>
          <a:bodyPr anchor="ctr" anchorCtr="0"/>
          <a:lstStyle/>
          <a:p>
            <a:pPr>
              <a:defRPr lang="es-CO" sz="1600"/>
            </a:pPr>
            <a:r>
              <a:rPr lang="es-ES" sz="1600"/>
              <a:t>Distribución</a:t>
            </a:r>
            <a:r>
              <a:rPr lang="es-ES" sz="1600" baseline="0"/>
              <a:t> del Presupuesto</a:t>
            </a:r>
            <a:endParaRPr lang="es-ES" sz="1600"/>
          </a:p>
        </c:rich>
      </c:tx>
      <c:layout>
        <c:manualLayout>
          <c:xMode val="edge"/>
          <c:yMode val="edge"/>
          <c:x val="0.26236603749835985"/>
          <c:y val="2.2194658345862869E-2"/>
        </c:manualLayout>
      </c:layout>
      <c:overlay val="0"/>
      <c:spPr>
        <a:solidFill>
          <a:schemeClr val="bg1"/>
        </a:solidFill>
        <a:effectLst>
          <a:outerShdw dist="50800" dir="5400000" sx="1000" sy="1000" algn="ctr" rotWithShape="0">
            <a:srgbClr val="000000">
              <a:alpha val="43137"/>
            </a:srgbClr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8.888487906401854E-2"/>
          <c:y val="0.13097619156386489"/>
          <c:w val="0.75676629545702412"/>
          <c:h val="0.86902380843613514"/>
        </c:manualLayout>
      </c:layout>
      <c:pieChart>
        <c:varyColors val="1"/>
        <c:ser>
          <c:idx val="0"/>
          <c:order val="0"/>
          <c:spPr>
            <a:gradFill>
              <a:gsLst>
                <a:gs pos="0">
                  <a:schemeClr val="accent1">
                    <a:lumMod val="40000"/>
                    <a:lumOff val="60000"/>
                  </a:schemeClr>
                </a:gs>
                <a:gs pos="40000">
                  <a:srgbClr val="FF0000">
                    <a:alpha val="96000"/>
                  </a:srgbClr>
                </a:gs>
                <a:gs pos="70000">
                  <a:srgbClr val="FF0000"/>
                </a:gs>
                <a:gs pos="100000">
                  <a:srgbClr val="C00000"/>
                </a:gs>
              </a:gsLst>
              <a:lin ang="5400000" scaled="0"/>
            </a:gradFill>
            <a:ln w="66675">
              <a:noFill/>
            </a:ln>
            <a:effectLst>
              <a:outerShdw blurRad="25400" dist="101600" dir="3960000" sx="89000" sy="89000" rotWithShape="0">
                <a:srgbClr val="000000">
                  <a:alpha val="52000"/>
                </a:srgbClr>
              </a:outerShdw>
            </a:effectLst>
          </c:spPr>
          <c:explosion val="22"/>
          <c:dPt>
            <c:idx val="0"/>
            <c:bubble3D val="0"/>
            <c:explosion val="14"/>
            <c:spPr>
              <a:solidFill>
                <a:schemeClr val="tx1"/>
              </a:solidFill>
              <a:ln w="66675">
                <a:noFill/>
              </a:ln>
              <a:effectLst>
                <a:outerShdw blurRad="25400" dist="101600" dir="3960000" sx="89000" sy="89000" rotWithShape="0">
                  <a:srgbClr val="000000">
                    <a:alpha val="52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74C0-45E1-AB35-3A8F7E9CBF53}"/>
              </c:ext>
            </c:extLst>
          </c:dPt>
          <c:dPt>
            <c:idx val="1"/>
            <c:bubble3D val="0"/>
            <c:explosion val="4"/>
            <c:spPr>
              <a:solidFill>
                <a:schemeClr val="bg1">
                  <a:lumMod val="75000"/>
                </a:schemeClr>
              </a:solidFill>
              <a:ln w="66675">
                <a:noFill/>
              </a:ln>
              <a:effectLst>
                <a:outerShdw blurRad="25400" dist="101600" dir="3960000" sx="89000" sy="89000" rotWithShape="0">
                  <a:srgbClr val="000000">
                    <a:alpha val="52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74C0-45E1-AB35-3A8F7E9CBF53}"/>
              </c:ext>
            </c:extLst>
          </c:dPt>
          <c:dPt>
            <c:idx val="2"/>
            <c:bubble3D val="0"/>
            <c:explosion val="3"/>
            <c:spPr>
              <a:gradFill>
                <a:gsLst>
                  <a:gs pos="0">
                    <a:schemeClr val="accent3">
                      <a:lumMod val="50000"/>
                    </a:schemeClr>
                  </a:gs>
                  <a:gs pos="40000">
                    <a:schemeClr val="accent3">
                      <a:lumMod val="75000"/>
                    </a:schemeClr>
                  </a:gs>
                  <a:gs pos="70000">
                    <a:schemeClr val="accent3">
                      <a:lumMod val="75000"/>
                    </a:schemeClr>
                  </a:gs>
                  <a:gs pos="100000">
                    <a:schemeClr val="accent3">
                      <a:lumMod val="50000"/>
                    </a:schemeClr>
                  </a:gs>
                </a:gsLst>
                <a:lin ang="5400000" scaled="0"/>
              </a:gradFill>
              <a:ln w="66675">
                <a:noFill/>
              </a:ln>
              <a:effectLst>
                <a:outerShdw blurRad="25400" dist="101600" dir="3960000" sx="89000" sy="89000" rotWithShape="0">
                  <a:srgbClr val="000000">
                    <a:alpha val="52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5-74C0-45E1-AB35-3A8F7E9CBF53}"/>
              </c:ext>
            </c:extLst>
          </c:dPt>
          <c:dPt>
            <c:idx val="3"/>
            <c:bubble3D val="0"/>
            <c:explosion val="9"/>
            <c:extLst>
              <c:ext xmlns:c16="http://schemas.microsoft.com/office/drawing/2014/chart" uri="{C3380CC4-5D6E-409C-BE32-E72D297353CC}">
                <c16:uniqueId val="{00000006-74C0-45E1-AB35-3A8F7E9CBF53}"/>
              </c:ext>
            </c:extLst>
          </c:dPt>
          <c:dPt>
            <c:idx val="4"/>
            <c:bubble3D val="0"/>
            <c:explosion val="17"/>
            <c:spPr>
              <a:solidFill>
                <a:srgbClr val="FFC000"/>
              </a:solidFill>
              <a:ln w="66675">
                <a:noFill/>
              </a:ln>
              <a:effectLst>
                <a:outerShdw blurRad="25400" dist="101600" dir="3960000" sx="89000" sy="89000" rotWithShape="0">
                  <a:srgbClr val="000000">
                    <a:alpha val="52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8-74C0-45E1-AB35-3A8F7E9CBF53}"/>
              </c:ext>
            </c:extLst>
          </c:dPt>
          <c:dPt>
            <c:idx val="5"/>
            <c:bubble3D val="0"/>
            <c:explosion val="30"/>
            <c:spPr>
              <a:solidFill>
                <a:srgbClr val="002060"/>
              </a:solidFill>
              <a:ln w="66675">
                <a:noFill/>
              </a:ln>
              <a:effectLst>
                <a:outerShdw blurRad="25400" dist="101600" dir="3960000" sx="89000" sy="89000" rotWithShape="0">
                  <a:srgbClr val="000000">
                    <a:alpha val="52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A-74C0-45E1-AB35-3A8F7E9CBF53}"/>
              </c:ext>
            </c:extLst>
          </c:dPt>
          <c:dLbls>
            <c:dLbl>
              <c:idx val="0"/>
              <c:layout>
                <c:manualLayout>
                  <c:x val="0.16080819011331832"/>
                  <c:y val="-0.12629712243808575"/>
                </c:manualLayout>
              </c:layout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74C0-45E1-AB35-3A8F7E9CBF53}"/>
                </c:ext>
              </c:extLst>
            </c:dLbl>
            <c:dLbl>
              <c:idx val="1"/>
              <c:layout>
                <c:manualLayout>
                  <c:x val="0.16158032354727417"/>
                  <c:y val="6.4684838457008995E-2"/>
                </c:manualLayout>
              </c:layout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74C0-45E1-AB35-3A8F7E9CBF53}"/>
                </c:ext>
              </c:extLst>
            </c:dLbl>
            <c:dLbl>
              <c:idx val="2"/>
              <c:layout>
                <c:manualLayout>
                  <c:x val="6.2245860273541655E-2"/>
                  <c:y val="-0.2287477827162849"/>
                </c:manualLayout>
              </c:layout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74C0-45E1-AB35-3A8F7E9CBF53}"/>
                </c:ext>
              </c:extLst>
            </c:dLbl>
            <c:dLbl>
              <c:idx val="3"/>
              <c:layout>
                <c:manualLayout>
                  <c:x val="-2.9038105646916494E-2"/>
                  <c:y val="-0.17296188748397226"/>
                </c:manualLayout>
              </c:layout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74C0-45E1-AB35-3A8F7E9CBF53}"/>
                </c:ext>
              </c:extLst>
            </c:dLbl>
            <c:dLbl>
              <c:idx val="4"/>
              <c:layout>
                <c:manualLayout>
                  <c:x val="-2.0761108271258426E-2"/>
                  <c:y val="-0.11701961298654129"/>
                </c:manualLayout>
              </c:layout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74C0-45E1-AB35-3A8F7E9CBF53}"/>
                </c:ext>
              </c:extLst>
            </c:dLbl>
            <c:dLbl>
              <c:idx val="5"/>
              <c:layout>
                <c:manualLayout>
                  <c:x val="-1.5435189046187616E-3"/>
                  <c:y val="9.3070719914458047E-2"/>
                </c:manualLayout>
              </c:layout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74C0-45E1-AB35-3A8F7E9CBF53}"/>
                </c:ext>
              </c:extLst>
            </c:dLbl>
            <c:numFmt formatCode="#,##0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lang="es-CO" b="1" baseline="0">
                    <a:solidFill>
                      <a:schemeClr val="tx1"/>
                    </a:solidFill>
                    <a:latin typeface="Arial" pitchFamily="34" charset="0"/>
                  </a:defRPr>
                </a:pPr>
                <a:endParaRPr lang="es-CO"/>
              </a:p>
            </c:txPr>
            <c:showLegendKey val="0"/>
            <c:showVal val="1"/>
            <c:showCatName val="1"/>
            <c:showSerName val="0"/>
            <c:showPercent val="0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Graficos!$Q$35:$Q$39</c:f>
              <c:strCache>
                <c:ptCount val="5"/>
                <c:pt idx="0">
                  <c:v>Más equidad para las mujeres</c:v>
                </c:pt>
                <c:pt idx="1">
                  <c:v>Primera Infancia, el centro de la sociedad</c:v>
                </c:pt>
                <c:pt idx="2">
                  <c:v>Crece conmigo: Una infancia feliz</c:v>
                </c:pt>
                <c:pt idx="3">
                  <c:v>Construcción de entornos para una adolescencia sana</c:v>
                </c:pt>
                <c:pt idx="4">
                  <c:v>Bucaramanga Habitad para el cuidado y corresponsabilidad</c:v>
                </c:pt>
              </c:strCache>
            </c:strRef>
          </c:cat>
          <c:val>
            <c:numRef>
              <c:f>Graficos!$R$35:$R$39</c:f>
              <c:numCache>
                <c:formatCode>#,##0</c:formatCode>
                <c:ptCount val="5"/>
                <c:pt idx="0">
                  <c:v>404650000</c:v>
                </c:pt>
                <c:pt idx="1">
                  <c:v>473372396</c:v>
                </c:pt>
                <c:pt idx="2">
                  <c:v>1038744794</c:v>
                </c:pt>
                <c:pt idx="3">
                  <c:v>328085034</c:v>
                </c:pt>
                <c:pt idx="4">
                  <c:v>369200000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74C0-45E1-AB35-3A8F7E9CBF5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296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>
      <a:noFill/>
    </a:ln>
    <a:scene3d>
      <a:camera prst="orthographicFront"/>
      <a:lightRig rig="threePt" dir="t">
        <a:rot lat="0" lon="0" rev="0"/>
      </a:lightRig>
    </a:scene3d>
    <a:sp3d prstMaterial="metal"/>
  </c:spPr>
  <c:printSettings>
    <c:headerFooter/>
    <c:pageMargins b="0.750000000000001" l="0.70000000000000095" r="0.70000000000000095" t="0.750000000000001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20"/>
      <c:depthPercent val="100"/>
      <c:rAngAx val="0"/>
    </c:view3D>
    <c:floor>
      <c:thickness val="0"/>
    </c:floor>
    <c:sideWall>
      <c:thickness val="0"/>
      <c:spPr>
        <a:solidFill>
          <a:schemeClr val="bg1">
            <a:lumMod val="85000"/>
          </a:schemeClr>
        </a:solidFill>
      </c:spPr>
    </c:sideWall>
    <c:backWall>
      <c:thickness val="0"/>
      <c:spPr>
        <a:solidFill>
          <a:schemeClr val="bg1">
            <a:lumMod val="85000"/>
          </a:schemeClr>
        </a:solidFill>
      </c:spPr>
    </c:backWall>
    <c:plotArea>
      <c:layout>
        <c:manualLayout>
          <c:layoutTarget val="inner"/>
          <c:xMode val="edge"/>
          <c:yMode val="edge"/>
          <c:x val="2.45890876550811E-2"/>
          <c:y val="5.6471183791299402E-2"/>
          <c:w val="0.74824241707387495"/>
          <c:h val="0.75376032753970701"/>
        </c:manualLayout>
      </c:layout>
      <c:bar3DChart>
        <c:barDir val="col"/>
        <c:grouping val="standard"/>
        <c:varyColors val="0"/>
        <c:ser>
          <c:idx val="0"/>
          <c:order val="0"/>
          <c:tx>
            <c:strRef>
              <c:f>Graficos!$B$35:$C$35</c:f>
              <c:strCache>
                <c:ptCount val="2"/>
                <c:pt idx="0">
                  <c:v>CUENTAS POR PAGAR </c:v>
                </c:pt>
              </c:strCache>
            </c:strRef>
          </c:tx>
          <c:spPr>
            <a:gradFill>
              <a:gsLst>
                <a:gs pos="0">
                  <a:schemeClr val="accent3">
                    <a:lumMod val="75000"/>
                  </a:schemeClr>
                </a:gs>
                <a:gs pos="40000">
                  <a:schemeClr val="accent3">
                    <a:lumMod val="50000"/>
                  </a:schemeClr>
                </a:gs>
                <a:gs pos="70000">
                  <a:schemeClr val="accent3">
                    <a:lumMod val="75000"/>
                  </a:schemeClr>
                </a:gs>
                <a:gs pos="100000">
                  <a:schemeClr val="accent3">
                    <a:lumMod val="60000"/>
                    <a:lumOff val="40000"/>
                  </a:schemeClr>
                </a:gs>
              </a:gsLst>
              <a:lin ang="5400000" scaled="0"/>
            </a:gradFill>
          </c:spPr>
          <c:invertIfNegative val="0"/>
          <c:dPt>
            <c:idx val="1"/>
            <c:invertIfNegative val="0"/>
            <c:bubble3D val="0"/>
            <c:spPr>
              <a:solidFill>
                <a:srgbClr val="FFFF00"/>
              </a:solidFill>
            </c:spPr>
            <c:extLst>
              <c:ext xmlns:c16="http://schemas.microsoft.com/office/drawing/2014/chart" uri="{C3380CC4-5D6E-409C-BE32-E72D297353CC}">
                <c16:uniqueId val="{00000001-8A6B-488B-ACA4-6D43C1540F05}"/>
              </c:ext>
            </c:extLst>
          </c:dPt>
          <c:dPt>
            <c:idx val="2"/>
            <c:invertIfNegative val="0"/>
            <c:bubble3D val="0"/>
            <c:spPr>
              <a:solidFill>
                <a:srgbClr val="00B0F0"/>
              </a:solidFill>
            </c:spPr>
            <c:extLst>
              <c:ext xmlns:c16="http://schemas.microsoft.com/office/drawing/2014/chart" uri="{C3380CC4-5D6E-409C-BE32-E72D297353CC}">
                <c16:uniqueId val="{00000003-8A6B-488B-ACA4-6D43C1540F05}"/>
              </c:ext>
            </c:extLst>
          </c:dPt>
          <c:dPt>
            <c:idx val="3"/>
            <c:invertIfNegative val="0"/>
            <c:bubble3D val="0"/>
            <c:spPr>
              <a:solidFill>
                <a:srgbClr val="00B0F0"/>
              </a:solidFill>
            </c:spPr>
            <c:extLst>
              <c:ext xmlns:c16="http://schemas.microsoft.com/office/drawing/2014/chart" uri="{C3380CC4-5D6E-409C-BE32-E72D297353CC}">
                <c16:uniqueId val="{00000005-8A6B-488B-ACA4-6D43C1540F05}"/>
              </c:ext>
            </c:extLst>
          </c:dPt>
          <c:dLbls>
            <c:dLbl>
              <c:idx val="0"/>
              <c:layout>
                <c:manualLayout>
                  <c:x val="2.4285710096952889E-2"/>
                  <c:y val="-2.354104443325802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8A6B-488B-ACA4-6D43C1540F0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lang="es-CO" b="1"/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Graficos!$D$34:$F$34</c:f>
              <c:strCache>
                <c:ptCount val="3"/>
                <c:pt idx="0">
                  <c:v>CONSTITUCIÓN</c:v>
                </c:pt>
                <c:pt idx="1">
                  <c:v>PAGOS</c:v>
                </c:pt>
                <c:pt idx="2">
                  <c:v>SALDO POR PAGAR</c:v>
                </c:pt>
              </c:strCache>
            </c:strRef>
          </c:cat>
          <c:val>
            <c:numRef>
              <c:f>Graficos!$D$35:$F$35</c:f>
              <c:numCache>
                <c:formatCode>_("$"\ * #,##0_);_("$"\ * \(#,##0\);_("$"\ * "-"??_);_(@_)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8A6B-488B-ACA4-6D43C1540F05}"/>
            </c:ext>
          </c:extLst>
        </c:ser>
        <c:ser>
          <c:idx val="1"/>
          <c:order val="1"/>
          <c:tx>
            <c:strRef>
              <c:f>Graficos!$B$36:$C$36</c:f>
              <c:strCache>
                <c:ptCount val="2"/>
                <c:pt idx="0">
                  <c:v>RESERVAS PRESUPUESTALES </c:v>
                </c:pt>
              </c:strCache>
            </c:strRef>
          </c:tx>
          <c:spPr>
            <a:gradFill>
              <a:gsLst>
                <a:gs pos="0">
                  <a:srgbClr val="C00000"/>
                </a:gs>
                <a:gs pos="40000">
                  <a:srgbClr val="FF0000">
                    <a:alpha val="96000"/>
                  </a:srgbClr>
                </a:gs>
                <a:gs pos="70000">
                  <a:srgbClr val="FF0000"/>
                </a:gs>
                <a:gs pos="100000">
                  <a:srgbClr val="C00000"/>
                </a:gs>
              </a:gsLst>
              <a:lin ang="5400000" scaled="0"/>
            </a:gradFill>
          </c:spPr>
          <c:invertIfNegative val="0"/>
          <c:dPt>
            <c:idx val="1"/>
            <c:invertIfNegative val="0"/>
            <c:bubble3D val="0"/>
            <c:spPr>
              <a:solidFill>
                <a:srgbClr val="FFFF00"/>
              </a:solidFill>
            </c:spPr>
            <c:extLst>
              <c:ext xmlns:c16="http://schemas.microsoft.com/office/drawing/2014/chart" uri="{C3380CC4-5D6E-409C-BE32-E72D297353CC}">
                <c16:uniqueId val="{00000009-8A6B-488B-ACA4-6D43C1540F05}"/>
              </c:ext>
            </c:extLst>
          </c:dPt>
          <c:dPt>
            <c:idx val="2"/>
            <c:invertIfNegative val="0"/>
            <c:bubble3D val="0"/>
            <c:spPr>
              <a:solidFill>
                <a:srgbClr val="00B0F0"/>
              </a:solidFill>
            </c:spPr>
            <c:extLst>
              <c:ext xmlns:c16="http://schemas.microsoft.com/office/drawing/2014/chart" uri="{C3380CC4-5D6E-409C-BE32-E72D297353CC}">
                <c16:uniqueId val="{0000000B-8A6B-488B-ACA4-6D43C1540F05}"/>
              </c:ext>
            </c:extLst>
          </c:dPt>
          <c:dPt>
            <c:idx val="3"/>
            <c:invertIfNegative val="0"/>
            <c:bubble3D val="0"/>
            <c:spPr>
              <a:solidFill>
                <a:srgbClr val="00B0F0"/>
              </a:solidFill>
            </c:spPr>
            <c:extLst>
              <c:ext xmlns:c16="http://schemas.microsoft.com/office/drawing/2014/chart" uri="{C3380CC4-5D6E-409C-BE32-E72D297353CC}">
                <c16:uniqueId val="{0000000D-8A6B-488B-ACA4-6D43C1540F05}"/>
              </c:ext>
            </c:extLst>
          </c:dPt>
          <c:dLbls>
            <c:dLbl>
              <c:idx val="1"/>
              <c:layout>
                <c:manualLayout>
                  <c:x val="2.23537160500738E-3"/>
                  <c:y val="-3.475149771772279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8A6B-488B-ACA4-6D43C1540F05}"/>
                </c:ext>
              </c:extLst>
            </c:dLbl>
            <c:dLbl>
              <c:idx val="2"/>
              <c:layout>
                <c:manualLayout>
                  <c:x val="1.7882972840058999E-2"/>
                  <c:y val="-3.0407560503007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8A6B-488B-ACA4-6D43C1540F0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lang="es-CO" b="1"/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Graficos!$D$34:$F$34</c:f>
              <c:strCache>
                <c:ptCount val="3"/>
                <c:pt idx="0">
                  <c:v>CONSTITUCIÓN</c:v>
                </c:pt>
                <c:pt idx="1">
                  <c:v>PAGOS</c:v>
                </c:pt>
                <c:pt idx="2">
                  <c:v>SALDO POR PAGAR</c:v>
                </c:pt>
              </c:strCache>
            </c:strRef>
          </c:cat>
          <c:val>
            <c:numRef>
              <c:f>Graficos!$D$36:$F$36</c:f>
              <c:numCache>
                <c:formatCode>_("$"\ * #,##0_);_("$"\ * \(#,##0\);_("$"\ * "-"??_);_(@_)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8A6B-488B-ACA4-6D43C1540F05}"/>
            </c:ext>
          </c:extLst>
        </c:ser>
        <c:ser>
          <c:idx val="2"/>
          <c:order val="2"/>
          <c:tx>
            <c:strRef>
              <c:f>Graficos!$B$38:$C$38</c:f>
              <c:strCache>
                <c:ptCount val="2"/>
                <c:pt idx="0">
                  <c:v>TOTAL</c:v>
                </c:pt>
              </c:strCache>
            </c:strRef>
          </c:tx>
          <c:invertIfNegative val="0"/>
          <c:cat>
            <c:strRef>
              <c:f>Graficos!$D$34:$F$34</c:f>
              <c:strCache>
                <c:ptCount val="3"/>
                <c:pt idx="0">
                  <c:v>CONSTITUCIÓN</c:v>
                </c:pt>
                <c:pt idx="1">
                  <c:v>PAGOS</c:v>
                </c:pt>
                <c:pt idx="2">
                  <c:v>SALDO POR PAGAR</c:v>
                </c:pt>
              </c:strCache>
            </c:strRef>
          </c:cat>
          <c:val>
            <c:numRef>
              <c:f>Graficos!$D$38:$F$38</c:f>
              <c:numCache>
                <c:formatCode>_("$"\ * #,##0_);_("$"\ * \(#,##0\);_("$"\ * "-"??_);_(@_)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F-8A6B-488B-ACA4-6D43C1540F0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378941632"/>
        <c:axId val="378942024"/>
        <c:axId val="383492072"/>
      </c:bar3DChart>
      <c:catAx>
        <c:axId val="3789416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lang="es-CO" b="1"/>
            </a:pPr>
            <a:endParaRPr lang="es-CO"/>
          </a:p>
        </c:txPr>
        <c:crossAx val="378942024"/>
        <c:crosses val="autoZero"/>
        <c:auto val="1"/>
        <c:lblAlgn val="ctr"/>
        <c:lblOffset val="100"/>
        <c:noMultiLvlLbl val="0"/>
      </c:catAx>
      <c:valAx>
        <c:axId val="378942024"/>
        <c:scaling>
          <c:orientation val="minMax"/>
        </c:scaling>
        <c:delete val="1"/>
        <c:axPos val="l"/>
        <c:majorGridlines/>
        <c:numFmt formatCode="_(&quot;$&quot;\ * #,##0_);_(&quot;$&quot;\ * \(#,##0\);_(&quot;$&quot;\ * &quot;-&quot;??_);_(@_)" sourceLinked="1"/>
        <c:majorTickMark val="out"/>
        <c:minorTickMark val="none"/>
        <c:tickLblPos val="nextTo"/>
        <c:crossAx val="378941632"/>
        <c:crosses val="autoZero"/>
        <c:crossBetween val="between"/>
      </c:valAx>
      <c:serAx>
        <c:axId val="38349207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378942024"/>
        <c:crosses val="autoZero"/>
        <c:tickLblSkip val="4"/>
        <c:tickMarkSkip val="1"/>
      </c:ser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7537904870127605"/>
          <c:y val="0.31087889181359801"/>
          <c:w val="0.22462094115075901"/>
          <c:h val="0.15383939642649733"/>
        </c:manualLayout>
      </c:layout>
      <c:overlay val="0"/>
      <c:txPr>
        <a:bodyPr/>
        <a:lstStyle/>
        <a:p>
          <a:pPr>
            <a:defRPr lang="es-CO" sz="900" b="1" baseline="0">
              <a:latin typeface="Arial" pitchFamily="34" charset="0"/>
            </a:defRPr>
          </a:pPr>
          <a:endParaRPr lang="es-CO"/>
        </a:p>
      </c:txPr>
    </c:legend>
    <c:plotVisOnly val="1"/>
    <c:dispBlanksAs val="gap"/>
    <c:showDLblsOverMax val="0"/>
  </c:chart>
  <c:spPr>
    <a:noFill/>
    <a:ln>
      <a:noFill/>
    </a:ln>
  </c:spPr>
  <c:printSettings>
    <c:headerFooter/>
    <c:pageMargins b="0.750000000000001" l="0.70000000000000095" r="0.70000000000000095" t="0.750000000000001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title>
      <c:tx>
        <c:rich>
          <a:bodyPr anchor="ctr" anchorCtr="0"/>
          <a:lstStyle/>
          <a:p>
            <a:pPr>
              <a:defRPr lang="es-CO" sz="1600"/>
            </a:pPr>
            <a:r>
              <a:rPr lang="es-ES" sz="1600"/>
              <a:t>Distribución</a:t>
            </a:r>
            <a:r>
              <a:rPr lang="es-ES" sz="1600" baseline="0"/>
              <a:t> del Presupuesto</a:t>
            </a:r>
            <a:endParaRPr lang="es-ES" sz="1600"/>
          </a:p>
        </c:rich>
      </c:tx>
      <c:layout>
        <c:manualLayout>
          <c:xMode val="edge"/>
          <c:yMode val="edge"/>
          <c:x val="5.4402962354897562E-2"/>
          <c:y val="1.8869078565093733E-2"/>
        </c:manualLayout>
      </c:layout>
      <c:overlay val="0"/>
      <c:spPr>
        <a:solidFill>
          <a:schemeClr val="bg1"/>
        </a:solidFill>
        <a:effectLst>
          <a:outerShdw dist="50800" dir="5400000" sx="1000" sy="1000" algn="ctr" rotWithShape="0">
            <a:srgbClr val="000000">
              <a:alpha val="43137"/>
            </a:srgbClr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4.6291374749973482E-2"/>
          <c:y val="8.2606818621824563E-2"/>
          <c:w val="0.63519685278324545"/>
          <c:h val="0.91357557596835981"/>
        </c:manualLayout>
      </c:layout>
      <c:pieChart>
        <c:varyColors val="1"/>
        <c:ser>
          <c:idx val="0"/>
          <c:order val="0"/>
          <c:spPr>
            <a:gradFill>
              <a:gsLst>
                <a:gs pos="0">
                  <a:schemeClr val="accent1">
                    <a:lumMod val="40000"/>
                    <a:lumOff val="60000"/>
                  </a:schemeClr>
                </a:gs>
                <a:gs pos="40000">
                  <a:srgbClr val="FF0000">
                    <a:alpha val="96000"/>
                  </a:srgbClr>
                </a:gs>
                <a:gs pos="70000">
                  <a:srgbClr val="FF0000"/>
                </a:gs>
                <a:gs pos="100000">
                  <a:srgbClr val="C00000"/>
                </a:gs>
              </a:gsLst>
              <a:lin ang="5400000" scaled="0"/>
            </a:gradFill>
            <a:ln w="66675">
              <a:noFill/>
            </a:ln>
            <a:effectLst>
              <a:outerShdw blurRad="25400" dist="101600" dir="3960000" sx="89000" sy="89000" rotWithShape="0">
                <a:srgbClr val="000000">
                  <a:alpha val="52000"/>
                </a:srgbClr>
              </a:outerShdw>
            </a:effectLst>
          </c:spPr>
          <c:explosion val="16"/>
          <c:dPt>
            <c:idx val="0"/>
            <c:bubble3D val="0"/>
            <c:spPr>
              <a:solidFill>
                <a:srgbClr val="00B0F0"/>
              </a:solidFill>
              <a:ln w="66675">
                <a:noFill/>
              </a:ln>
              <a:effectLst>
                <a:outerShdw blurRad="25400" dist="101600" dir="3960000" sx="89000" sy="89000" rotWithShape="0">
                  <a:srgbClr val="000000">
                    <a:alpha val="52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12E8-43AB-830F-3D5CED3CFBFA}"/>
              </c:ext>
            </c:extLst>
          </c:dPt>
          <c:dPt>
            <c:idx val="1"/>
            <c:bubble3D val="0"/>
            <c:spPr>
              <a:solidFill>
                <a:schemeClr val="bg1">
                  <a:lumMod val="75000"/>
                </a:schemeClr>
              </a:solidFill>
              <a:ln w="66675">
                <a:noFill/>
              </a:ln>
              <a:effectLst>
                <a:outerShdw blurRad="25400" dist="101600" dir="3960000" sx="89000" sy="89000" rotWithShape="0">
                  <a:srgbClr val="000000">
                    <a:alpha val="52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12E8-43AB-830F-3D5CED3CFBFA}"/>
              </c:ext>
            </c:extLst>
          </c:dPt>
          <c:dPt>
            <c:idx val="2"/>
            <c:bubble3D val="0"/>
            <c:spPr>
              <a:gradFill>
                <a:gsLst>
                  <a:gs pos="0">
                    <a:schemeClr val="accent3">
                      <a:lumMod val="50000"/>
                    </a:schemeClr>
                  </a:gs>
                  <a:gs pos="40000">
                    <a:schemeClr val="accent3">
                      <a:lumMod val="75000"/>
                    </a:schemeClr>
                  </a:gs>
                  <a:gs pos="70000">
                    <a:schemeClr val="accent3">
                      <a:lumMod val="75000"/>
                    </a:schemeClr>
                  </a:gs>
                  <a:gs pos="100000">
                    <a:schemeClr val="accent3">
                      <a:lumMod val="50000"/>
                    </a:schemeClr>
                  </a:gs>
                </a:gsLst>
                <a:lin ang="5400000" scaled="0"/>
              </a:gradFill>
              <a:ln w="66675">
                <a:noFill/>
              </a:ln>
              <a:effectLst>
                <a:outerShdw blurRad="25400" dist="101600" dir="3960000" sx="89000" sy="89000" rotWithShape="0">
                  <a:srgbClr val="000000">
                    <a:alpha val="52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5-12E8-43AB-830F-3D5CED3CFBFA}"/>
              </c:ext>
            </c:extLst>
          </c:dPt>
          <c:dPt>
            <c:idx val="3"/>
            <c:bubble3D val="0"/>
            <c:extLst>
              <c:ext xmlns:c16="http://schemas.microsoft.com/office/drawing/2014/chart" uri="{C3380CC4-5D6E-409C-BE32-E72D297353CC}">
                <c16:uniqueId val="{00000006-12E8-43AB-830F-3D5CED3CFBFA}"/>
              </c:ext>
            </c:extLst>
          </c:dPt>
          <c:dPt>
            <c:idx val="4"/>
            <c:bubble3D val="0"/>
            <c:explosion val="10"/>
            <c:spPr>
              <a:solidFill>
                <a:srgbClr val="FFC000"/>
              </a:solidFill>
              <a:ln w="66675">
                <a:noFill/>
              </a:ln>
              <a:effectLst>
                <a:outerShdw blurRad="25400" dist="101600" dir="3960000" sx="89000" sy="89000" rotWithShape="0">
                  <a:srgbClr val="000000">
                    <a:alpha val="52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8-12E8-43AB-830F-3D5CED3CFBFA}"/>
              </c:ext>
            </c:extLst>
          </c:dPt>
          <c:dPt>
            <c:idx val="5"/>
            <c:bubble3D val="0"/>
            <c:spPr>
              <a:solidFill>
                <a:srgbClr val="002060"/>
              </a:solidFill>
              <a:ln w="66675">
                <a:noFill/>
              </a:ln>
              <a:effectLst>
                <a:outerShdw blurRad="25400" dist="101600" dir="3960000" sx="89000" sy="89000" rotWithShape="0">
                  <a:srgbClr val="000000">
                    <a:alpha val="52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A-12E8-43AB-830F-3D5CED3CFBFA}"/>
              </c:ext>
            </c:extLst>
          </c:dPt>
          <c:dLbls>
            <c:dLbl>
              <c:idx val="0"/>
              <c:layout>
                <c:manualLayout>
                  <c:x val="5.6545052480733597E-2"/>
                  <c:y val="0.10194022552198644"/>
                </c:manualLayout>
              </c:layout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12E8-43AB-830F-3D5CED3CFBFA}"/>
                </c:ext>
              </c:extLst>
            </c:dLbl>
            <c:dLbl>
              <c:idx val="1"/>
              <c:layout>
                <c:manualLayout>
                  <c:x val="1.5234437841492284E-2"/>
                  <c:y val="-8.1001583875558961E-2"/>
                </c:manualLayout>
              </c:layout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12E8-43AB-830F-3D5CED3CFBFA}"/>
                </c:ext>
              </c:extLst>
            </c:dLbl>
            <c:dLbl>
              <c:idx val="2"/>
              <c:layout>
                <c:manualLayout>
                  <c:x val="9.872754180552586E-3"/>
                  <c:y val="0.18413932282857945"/>
                </c:manualLayout>
              </c:layout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12E8-43AB-830F-3D5CED3CFBFA}"/>
                </c:ext>
              </c:extLst>
            </c:dLbl>
            <c:dLbl>
              <c:idx val="3"/>
              <c:layout>
                <c:manualLayout>
                  <c:x val="7.5549247073521689E-2"/>
                  <c:y val="-7.7393587598358149E-3"/>
                </c:manualLayout>
              </c:layout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12E8-43AB-830F-3D5CED3CFBFA}"/>
                </c:ext>
              </c:extLst>
            </c:dLbl>
            <c:dLbl>
              <c:idx val="4"/>
              <c:layout>
                <c:manualLayout>
                  <c:x val="0.1776677329184955"/>
                  <c:y val="-0.11799831980418458"/>
                </c:manualLayout>
              </c:layout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12E8-43AB-830F-3D5CED3CFBFA}"/>
                </c:ext>
              </c:extLst>
            </c:dLbl>
            <c:dLbl>
              <c:idx val="5"/>
              <c:layout>
                <c:manualLayout>
                  <c:x val="-0.23190314612519414"/>
                  <c:y val="4.1406584915575327E-2"/>
                </c:manualLayout>
              </c:layout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11723261767949827"/>
                      <c:h val="8.3696482651805348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A-12E8-43AB-830F-3D5CED3CFBFA}"/>
                </c:ext>
              </c:extLst>
            </c:dLbl>
            <c:numFmt formatCode="#,##0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lang="es-CO" b="1" baseline="0">
                    <a:solidFill>
                      <a:schemeClr val="tx1"/>
                    </a:solidFill>
                    <a:latin typeface="Arial" pitchFamily="34" charset="0"/>
                  </a:defRPr>
                </a:pPr>
                <a:endParaRPr lang="es-CO"/>
              </a:p>
            </c:txPr>
            <c:showLegendKey val="0"/>
            <c:showVal val="1"/>
            <c:showCatName val="1"/>
            <c:showSerName val="0"/>
            <c:showPercent val="0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Graficos!$Q$40:$Q$42</c:f>
              <c:strCache>
                <c:ptCount val="3"/>
                <c:pt idx="0">
                  <c:v>Aceleradores de desarrollo social</c:v>
                </c:pt>
                <c:pt idx="1">
                  <c:v>Gobierno fortalecido para ser y hacer</c:v>
                </c:pt>
                <c:pt idx="2">
                  <c:v>Desarrollo del campo</c:v>
                </c:pt>
              </c:strCache>
            </c:strRef>
          </c:cat>
          <c:val>
            <c:numRef>
              <c:f>Graficos!$R$40:$R$42</c:f>
              <c:numCache>
                <c:formatCode>#,##0</c:formatCode>
                <c:ptCount val="3"/>
                <c:pt idx="0">
                  <c:v>175100000</c:v>
                </c:pt>
                <c:pt idx="1">
                  <c:v>684200000</c:v>
                </c:pt>
                <c:pt idx="2">
                  <c:v>578700000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12E8-43AB-830F-3D5CED3CFBF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>
      <a:noFill/>
    </a:ln>
    <a:scene3d>
      <a:camera prst="orthographicFront"/>
      <a:lightRig rig="threePt" dir="t">
        <a:rot lat="0" lon="0" rev="0"/>
      </a:lightRig>
    </a:scene3d>
    <a:sp3d prstMaterial="metal"/>
  </c:spPr>
  <c:printSettings>
    <c:headerFooter/>
    <c:pageMargins b="0.750000000000001" l="0.70000000000000095" r="0.70000000000000095" t="0.750000000000001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Compromisos Vigencia</a:t>
            </a:r>
            <a:r>
              <a:rPr lang="es-CO" baseline="0"/>
              <a:t> </a:t>
            </a:r>
            <a:r>
              <a:rPr lang="es-CO"/>
              <a:t>2023</a:t>
            </a:r>
          </a:p>
          <a:p>
            <a:pPr>
              <a:defRPr/>
            </a:pPr>
            <a:r>
              <a:rPr lang="es-CO"/>
              <a:t>Secretaría de Desarrollo Social</a:t>
            </a:r>
          </a:p>
        </c:rich>
      </c:tx>
      <c:overlay val="0"/>
    </c:title>
    <c:autoTitleDeleted val="0"/>
    <c:view3D>
      <c:rotX val="30"/>
      <c:rotY val="110"/>
      <c:depthPercent val="100"/>
      <c:rAngAx val="1"/>
    </c:view3D>
    <c:floor>
      <c:thickness val="0"/>
      <c:spPr>
        <a:pattFill prst="lgGrid">
          <a:fgClr>
            <a:schemeClr val="bg1">
              <a:lumMod val="75000"/>
            </a:schemeClr>
          </a:fgClr>
          <a:bgClr>
            <a:schemeClr val="bg1"/>
          </a:bgClr>
        </a:pattFill>
      </c:spPr>
    </c:floor>
    <c:sideWall>
      <c:thickness val="0"/>
      <c:spPr>
        <a:noFill/>
        <a:ln>
          <a:noFill/>
        </a:ln>
        <a:scene3d>
          <a:camera prst="orthographicFront"/>
          <a:lightRig rig="threePt" dir="t"/>
        </a:scene3d>
      </c:spPr>
    </c:sideWall>
    <c:backWall>
      <c:thickness val="0"/>
      <c:spPr>
        <a:noFill/>
        <a:ln>
          <a:noFill/>
        </a:ln>
        <a:scene3d>
          <a:camera prst="orthographicFront"/>
          <a:lightRig rig="threePt" dir="t"/>
        </a:scene3d>
      </c:spPr>
    </c:backWall>
    <c:plotArea>
      <c:layout/>
      <c:bar3DChart>
        <c:barDir val="col"/>
        <c:grouping val="clustered"/>
        <c:varyColors val="0"/>
        <c:ser>
          <c:idx val="0"/>
          <c:order val="0"/>
          <c:invertIfNegative val="0"/>
          <c:dPt>
            <c:idx val="0"/>
            <c:invertIfNegative val="0"/>
            <c:bubble3D val="0"/>
            <c:spPr>
              <a:solidFill>
                <a:srgbClr val="00B0F0"/>
              </a:solidFill>
            </c:spPr>
            <c:extLst>
              <c:ext xmlns:c16="http://schemas.microsoft.com/office/drawing/2014/chart" uri="{C3380CC4-5D6E-409C-BE32-E72D297353CC}">
                <c16:uniqueId val="{00000001-2C00-482F-BD34-60DD9815C0A9}"/>
              </c:ext>
            </c:extLst>
          </c:dPt>
          <c:dPt>
            <c:idx val="1"/>
            <c:invertIfNegative val="0"/>
            <c:bubble3D val="0"/>
            <c:spPr>
              <a:solidFill>
                <a:srgbClr val="00B050"/>
              </a:solidFill>
            </c:spPr>
            <c:extLst>
              <c:ext xmlns:c16="http://schemas.microsoft.com/office/drawing/2014/chart" uri="{C3380CC4-5D6E-409C-BE32-E72D297353CC}">
                <c16:uniqueId val="{00000003-2C00-482F-BD34-60DD9815C0A9}"/>
              </c:ext>
            </c:extLst>
          </c:dPt>
          <c:dPt>
            <c:idx val="2"/>
            <c:invertIfNegative val="0"/>
            <c:bubble3D val="0"/>
            <c:spPr>
              <a:solidFill>
                <a:srgbClr val="FFC000"/>
              </a:solidFill>
            </c:spPr>
            <c:extLst>
              <c:ext xmlns:c16="http://schemas.microsoft.com/office/drawing/2014/chart" uri="{C3380CC4-5D6E-409C-BE32-E72D297353CC}">
                <c16:uniqueId val="{00000005-2C00-482F-BD34-60DD9815C0A9}"/>
              </c:ext>
            </c:extLst>
          </c:dPt>
          <c:dPt>
            <c:idx val="3"/>
            <c:invertIfNegative val="0"/>
            <c:bubble3D val="0"/>
            <c:spPr>
              <a:solidFill>
                <a:schemeClr val="accent6">
                  <a:lumMod val="75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7-2C00-482F-BD34-60DD9815C0A9}"/>
              </c:ext>
            </c:extLst>
          </c:dPt>
          <c:dPt>
            <c:idx val="4"/>
            <c:invertIfNegative val="0"/>
            <c:bubble3D val="0"/>
            <c:spPr>
              <a:solidFill>
                <a:schemeClr val="accent3">
                  <a:lumMod val="75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9-2C00-482F-BD34-60DD9815C0A9}"/>
              </c:ext>
            </c:extLst>
          </c:dPt>
          <c:dPt>
            <c:idx val="5"/>
            <c:invertIfNegative val="0"/>
            <c:bubble3D val="0"/>
            <c:spPr>
              <a:solidFill>
                <a:schemeClr val="bg1">
                  <a:lumMod val="50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B-2C00-482F-BD34-60DD9815C0A9}"/>
              </c:ext>
            </c:extLst>
          </c:dPt>
          <c:dPt>
            <c:idx val="6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D-2C00-482F-BD34-60DD9815C0A9}"/>
              </c:ext>
            </c:extLst>
          </c:dPt>
          <c:dLbls>
            <c:dLbl>
              <c:idx val="0"/>
              <c:layout>
                <c:manualLayout>
                  <c:x val="-9.3787605044886972E-3"/>
                  <c:y val="-8.6459941928873713E-2"/>
                </c:manualLayout>
              </c:layout>
              <c:tx>
                <c:rich>
                  <a:bodyPr/>
                  <a:lstStyle/>
                  <a:p>
                    <a:fld id="{6F58C599-0F66-4352-A316-50E10AC2F298}" type="CELLRANGE">
                      <a:rPr lang="en-US"/>
                      <a:pPr/>
                      <a:t>[CELLRANGE]</a:t>
                    </a:fld>
                    <a:endParaRPr lang="es-CO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1-2C00-482F-BD34-60DD9815C0A9}"/>
                </c:ext>
              </c:extLst>
            </c:dLbl>
            <c:dLbl>
              <c:idx val="1"/>
              <c:layout>
                <c:manualLayout>
                  <c:x val="-4.6893802522443911E-3"/>
                  <c:y val="-0.1044724298307224"/>
                </c:manualLayout>
              </c:layout>
              <c:tx>
                <c:rich>
                  <a:bodyPr/>
                  <a:lstStyle/>
                  <a:p>
                    <a:fld id="{A57B2371-EF87-4D33-8E99-98BC666511D7}" type="CELLRANGE">
                      <a:rPr lang="en-US"/>
                      <a:pPr/>
                      <a:t>[CELLRANGE]</a:t>
                    </a:fld>
                    <a:endParaRPr lang="es-CO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3-2C00-482F-BD34-60DD9815C0A9}"/>
                </c:ext>
              </c:extLst>
            </c:dLbl>
            <c:dLbl>
              <c:idx val="2"/>
              <c:layout>
                <c:manualLayout>
                  <c:x val="0"/>
                  <c:y val="-9.7267434669982916E-2"/>
                </c:manualLayout>
              </c:layout>
              <c:tx>
                <c:rich>
                  <a:bodyPr/>
                  <a:lstStyle/>
                  <a:p>
                    <a:fld id="{25C93A98-7726-4607-9A6B-3B03C015B44E}" type="CELLRANGE">
                      <a:rPr lang="en-US"/>
                      <a:pPr/>
                      <a:t>[CELLRANGE]</a:t>
                    </a:fld>
                    <a:endParaRPr lang="es-CO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5-2C00-482F-BD34-60DD9815C0A9}"/>
                </c:ext>
              </c:extLst>
            </c:dLbl>
            <c:dLbl>
              <c:idx val="3"/>
              <c:layout>
                <c:manualLayout>
                  <c:x val="4.2449617482047126E-2"/>
                  <c:y val="-9.9938403413284943E-2"/>
                </c:manualLayout>
              </c:layout>
              <c:tx>
                <c:rich>
                  <a:bodyPr/>
                  <a:lstStyle/>
                  <a:p>
                    <a:fld id="{22EC7067-35BB-4A3D-94F8-7C73A2FFFA6F}" type="CELLRANGE">
                      <a:rPr lang="en-US"/>
                      <a:pPr/>
                      <a:t>[CELLRANGE]</a:t>
                    </a:fld>
                    <a:endParaRPr lang="es-CO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7-2C00-482F-BD34-60DD9815C0A9}"/>
                </c:ext>
              </c:extLst>
            </c:dLbl>
            <c:dLbl>
              <c:idx val="4"/>
              <c:layout>
                <c:manualLayout>
                  <c:x val="1.0551105567549785E-2"/>
                  <c:y val="-7.5652449187764578E-2"/>
                </c:manualLayout>
              </c:layout>
              <c:tx>
                <c:rich>
                  <a:bodyPr/>
                  <a:lstStyle/>
                  <a:p>
                    <a:fld id="{549D643C-9798-4B2E-8AF5-F3302F2DDB94}" type="CELLRANGE">
                      <a:rPr lang="en-US"/>
                      <a:pPr/>
                      <a:t>[CELLRANGE]</a:t>
                    </a:fld>
                    <a:endParaRPr lang="es-CO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9-2C00-482F-BD34-60DD9815C0A9}"/>
                </c:ext>
              </c:extLst>
            </c:dLbl>
            <c:dLbl>
              <c:idx val="5"/>
              <c:layout>
                <c:manualLayout>
                  <c:x val="1.4068140756733046E-2"/>
                  <c:y val="-0.13689490805404994"/>
                </c:manualLayout>
              </c:layout>
              <c:tx>
                <c:rich>
                  <a:bodyPr/>
                  <a:lstStyle/>
                  <a:p>
                    <a:fld id="{4283A909-FA9B-4303-9E06-652B1D48336E}" type="CELLRANGE">
                      <a:rPr lang="en-US"/>
                      <a:pPr/>
                      <a:t>[CELLRANGE]</a:t>
                    </a:fld>
                    <a:endParaRPr lang="es-CO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B-2C00-482F-BD34-60DD9815C0A9}"/>
                </c:ext>
              </c:extLst>
            </c:dLbl>
            <c:dLbl>
              <c:idx val="6"/>
              <c:layout>
                <c:manualLayout>
                  <c:x val="4.4549112396321311E-2"/>
                  <c:y val="-0.12248491773257107"/>
                </c:manualLayout>
              </c:layout>
              <c:tx>
                <c:rich>
                  <a:bodyPr/>
                  <a:lstStyle/>
                  <a:p>
                    <a:fld id="{CDC318E2-57CE-43F2-9695-946E49B1B568}" type="CELLRANGE">
                      <a:rPr lang="en-US"/>
                      <a:pPr/>
                      <a:t>[CELLRANGE]</a:t>
                    </a:fld>
                    <a:endParaRPr lang="es-CO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D-2C00-482F-BD34-60DD9815C0A9}"/>
                </c:ext>
              </c:extLst>
            </c:dLbl>
            <c:numFmt formatCode="#,##0.00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50" b="1">
                    <a:latin typeface="Arial Narrow" panose="020B0606020202030204" pitchFamily="34" charset="0"/>
                  </a:defRPr>
                </a:pPr>
                <a:endParaRPr lang="es-CO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</c:ext>
            </c:extLst>
          </c:dLbls>
          <c:cat>
            <c:strRef>
              <c:f>Graficos!$L$108:$L$114</c:f>
              <c:strCache>
                <c:ptCount val="7"/>
                <c:pt idx="0">
                  <c:v>Desarrollo del campo</c:v>
                </c:pt>
                <c:pt idx="1">
                  <c:v>Más equidad para las mujeres</c:v>
                </c:pt>
                <c:pt idx="2">
                  <c:v>Primera Infancia, el centro de la sociedad</c:v>
                </c:pt>
                <c:pt idx="3">
                  <c:v>Crece conmigo: Una infancia feliz</c:v>
                </c:pt>
                <c:pt idx="4">
                  <c:v>Construcción de entornos para una adolescencia sana</c:v>
                </c:pt>
                <c:pt idx="5">
                  <c:v>Bucaramanga Habitad para el cuidado y corresponsabilidad</c:v>
                </c:pt>
                <c:pt idx="6">
                  <c:v>Aceleradores de desarrollo social</c:v>
                </c:pt>
              </c:strCache>
            </c:strRef>
          </c:cat>
          <c:val>
            <c:numRef>
              <c:f>Graficos!$M$108:$M$114</c:f>
              <c:numCache>
                <c:formatCode>_-* #,##0\ _p_t_a_-;\-* #,##0\ _p_t_a_-;_-* "-"??\ _p_t_a_-;_-@_-</c:formatCode>
                <c:ptCount val="7"/>
                <c:pt idx="0">
                  <c:v>81166666.640000001</c:v>
                </c:pt>
                <c:pt idx="1">
                  <c:v>194759804.16</c:v>
                </c:pt>
                <c:pt idx="2">
                  <c:v>146266666.66</c:v>
                </c:pt>
                <c:pt idx="3">
                  <c:v>310335347.99000001</c:v>
                </c:pt>
                <c:pt idx="4">
                  <c:v>157441700.66999999</c:v>
                </c:pt>
                <c:pt idx="5">
                  <c:v>103250000.01000001</c:v>
                </c:pt>
                <c:pt idx="6">
                  <c:v>88144609.370000005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Graficos!$M$108:$M$114</c15:f>
                <c15:dlblRangeCache>
                  <c:ptCount val="7"/>
                  <c:pt idx="0">
                    <c:v> 81.166.667     </c:v>
                  </c:pt>
                  <c:pt idx="1">
                    <c:v> 194.759.804     </c:v>
                  </c:pt>
                  <c:pt idx="2">
                    <c:v> 146.266.667     </c:v>
                  </c:pt>
                  <c:pt idx="3">
                    <c:v> 310.335.348     </c:v>
                  </c:pt>
                  <c:pt idx="4">
                    <c:v> 157.441.701     </c:v>
                  </c:pt>
                  <c:pt idx="5">
                    <c:v> 103.250.000     </c:v>
                  </c:pt>
                  <c:pt idx="6">
                    <c:v> 88.144.609     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E-2C00-482F-BD34-60DD9815C0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378943200"/>
        <c:axId val="378945944"/>
        <c:axId val="0"/>
      </c:bar3DChart>
      <c:catAx>
        <c:axId val="378943200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solidFill>
            <a:schemeClr val="bg1">
              <a:lumMod val="85000"/>
            </a:schemeClr>
          </a:solidFill>
        </c:spPr>
        <c:crossAx val="378945944"/>
        <c:crosses val="autoZero"/>
        <c:auto val="1"/>
        <c:lblAlgn val="ctr"/>
        <c:lblOffset val="100"/>
        <c:noMultiLvlLbl val="0"/>
      </c:catAx>
      <c:valAx>
        <c:axId val="378945944"/>
        <c:scaling>
          <c:orientation val="minMax"/>
        </c:scaling>
        <c:delete val="0"/>
        <c:axPos val="l"/>
        <c:majorGridlines>
          <c:spPr>
            <a:ln>
              <a:noFill/>
            </a:ln>
          </c:spPr>
        </c:majorGridlines>
        <c:numFmt formatCode="_-* #,##0\ _p_t_a_-;\-* #,##0\ _p_t_a_-;_-* &quot;-&quot;??\ _p_t_a_-;_-@_-" sourceLinked="1"/>
        <c:majorTickMark val="none"/>
        <c:minorTickMark val="none"/>
        <c:tickLblPos val="nextTo"/>
        <c:crossAx val="378943200"/>
        <c:crosses val="autoZero"/>
        <c:crossBetween val="between"/>
        <c:dispUnits>
          <c:builtInUnit val="millions"/>
          <c:dispUnitsLbl>
            <c:txPr>
              <a:bodyPr/>
              <a:lstStyle/>
              <a:p>
                <a:pPr>
                  <a:defRPr b="1"/>
                </a:pPr>
                <a:endParaRPr lang="es-CO"/>
              </a:p>
            </c:txPr>
          </c:dispUnitsLbl>
        </c:dispUnits>
      </c:valAx>
      <c:spPr>
        <a:noFill/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39987625126978854"/>
          <c:y val="9.1038080333854954E-3"/>
          <c:w val="0.54880711181849562"/>
          <c:h val="0.90852803860198239"/>
        </c:manualLayout>
      </c:layout>
      <c:barChart>
        <c:barDir val="bar"/>
        <c:grouping val="clustered"/>
        <c:varyColors val="0"/>
        <c:ser>
          <c:idx val="0"/>
          <c:order val="0"/>
          <c:tx>
            <c:v>Compromisos</c:v>
          </c:tx>
          <c:spPr>
            <a:solidFill>
              <a:srgbClr val="FFC000"/>
            </a:solidFill>
            <a:ln>
              <a:noFill/>
            </a:ln>
            <a:effectLst/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dLbls>
            <c:dLbl>
              <c:idx val="10"/>
              <c:layout>
                <c:manualLayout>
                  <c:x val="-0.41503267973856212"/>
                  <c:y val="-1.6562336984872197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C8FF-48FF-828E-28B7C5EC130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Graficos!$Q$35:$Q$42</c:f>
              <c:strCache>
                <c:ptCount val="8"/>
                <c:pt idx="0">
                  <c:v>Más equidad para las mujeres</c:v>
                </c:pt>
                <c:pt idx="1">
                  <c:v>Primera Infancia, el centro de la sociedad</c:v>
                </c:pt>
                <c:pt idx="2">
                  <c:v>Crece conmigo: Una infancia feliz</c:v>
                </c:pt>
                <c:pt idx="3">
                  <c:v>Construcción de entornos para una adolescencia sana</c:v>
                </c:pt>
                <c:pt idx="4">
                  <c:v>Bucaramanga Habitad para el cuidado y corresponsabilidad</c:v>
                </c:pt>
                <c:pt idx="5">
                  <c:v>Aceleradores de desarrollo social</c:v>
                </c:pt>
                <c:pt idx="6">
                  <c:v>Gobierno fortalecido para ser y hacer</c:v>
                </c:pt>
                <c:pt idx="7">
                  <c:v>Desarrollo del campo</c:v>
                </c:pt>
              </c:strCache>
            </c:strRef>
          </c:cat>
          <c:val>
            <c:numRef>
              <c:f>Graficos!$R$35:$R$42</c:f>
              <c:numCache>
                <c:formatCode>#,##0</c:formatCode>
                <c:ptCount val="8"/>
                <c:pt idx="0">
                  <c:v>404650000</c:v>
                </c:pt>
                <c:pt idx="1">
                  <c:v>473372396</c:v>
                </c:pt>
                <c:pt idx="2">
                  <c:v>1038744794</c:v>
                </c:pt>
                <c:pt idx="3">
                  <c:v>328085034</c:v>
                </c:pt>
                <c:pt idx="4">
                  <c:v>369200000</c:v>
                </c:pt>
                <c:pt idx="5">
                  <c:v>175100000</c:v>
                </c:pt>
                <c:pt idx="6">
                  <c:v>684200000</c:v>
                </c:pt>
                <c:pt idx="7">
                  <c:v>578700000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8FF-48FF-828E-28B7C5EC130A}"/>
            </c:ext>
          </c:extLst>
        </c:ser>
        <c:ser>
          <c:idx val="1"/>
          <c:order val="1"/>
          <c:tx>
            <c:v>Apropiación</c:v>
          </c:tx>
          <c:spPr>
            <a:solidFill>
              <a:srgbClr val="00B0F0"/>
            </a:solidFill>
            <a:ln>
              <a:noFill/>
            </a:ln>
            <a:effectLst/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dLbls>
            <c:dLbl>
              <c:idx val="0"/>
              <c:layout>
                <c:manualLayout>
                  <c:x val="2.834994660667044E-2"/>
                  <c:y val="-4.24374890773604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C8FF-48FF-828E-28B7C5EC130A}"/>
                </c:ext>
              </c:extLst>
            </c:dLbl>
            <c:dLbl>
              <c:idx val="5"/>
              <c:layout>
                <c:manualLayout>
                  <c:x val="-4.2524919910005662E-2"/>
                  <c:y val="-8.4874978154718499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C8FF-48FF-828E-28B7C5EC130A}"/>
                </c:ext>
              </c:extLst>
            </c:dLbl>
            <c:dLbl>
              <c:idx val="12"/>
              <c:layout>
                <c:manualLayout>
                  <c:x val="-4.8173436041083102E-2"/>
                  <c:y val="-6.6249347939488787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C8FF-48FF-828E-28B7C5EC130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Graficos!$Q$35:$Q$42</c:f>
              <c:strCache>
                <c:ptCount val="8"/>
                <c:pt idx="0">
                  <c:v>Más equidad para las mujeres</c:v>
                </c:pt>
                <c:pt idx="1">
                  <c:v>Primera Infancia, el centro de la sociedad</c:v>
                </c:pt>
                <c:pt idx="2">
                  <c:v>Crece conmigo: Una infancia feliz</c:v>
                </c:pt>
                <c:pt idx="3">
                  <c:v>Construcción de entornos para una adolescencia sana</c:v>
                </c:pt>
                <c:pt idx="4">
                  <c:v>Bucaramanga Habitad para el cuidado y corresponsabilidad</c:v>
                </c:pt>
                <c:pt idx="5">
                  <c:v>Aceleradores de desarrollo social</c:v>
                </c:pt>
                <c:pt idx="6">
                  <c:v>Gobierno fortalecido para ser y hacer</c:v>
                </c:pt>
                <c:pt idx="7">
                  <c:v>Desarrollo del campo</c:v>
                </c:pt>
              </c:strCache>
            </c:strRef>
          </c:cat>
          <c:val>
            <c:numRef>
              <c:f>Graficos!$S$35:$S$42</c:f>
              <c:numCache>
                <c:formatCode>#,##0</c:formatCode>
                <c:ptCount val="8"/>
                <c:pt idx="0">
                  <c:v>194759804.16</c:v>
                </c:pt>
                <c:pt idx="1">
                  <c:v>146266666.66</c:v>
                </c:pt>
                <c:pt idx="2">
                  <c:v>310335347.99000001</c:v>
                </c:pt>
                <c:pt idx="3">
                  <c:v>157441700.66999999</c:v>
                </c:pt>
                <c:pt idx="4">
                  <c:v>103250000.01000001</c:v>
                </c:pt>
                <c:pt idx="5">
                  <c:v>88144609.370000005</c:v>
                </c:pt>
                <c:pt idx="6">
                  <c:v>598050000</c:v>
                </c:pt>
                <c:pt idx="7">
                  <c:v>81166666.640000001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C8FF-48FF-828E-28B7C5EC130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axId val="378942416"/>
        <c:axId val="378944768"/>
      </c:barChart>
      <c:catAx>
        <c:axId val="37894241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378944768"/>
        <c:crossesAt val="9.9999999999999998E+66"/>
        <c:auto val="1"/>
        <c:lblAlgn val="l"/>
        <c:lblOffset val="70"/>
        <c:tickLblSkip val="1"/>
        <c:noMultiLvlLbl val="0"/>
      </c:catAx>
      <c:valAx>
        <c:axId val="378944768"/>
        <c:scaling>
          <c:orientation val="minMax"/>
          <c:max val="360000000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378942416"/>
        <c:crosses val="autoZero"/>
        <c:crossBetween val="midCat"/>
        <c:dispUnits>
          <c:builtInUnit val="millions"/>
          <c:dispUnitsLbl>
            <c:layout>
              <c:manualLayout>
                <c:xMode val="edge"/>
                <c:yMode val="edge"/>
                <c:x val="0.7411907907412304"/>
                <c:y val="0.52874530516431928"/>
              </c:manualLayout>
            </c:layout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rgbClr val="FF0000"/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</c:dispUnitsLbl>
        </c:dispUnits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72853281449506679"/>
          <c:y val="0.56367046066806503"/>
          <c:w val="0.19760090495461288"/>
          <c:h val="3.136378783073793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Compromisos Vigencia</a:t>
            </a:r>
            <a:r>
              <a:rPr lang="es-CO" baseline="0"/>
              <a:t> </a:t>
            </a:r>
            <a:r>
              <a:rPr lang="es-CO"/>
              <a:t>2023</a:t>
            </a:r>
          </a:p>
          <a:p>
            <a:pPr>
              <a:defRPr/>
            </a:pPr>
            <a:r>
              <a:rPr lang="es-CO"/>
              <a:t>Secretaría de Desarrollo Social</a:t>
            </a:r>
          </a:p>
        </c:rich>
      </c:tx>
      <c:overlay val="0"/>
    </c:title>
    <c:autoTitleDeleted val="0"/>
    <c:view3D>
      <c:rotX val="30"/>
      <c:rotY val="110"/>
      <c:depthPercent val="100"/>
      <c:rAngAx val="1"/>
    </c:view3D>
    <c:floor>
      <c:thickness val="0"/>
      <c:spPr>
        <a:pattFill prst="lgGrid">
          <a:fgClr>
            <a:schemeClr val="bg1">
              <a:lumMod val="75000"/>
            </a:schemeClr>
          </a:fgClr>
          <a:bgClr>
            <a:schemeClr val="bg1"/>
          </a:bgClr>
        </a:pattFill>
      </c:spPr>
    </c:floor>
    <c:sideWall>
      <c:thickness val="0"/>
      <c:spPr>
        <a:noFill/>
        <a:ln>
          <a:noFill/>
        </a:ln>
        <a:scene3d>
          <a:camera prst="orthographicFront"/>
          <a:lightRig rig="threePt" dir="t"/>
        </a:scene3d>
      </c:spPr>
    </c:sideWall>
    <c:backWall>
      <c:thickness val="0"/>
      <c:spPr>
        <a:noFill/>
        <a:ln>
          <a:noFill/>
        </a:ln>
        <a:scene3d>
          <a:camera prst="orthographicFront"/>
          <a:lightRig rig="threePt" dir="t"/>
        </a:scene3d>
      </c:spPr>
    </c:backWall>
    <c:plotArea>
      <c:layout/>
      <c:bar3DChart>
        <c:barDir val="col"/>
        <c:grouping val="clustered"/>
        <c:varyColors val="0"/>
        <c:ser>
          <c:idx val="0"/>
          <c:order val="0"/>
          <c:invertIfNegative val="0"/>
          <c:dPt>
            <c:idx val="0"/>
            <c:invertIfNegative val="0"/>
            <c:bubble3D val="0"/>
            <c:spPr>
              <a:solidFill>
                <a:srgbClr val="00B0F0"/>
              </a:solidFill>
            </c:spPr>
            <c:extLst>
              <c:ext xmlns:c16="http://schemas.microsoft.com/office/drawing/2014/chart" uri="{C3380CC4-5D6E-409C-BE32-E72D297353CC}">
                <c16:uniqueId val="{00000001-383D-4616-8FA1-5BBE9225E528}"/>
              </c:ext>
            </c:extLst>
          </c:dPt>
          <c:dPt>
            <c:idx val="1"/>
            <c:invertIfNegative val="0"/>
            <c:bubble3D val="0"/>
            <c:spPr>
              <a:solidFill>
                <a:srgbClr val="00B050"/>
              </a:solidFill>
            </c:spPr>
            <c:extLst>
              <c:ext xmlns:c16="http://schemas.microsoft.com/office/drawing/2014/chart" uri="{C3380CC4-5D6E-409C-BE32-E72D297353CC}">
                <c16:uniqueId val="{00000003-383D-4616-8FA1-5BBE9225E528}"/>
              </c:ext>
            </c:extLst>
          </c:dPt>
          <c:dPt>
            <c:idx val="2"/>
            <c:invertIfNegative val="0"/>
            <c:bubble3D val="0"/>
            <c:spPr>
              <a:solidFill>
                <a:srgbClr val="FFC000"/>
              </a:solidFill>
            </c:spPr>
            <c:extLst>
              <c:ext xmlns:c16="http://schemas.microsoft.com/office/drawing/2014/chart" uri="{C3380CC4-5D6E-409C-BE32-E72D297353CC}">
                <c16:uniqueId val="{00000005-383D-4616-8FA1-5BBE9225E528}"/>
              </c:ext>
            </c:extLst>
          </c:dPt>
          <c:dPt>
            <c:idx val="3"/>
            <c:invertIfNegative val="0"/>
            <c:bubble3D val="0"/>
            <c:spPr>
              <a:solidFill>
                <a:schemeClr val="accent6">
                  <a:lumMod val="75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7-383D-4616-8FA1-5BBE9225E528}"/>
              </c:ext>
            </c:extLst>
          </c:dPt>
          <c:dPt>
            <c:idx val="4"/>
            <c:invertIfNegative val="0"/>
            <c:bubble3D val="0"/>
            <c:spPr>
              <a:solidFill>
                <a:schemeClr val="accent3">
                  <a:lumMod val="75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9-383D-4616-8FA1-5BBE9225E528}"/>
              </c:ext>
            </c:extLst>
          </c:dPt>
          <c:dPt>
            <c:idx val="5"/>
            <c:invertIfNegative val="0"/>
            <c:bubble3D val="0"/>
            <c:spPr>
              <a:solidFill>
                <a:schemeClr val="bg1">
                  <a:lumMod val="50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B-383D-4616-8FA1-5BBE9225E528}"/>
              </c:ext>
            </c:extLst>
          </c:dPt>
          <c:dLbls>
            <c:dLbl>
              <c:idx val="0"/>
              <c:layout>
                <c:manualLayout>
                  <c:x val="8.9079762961656629E-3"/>
                  <c:y val="-0.11502605801064057"/>
                </c:manualLayout>
              </c:layout>
              <c:tx>
                <c:rich>
                  <a:bodyPr/>
                  <a:lstStyle/>
                  <a:p>
                    <a:fld id="{68DE895D-D5EC-437F-9B07-9FE4F490C0A5}" type="CELLRANGE">
                      <a:rPr lang="en-US"/>
                      <a:pPr/>
                      <a:t>[CELLRANGE]</a:t>
                    </a:fld>
                    <a:endParaRPr lang="es-CO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1-383D-4616-8FA1-5BBE9225E528}"/>
                </c:ext>
              </c:extLst>
            </c:dLbl>
            <c:dLbl>
              <c:idx val="1"/>
              <c:layout>
                <c:manualLayout>
                  <c:x val="1.0463009810410468E-2"/>
                  <c:y val="-6.8447454027024943E-2"/>
                </c:manualLayout>
              </c:layout>
              <c:tx>
                <c:rich>
                  <a:bodyPr/>
                  <a:lstStyle/>
                  <a:p>
                    <a:fld id="{50FC4D1A-AFE4-4B6B-AEF9-A53D46F1406F}" type="CELLRANGE">
                      <a:rPr lang="en-US"/>
                      <a:pPr/>
                      <a:t>[CELLRANGE]</a:t>
                    </a:fld>
                    <a:endParaRPr lang="es-CO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3-383D-4616-8FA1-5BBE9225E528}"/>
                </c:ext>
              </c:extLst>
            </c:dLbl>
            <c:dLbl>
              <c:idx val="2"/>
              <c:layout>
                <c:manualLayout>
                  <c:x val="1.9618143394519626E-2"/>
                  <c:y val="-0.14049740563441968"/>
                </c:manualLayout>
              </c:layout>
              <c:tx>
                <c:rich>
                  <a:bodyPr/>
                  <a:lstStyle/>
                  <a:p>
                    <a:fld id="{10213DE3-47F6-4973-82E0-58919E7907A0}" type="CELLRANGE">
                      <a:rPr lang="en-US"/>
                      <a:pPr/>
                      <a:t>[CELLRANGE]</a:t>
                    </a:fld>
                    <a:endParaRPr lang="es-CO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5-383D-4616-8FA1-5BBE9225E528}"/>
                </c:ext>
              </c:extLst>
            </c:dLbl>
            <c:dLbl>
              <c:idx val="3"/>
              <c:layout>
                <c:manualLayout>
                  <c:x val="2.4849648299724861E-2"/>
                  <c:y val="-0.12968991289331047"/>
                </c:manualLayout>
              </c:layout>
              <c:tx>
                <c:rich>
                  <a:bodyPr/>
                  <a:lstStyle/>
                  <a:p>
                    <a:fld id="{3D9AECB5-E295-490B-82A7-8AB28B34504C}" type="CELLRANGE">
                      <a:rPr lang="en-US"/>
                      <a:pPr/>
                      <a:t>[CELLRANGE]</a:t>
                    </a:fld>
                    <a:endParaRPr lang="es-CO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7-383D-4616-8FA1-5BBE9225E528}"/>
                </c:ext>
              </c:extLst>
            </c:dLbl>
            <c:dLbl>
              <c:idx val="4"/>
              <c:layout>
                <c:manualLayout>
                  <c:x val="2.6157524526026172E-2"/>
                  <c:y val="-0.12968991289331047"/>
                </c:manualLayout>
              </c:layout>
              <c:tx>
                <c:rich>
                  <a:bodyPr/>
                  <a:lstStyle/>
                  <a:p>
                    <a:fld id="{EEAD7CE9-8D6F-44C3-AF84-DD0533754759}" type="CELLRANGE">
                      <a:rPr lang="en-US"/>
                      <a:pPr/>
                      <a:t>[CELLRANGE]</a:t>
                    </a:fld>
                    <a:endParaRPr lang="es-CO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9-383D-4616-8FA1-5BBE9225E528}"/>
                </c:ext>
              </c:extLst>
            </c:dLbl>
            <c:dLbl>
              <c:idx val="5"/>
              <c:layout>
                <c:manualLayout>
                  <c:x val="4.839142037314851E-2"/>
                  <c:y val="-0.12608741531294079"/>
                </c:manualLayout>
              </c:layout>
              <c:tx>
                <c:rich>
                  <a:bodyPr/>
                  <a:lstStyle/>
                  <a:p>
                    <a:fld id="{31F0654B-C065-4B0F-AB5B-A6B21BA22271}" type="CELLRANGE">
                      <a:rPr lang="en-US"/>
                      <a:pPr/>
                      <a:t>[CELLRANGE]</a:t>
                    </a:fld>
                    <a:endParaRPr lang="es-CO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B-383D-4616-8FA1-5BBE9225E528}"/>
                </c:ext>
              </c:extLst>
            </c:dLbl>
            <c:dLbl>
              <c:idx val="6"/>
              <c:layout>
                <c:manualLayout>
                  <c:x val="4.0722177353899984E-2"/>
                  <c:y val="-0.10149358059762403"/>
                </c:manualLayout>
              </c:layout>
              <c:tx>
                <c:rich>
                  <a:bodyPr/>
                  <a:lstStyle/>
                  <a:p>
                    <a:fld id="{A61FF9F4-1DFB-4D16-8B21-0462EB936905}" type="CELLRANGE">
                      <a:rPr lang="en-US"/>
                      <a:pPr/>
                      <a:t>[CELLRANGE]</a:t>
                    </a:fld>
                    <a:endParaRPr lang="es-CO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C-189E-45AC-BEC2-12329071C609}"/>
                </c:ext>
              </c:extLst>
            </c:dLbl>
            <c:numFmt formatCode="#,##0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/>
                </a:pPr>
                <a:endParaRPr lang="es-CO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</c:ext>
            </c:extLst>
          </c:dLbls>
          <c:cat>
            <c:strRef>
              <c:f>Graficos!$L$115:$L$121</c:f>
              <c:strCache>
                <c:ptCount val="7"/>
                <c:pt idx="0">
                  <c:v>Recursos asistencias - emergencias</c:v>
                </c:pt>
                <c:pt idx="1">
                  <c:v>Adulto Mayor y Digno</c:v>
                </c:pt>
                <c:pt idx="2">
                  <c:v>Habitantes en situación de calle</c:v>
                </c:pt>
                <c:pt idx="3">
                  <c:v>Programa personas con discapacidad</c:v>
                </c:pt>
                <c:pt idx="4">
                  <c:v>Fortalecimiento de las Instituciones Democráticas y ciudadanía participativa</c:v>
                </c:pt>
                <c:pt idx="5">
                  <c:v>Gobierno fortalecido para ser y hacer</c:v>
                </c:pt>
                <c:pt idx="6">
                  <c:v>Prevención del delito</c:v>
                </c:pt>
              </c:strCache>
            </c:strRef>
          </c:cat>
          <c:val>
            <c:numRef>
              <c:f>Graficos!$M$115:$M$121</c:f>
              <c:numCache>
                <c:formatCode>_-* #,##0\ _p_t_a_-;\-* #,##0\ _p_t_a_-;_-* "-"??\ _p_t_a_-;_-@_-</c:formatCode>
                <c:ptCount val="7"/>
                <c:pt idx="0">
                  <c:v>45499999.990000002</c:v>
                </c:pt>
                <c:pt idx="1">
                  <c:v>6390779882.8500004</c:v>
                </c:pt>
                <c:pt idx="2">
                  <c:v>715444514.24000001</c:v>
                </c:pt>
                <c:pt idx="3">
                  <c:v>1031557329.33</c:v>
                </c:pt>
                <c:pt idx="4">
                  <c:v>422680986.52999997</c:v>
                </c:pt>
                <c:pt idx="5">
                  <c:v>598050000</c:v>
                </c:pt>
                <c:pt idx="6">
                  <c:v>12000000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Graficos!$M$115:$M$121</c15:f>
                <c15:dlblRangeCache>
                  <c:ptCount val="7"/>
                  <c:pt idx="0">
                    <c:v> 45.500.000     </c:v>
                  </c:pt>
                  <c:pt idx="1">
                    <c:v> 6.390.779.883     </c:v>
                  </c:pt>
                  <c:pt idx="2">
                    <c:v> 715.444.514     </c:v>
                  </c:pt>
                  <c:pt idx="3">
                    <c:v> 1.031.557.329     </c:v>
                  </c:pt>
                  <c:pt idx="4">
                    <c:v> 422.680.987     </c:v>
                  </c:pt>
                  <c:pt idx="5">
                    <c:v> 598.050.000     </c:v>
                  </c:pt>
                  <c:pt idx="6">
                    <c:v> 12.000.000     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C-383D-4616-8FA1-5BBE9225E52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378939672"/>
        <c:axId val="378945160"/>
        <c:axId val="0"/>
      </c:bar3DChart>
      <c:catAx>
        <c:axId val="378939672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solidFill>
            <a:schemeClr val="bg1">
              <a:lumMod val="85000"/>
            </a:schemeClr>
          </a:solidFill>
        </c:spPr>
        <c:crossAx val="378945160"/>
        <c:crosses val="autoZero"/>
        <c:auto val="1"/>
        <c:lblAlgn val="ctr"/>
        <c:lblOffset val="100"/>
        <c:noMultiLvlLbl val="0"/>
      </c:catAx>
      <c:valAx>
        <c:axId val="378945160"/>
        <c:scaling>
          <c:orientation val="minMax"/>
        </c:scaling>
        <c:delete val="0"/>
        <c:axPos val="l"/>
        <c:majorGridlines>
          <c:spPr>
            <a:ln>
              <a:noFill/>
            </a:ln>
          </c:spPr>
        </c:majorGridlines>
        <c:numFmt formatCode="_-* #,##0\ _p_t_a_-;\-* #,##0\ _p_t_a_-;_-* &quot;-&quot;??\ _p_t_a_-;_-@_-" sourceLinked="1"/>
        <c:majorTickMark val="none"/>
        <c:minorTickMark val="none"/>
        <c:tickLblPos val="nextTo"/>
        <c:crossAx val="378939672"/>
        <c:crosses val="autoZero"/>
        <c:crossBetween val="between"/>
        <c:dispUnits>
          <c:builtInUnit val="millions"/>
          <c:dispUnitsLbl>
            <c:txPr>
              <a:bodyPr/>
              <a:lstStyle/>
              <a:p>
                <a:pPr>
                  <a:defRPr b="1"/>
                </a:pPr>
                <a:endParaRPr lang="es-CO"/>
              </a:p>
            </c:txPr>
          </c:dispUnitsLbl>
        </c:dispUnits>
      </c:valAx>
      <c:spPr>
        <a:noFill/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O"/>
              <a:t>Apropiación Secretaría de Desarrollo Social 2023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>
        <c:manualLayout>
          <c:layoutTarget val="inner"/>
          <c:xMode val="edge"/>
          <c:yMode val="edge"/>
          <c:x val="0.38238540983127195"/>
          <c:y val="0.12414180515590312"/>
          <c:w val="0.57171333259758672"/>
          <c:h val="0.80296095554497882"/>
        </c:manualLayout>
      </c:layout>
      <c:barChart>
        <c:barDir val="bar"/>
        <c:grouping val="clustered"/>
        <c:varyColors val="0"/>
        <c:ser>
          <c:idx val="0"/>
          <c:order val="0"/>
          <c:spPr>
            <a:gradFill rotWithShape="1">
              <a:gsLst>
                <a:gs pos="0">
                  <a:schemeClr val="accent6">
                    <a:shade val="51000"/>
                    <a:satMod val="130000"/>
                  </a:schemeClr>
                </a:gs>
                <a:gs pos="80000">
                  <a:schemeClr val="accent6">
                    <a:shade val="93000"/>
                    <a:satMod val="130000"/>
                  </a:schemeClr>
                </a:gs>
                <a:gs pos="100000">
                  <a:schemeClr val="accent6"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dPt>
            <c:idx val="1"/>
            <c:invertIfNegative val="0"/>
            <c:bubble3D val="0"/>
            <c:spPr>
              <a:gradFill rotWithShape="1">
                <a:gsLst>
                  <a:gs pos="0">
                    <a:schemeClr val="accent3">
                      <a:lumMod val="50000"/>
                    </a:schemeClr>
                  </a:gs>
                  <a:gs pos="74000">
                    <a:schemeClr val="accent3">
                      <a:lumMod val="75000"/>
                    </a:schemeClr>
                  </a:gs>
                  <a:gs pos="83000">
                    <a:schemeClr val="accent3">
                      <a:lumMod val="75000"/>
                    </a:schemeClr>
                  </a:gs>
                  <a:gs pos="100000">
                    <a:schemeClr val="accent3">
                      <a:lumMod val="60000"/>
                      <a:lumOff val="40000"/>
                    </a:schemeClr>
                  </a:gs>
                </a:gsLst>
                <a:lin ang="5400000" scaled="1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cene3d>
                <a:camera prst="orthographicFront">
                  <a:rot lat="0" lon="0" rev="0"/>
                </a:camera>
                <a:lightRig rig="threePt" dir="t">
                  <a:rot lat="0" lon="0" rev="1200000"/>
                </a:lightRig>
              </a:scene3d>
              <a:sp3d>
                <a:bevelT w="63500" h="25400"/>
              </a:sp3d>
            </c:spPr>
            <c:extLst>
              <c:ext xmlns:c16="http://schemas.microsoft.com/office/drawing/2014/chart" uri="{C3380CC4-5D6E-409C-BE32-E72D297353CC}">
                <c16:uniqueId val="{00000007-9E03-46E6-AED3-555DCD3C86BE}"/>
              </c:ext>
            </c:extLst>
          </c:dPt>
          <c:dPt>
            <c:idx val="2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cene3d>
                <a:camera prst="orthographicFront">
                  <a:rot lat="0" lon="0" rev="0"/>
                </a:camera>
                <a:lightRig rig="threePt" dir="t">
                  <a:rot lat="0" lon="0" rev="1200000"/>
                </a:lightRig>
              </a:scene3d>
              <a:sp3d>
                <a:bevelT w="63500" h="25400"/>
              </a:sp3d>
            </c:spPr>
            <c:extLst>
              <c:ext xmlns:c16="http://schemas.microsoft.com/office/drawing/2014/chart" uri="{C3380CC4-5D6E-409C-BE32-E72D297353CC}">
                <c16:uniqueId val="{00000001-18FB-4DE3-8DB0-C3DA6B8735B5}"/>
              </c:ext>
            </c:extLst>
          </c:dPt>
          <c:dPt>
            <c:idx val="3"/>
            <c:invertIfNegative val="0"/>
            <c:bubble3D val="0"/>
            <c:spPr>
              <a:solidFill>
                <a:srgbClr val="FFC000"/>
              </a:soli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cene3d>
                <a:camera prst="orthographicFront">
                  <a:rot lat="0" lon="0" rev="0"/>
                </a:camera>
                <a:lightRig rig="threePt" dir="t">
                  <a:rot lat="0" lon="0" rev="1200000"/>
                </a:lightRig>
              </a:scene3d>
              <a:sp3d>
                <a:bevelT w="63500" h="25400"/>
              </a:sp3d>
            </c:spPr>
            <c:extLst>
              <c:ext xmlns:c16="http://schemas.microsoft.com/office/drawing/2014/chart" uri="{C3380CC4-5D6E-409C-BE32-E72D297353CC}">
                <c16:uniqueId val="{00000003-18FB-4DE3-8DB0-C3DA6B8735B5}"/>
              </c:ext>
            </c:extLst>
          </c:dPt>
          <c:dPt>
            <c:idx val="4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cene3d>
                <a:camera prst="orthographicFront">
                  <a:rot lat="0" lon="0" rev="0"/>
                </a:camera>
                <a:lightRig rig="threePt" dir="t">
                  <a:rot lat="0" lon="0" rev="1200000"/>
                </a:lightRig>
              </a:scene3d>
              <a:sp3d>
                <a:bevelT w="63500" h="25400"/>
              </a:sp3d>
            </c:spPr>
            <c:extLst>
              <c:ext xmlns:c16="http://schemas.microsoft.com/office/drawing/2014/chart" uri="{C3380CC4-5D6E-409C-BE32-E72D297353CC}">
                <c16:uniqueId val="{00000005-18FB-4DE3-8DB0-C3DA6B8735B5}"/>
              </c:ext>
            </c:extLst>
          </c:dPt>
          <c:dLbls>
            <c:dLbl>
              <c:idx val="1"/>
              <c:layout>
                <c:manualLayout>
                  <c:x val="-0.14483963688549437"/>
                  <c:y val="-4.3903887014123235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9E03-46E6-AED3-555DCD3C86BE}"/>
                </c:ext>
              </c:extLst>
            </c:dLbl>
            <c:dLbl>
              <c:idx val="2"/>
              <c:layout>
                <c:manualLayout>
                  <c:x val="5.9771188364159497E-2"/>
                  <c:y val="-2.6143785467802826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18FB-4DE3-8DB0-C3DA6B8735B5}"/>
                </c:ext>
              </c:extLst>
            </c:dLbl>
            <c:dLbl>
              <c:idx val="3"/>
              <c:layout>
                <c:manualLayout>
                  <c:x val="3.1115915451537832E-2"/>
                  <c:y val="-2.6143785467801868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18FB-4DE3-8DB0-C3DA6B8735B5}"/>
                </c:ext>
              </c:extLst>
            </c:dLbl>
            <c:dLbl>
              <c:idx val="4"/>
              <c:layout>
                <c:manualLayout>
                  <c:x val="2.1382399990169717E-2"/>
                  <c:y val="0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18FB-4DE3-8DB0-C3DA6B8735B5}"/>
                </c:ext>
              </c:extLst>
            </c:dLbl>
            <c:dLbl>
              <c:idx val="5"/>
              <c:layout>
                <c:manualLayout>
                  <c:x val="1.2880915033409436E-2"/>
                  <c:y val="1.8187620582885705E-17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D2C6-4D42-927B-A703EA36F07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5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Graficos!$Q$43:$Q$48</c:f>
              <c:strCache>
                <c:ptCount val="6"/>
                <c:pt idx="0">
                  <c:v>Prevención del delito</c:v>
                </c:pt>
                <c:pt idx="1">
                  <c:v>Adulto Mayor y Digno</c:v>
                </c:pt>
                <c:pt idx="2">
                  <c:v>Recursos asistencias - emergencias</c:v>
                </c:pt>
                <c:pt idx="3">
                  <c:v>Fortalecimiento de las Instituciones Democráticas y ciudadanía participativa</c:v>
                </c:pt>
                <c:pt idx="4">
                  <c:v>Habitantes en situación de calle</c:v>
                </c:pt>
                <c:pt idx="5">
                  <c:v>Programa personas con discapacidad</c:v>
                </c:pt>
              </c:strCache>
            </c:strRef>
          </c:cat>
          <c:val>
            <c:numRef>
              <c:f>Graficos!$R$43:$R$48</c:f>
              <c:numCache>
                <c:formatCode>#,##0</c:formatCode>
                <c:ptCount val="6"/>
                <c:pt idx="0">
                  <c:v>30000000</c:v>
                </c:pt>
                <c:pt idx="1">
                  <c:v>10179308135</c:v>
                </c:pt>
                <c:pt idx="2">
                  <c:v>270400000</c:v>
                </c:pt>
                <c:pt idx="3">
                  <c:v>869200000</c:v>
                </c:pt>
                <c:pt idx="4">
                  <c:v>1784028569</c:v>
                </c:pt>
                <c:pt idx="5">
                  <c:v>1677702296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18FB-4DE3-8DB0-C3DA6B8735B5}"/>
            </c:ext>
          </c:extLst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</c:dLbls>
        <c:gapWidth val="115"/>
        <c:overlap val="-20"/>
        <c:axId val="378940064"/>
        <c:axId val="378946728"/>
      </c:barChart>
      <c:catAx>
        <c:axId val="378940064"/>
        <c:scaling>
          <c:orientation val="minMax"/>
        </c:scaling>
        <c:delete val="0"/>
        <c:axPos val="l"/>
        <c:numFmt formatCode="General" sourceLinked="0"/>
        <c:majorTickMark val="none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105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378946728"/>
        <c:crosses val="autoZero"/>
        <c:auto val="1"/>
        <c:lblAlgn val="ctr"/>
        <c:lblOffset val="100"/>
        <c:tickLblSkip val="1"/>
        <c:noMultiLvlLbl val="0"/>
      </c:catAx>
      <c:valAx>
        <c:axId val="37894672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37894006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withinLinear" id="16">
  <a:schemeClr val="accent3"/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withinLinear" id="19">
  <a:schemeClr val="accent6"/>
</cs:colorStyle>
</file>

<file path=xl/charts/colors4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134">
  <cs:axisTitle>
    <cs:lnRef idx="0"/>
    <cs:fillRef idx="0"/>
    <cs:effectRef idx="0"/>
    <cs:fontRef idx="minor">
      <a:schemeClr val="dk1"/>
    </cs:fontRef>
    <cs:defRPr sz="1000" b="1" kern="1200"/>
  </cs:axisTitle>
  <cs:categoryAxis>
    <cs:lnRef idx="1">
      <a:schemeClr val="dk1">
        <a:tint val="75000"/>
      </a:schemeClr>
    </cs:lnRef>
    <cs:fillRef idx="0"/>
    <cs:effectRef idx="0"/>
    <cs:fontRef idx="minor">
      <a:schemeClr val="dk1"/>
    </cs:fontRef>
    <cs:spPr>
      <a:ln>
        <a:round/>
      </a:ln>
    </cs:spPr>
    <cs:defRPr sz="1000" kern="1200"/>
  </cs:categoryAxis>
  <cs:chartArea>
    <cs:lnRef idx="1">
      <a:schemeClr val="dk1">
        <a:tint val="75000"/>
      </a:schemeClr>
    </cs:lnRef>
    <cs:fillRef idx="1">
      <a:schemeClr val="lt1"/>
    </cs:fillRef>
    <cs:effectRef idx="0"/>
    <cs:fontRef idx="minor">
      <a:schemeClr val="dk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dk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1">
      <cs:styleClr val="auto">
        <a:shade val="50000"/>
      </cs:styleClr>
    </cs:lnRef>
    <cs:fillRef idx="1">
      <cs:styleClr val="auto"/>
    </cs:fillRef>
    <cs:effectRef idx="0"/>
    <cs:fontRef idx="minor">
      <a:schemeClr val="dk1"/>
    </cs:fontRef>
    <cs:spPr>
      <a:ln>
        <a:round/>
      </a:ln>
    </cs:spPr>
  </cs:dataPoint>
  <cs:dataPoint3D>
    <cs:lnRef idx="1">
      <cs:styleClr val="auto">
        <a:shade val="50000"/>
      </cs:styleClr>
    </cs:lnRef>
    <cs:fillRef idx="1">
      <cs:styleClr val="auto"/>
    </cs:fillRef>
    <cs:effectRef idx="0"/>
    <cs:fontRef idx="minor">
      <a:schemeClr val="dk1"/>
    </cs:fontRef>
    <cs:spPr>
      <a:ln>
        <a:round/>
      </a:ln>
    </cs:spPr>
  </cs:dataPoint3D>
  <cs:dataPointLine>
    <cs:lnRef idx="1">
      <cs:styleClr val="auto"/>
    </cs:lnRef>
    <cs:lineWidthScale>5</cs:lineWidthScale>
    <cs:fillRef idx="0"/>
    <cs:effectRef idx="0"/>
    <cs:fontRef idx="minor">
      <a:schemeClr val="dk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0"/>
    <cs:fontRef idx="minor">
      <a:schemeClr val="dk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dk1"/>
    </cs:fontRef>
    <cs:spPr>
      <a:ln>
        <a:round/>
      </a:ln>
    </cs:spPr>
  </cs:dataPointWireframe>
  <cs:dataTable>
    <cs:lnRef idx="1">
      <a:schemeClr val="dk1">
        <a:tint val="75000"/>
      </a:schemeClr>
    </cs:lnRef>
    <cs:fillRef idx="0"/>
    <cs:effectRef idx="0"/>
    <cs:fontRef idx="minor">
      <a:schemeClr val="dk1"/>
    </cs:fontRef>
    <cs:spPr>
      <a:ln>
        <a:round/>
      </a:ln>
    </cs:spPr>
    <cs:defRPr sz="1000" kern="1200"/>
  </cs:dataTable>
  <cs:downBar>
    <cs:lnRef idx="1">
      <a:schemeClr val="dk1"/>
    </cs:lnRef>
    <cs:fillRef idx="1">
      <a:schemeClr val="dk1">
        <a:tint val="95000"/>
      </a:schemeClr>
    </cs:fillRef>
    <cs:effectRef idx="0"/>
    <cs:fontRef idx="minor">
      <a:schemeClr val="dk1"/>
    </cs:fontRef>
    <cs:spPr>
      <a:ln>
        <a:round/>
      </a:ln>
    </cs:spPr>
  </cs:downBar>
  <cs:dropLine>
    <cs:lnRef idx="1">
      <a:schemeClr val="dk1"/>
    </cs:lnRef>
    <cs:fillRef idx="0"/>
    <cs:effectRef idx="0"/>
    <cs:fontRef idx="minor">
      <a:schemeClr val="dk1"/>
    </cs:fontRef>
    <cs:spPr>
      <a:ln>
        <a:round/>
      </a:ln>
    </cs:spPr>
  </cs:dropLine>
  <cs:errorBar>
    <cs:lnRef idx="1">
      <a:schemeClr val="dk1"/>
    </cs:lnRef>
    <cs:fillRef idx="1">
      <a:schemeClr val="dk1"/>
    </cs:fillRef>
    <cs:effectRef idx="0"/>
    <cs:fontRef idx="minor">
      <a:schemeClr val="dk1"/>
    </cs:fontRef>
    <cs:spPr>
      <a:ln>
        <a:round/>
      </a:ln>
    </cs:spPr>
  </cs:errorBar>
  <cs:floor>
    <cs:lnRef idx="1">
      <a:schemeClr val="dk1">
        <a:tint val="75000"/>
      </a:schemeClr>
    </cs:lnRef>
    <cs:fillRef idx="1">
      <a:schemeClr val="dk1">
        <a:tint val="20000"/>
      </a:schemeClr>
    </cs:fillRef>
    <cs:effectRef idx="0"/>
    <cs:fontRef idx="minor">
      <a:schemeClr val="dk1"/>
    </cs:fontRef>
    <cs:spPr>
      <a:ln>
        <a:round/>
      </a:ln>
    </cs:spPr>
  </cs:floor>
  <cs:gridlineMajor>
    <cs:lnRef idx="1">
      <a:schemeClr val="dk1">
        <a:tint val="75000"/>
      </a:schemeClr>
    </cs:lnRef>
    <cs:fillRef idx="0"/>
    <cs:effectRef idx="0"/>
    <cs:fontRef idx="minor">
      <a:schemeClr val="dk1"/>
    </cs:fontRef>
    <cs:spPr>
      <a:ln>
        <a:round/>
      </a:ln>
    </cs:spPr>
  </cs:gridlineMajor>
  <cs:gridlineMinor>
    <cs:lnRef idx="1">
      <a:schemeClr val="dk1">
        <a:tint val="50000"/>
      </a:schemeClr>
    </cs:lnRef>
    <cs:fillRef idx="0"/>
    <cs:effectRef idx="0"/>
    <cs:fontRef idx="minor">
      <a:schemeClr val="dk1"/>
    </cs:fontRef>
    <cs:spPr>
      <a:ln>
        <a:round/>
      </a:ln>
    </cs:spPr>
  </cs:gridlineMinor>
  <cs:hiLoLine>
    <cs:lnRef idx="1">
      <a:schemeClr val="dk1"/>
    </cs:lnRef>
    <cs:fillRef idx="0"/>
    <cs:effectRef idx="0"/>
    <cs:fontRef idx="minor">
      <a:schemeClr val="dk1"/>
    </cs:fontRef>
    <cs:spPr>
      <a:ln>
        <a:round/>
      </a:ln>
    </cs:spPr>
  </cs:hiLoLine>
  <cs:leaderLine>
    <cs:lnRef idx="1">
      <a:schemeClr val="dk1"/>
    </cs:lnRef>
    <cs:fillRef idx="0"/>
    <cs:effectRef idx="0"/>
    <cs:fontRef idx="minor">
      <a:schemeClr val="dk1"/>
    </cs:fontRef>
    <cs:spPr>
      <a:ln>
        <a:round/>
      </a:ln>
    </cs:spPr>
  </cs:leaderLine>
  <cs:legend>
    <cs:lnRef idx="0"/>
    <cs:fillRef idx="0"/>
    <cs:effectRef idx="0"/>
    <cs:fontRef idx="minor">
      <a:schemeClr val="dk1"/>
    </cs:fontRef>
    <cs:defRPr sz="1000" kern="1200"/>
  </cs:legend>
  <cs:plotArea>
    <cs:lnRef idx="0"/>
    <cs:fillRef idx="1">
      <a:schemeClr val="dk1">
        <a:tint val="20000"/>
      </a:schemeClr>
    </cs:fillRef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1">
      <a:schemeClr val="dk1">
        <a:tint val="75000"/>
      </a:schemeClr>
    </cs:lnRef>
    <cs:fillRef idx="0"/>
    <cs:effectRef idx="0"/>
    <cs:fontRef idx="minor">
      <a:schemeClr val="dk1"/>
    </cs:fontRef>
    <cs:spPr>
      <a:ln>
        <a:round/>
      </a:ln>
    </cs:spPr>
    <cs:defRPr sz="1000" kern="1200"/>
  </cs:seriesAxis>
  <cs:seriesLine>
    <cs:lnRef idx="1">
      <a:schemeClr val="dk1"/>
    </cs:lnRef>
    <cs:fillRef idx="0"/>
    <cs:effectRef idx="0"/>
    <cs:fontRef idx="minor">
      <a:schemeClr val="dk1"/>
    </cs:fontRef>
    <cs:spPr>
      <a:ln>
        <a:round/>
      </a:ln>
    </cs:spPr>
  </cs:seriesLine>
  <cs:title>
    <cs:lnRef idx="0"/>
    <cs:fillRef idx="0"/>
    <cs:effectRef idx="0"/>
    <cs:fontRef idx="minor">
      <a:schemeClr val="dk1"/>
    </cs:fontRef>
    <cs:defRPr sz="1800" b="1" kern="1200"/>
  </cs:title>
  <cs:trendline>
    <cs:lnRef idx="1">
      <a:schemeClr val="dk1"/>
    </cs:lnRef>
    <cs:fillRef idx="0"/>
    <cs:effectRef idx="0"/>
    <cs:fontRef idx="minor">
      <a:schemeClr val="dk1"/>
    </cs:fontRef>
    <cs:spPr>
      <a:ln cap="rnd">
        <a:round/>
      </a:ln>
    </cs:spPr>
  </cs:trendline>
  <cs:trendlineLabel>
    <cs:lnRef idx="0"/>
    <cs:fillRef idx="0"/>
    <cs:effectRef idx="0"/>
    <cs:fontRef idx="minor">
      <a:schemeClr val="dk1"/>
    </cs:fontRef>
    <cs:defRPr sz="1000" kern="1200"/>
  </cs:trendlineLabel>
  <cs:upBar>
    <cs:lnRef idx="1">
      <a:schemeClr val="dk1"/>
    </cs:lnRef>
    <cs:fillRef idx="1">
      <a:schemeClr val="lt1"/>
    </cs:fillRef>
    <cs:effectRef idx="0"/>
    <cs:fontRef idx="minor">
      <a:schemeClr val="dk1"/>
    </cs:fontRef>
    <cs:spPr>
      <a:ln>
        <a:round/>
      </a:ln>
    </cs:spPr>
  </cs:upBar>
  <cs:valueAxis>
    <cs:lnRef idx="1">
      <a:schemeClr val="dk1">
        <a:tint val="75000"/>
      </a:schemeClr>
    </cs:lnRef>
    <cs:fillRef idx="0"/>
    <cs:effectRef idx="0"/>
    <cs:fontRef idx="minor">
      <a:schemeClr val="dk1"/>
    </cs:fontRef>
    <cs:spPr>
      <a:ln>
        <a:round/>
      </a:ln>
    </cs:spPr>
    <cs:defRPr sz="1000" kern="1200"/>
  </cs:valueAxis>
  <cs:wall>
    <cs:lnRef idx="0"/>
    <cs:fillRef idx="1">
      <a:schemeClr val="dk1">
        <a:tint val="20000"/>
      </a:schemeClr>
    </cs:fillRef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34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ize="5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34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ize="5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537882</xdr:colOff>
      <xdr:row>5</xdr:row>
      <xdr:rowOff>11204</xdr:rowOff>
    </xdr:from>
    <xdr:to>
      <xdr:col>13</xdr:col>
      <xdr:colOff>683559</xdr:colOff>
      <xdr:row>28</xdr:row>
      <xdr:rowOff>112058</xdr:rowOff>
    </xdr:to>
    <xdr:graphicFrame macro="">
      <xdr:nvGraphicFramePr>
        <xdr:cNvPr id="7" name="6 Gráfico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388005</xdr:colOff>
      <xdr:row>4</xdr:row>
      <xdr:rowOff>58133</xdr:rowOff>
    </xdr:from>
    <xdr:to>
      <xdr:col>5</xdr:col>
      <xdr:colOff>952500</xdr:colOff>
      <xdr:row>23</xdr:row>
      <xdr:rowOff>154781</xdr:rowOff>
    </xdr:to>
    <xdr:graphicFrame macro="">
      <xdr:nvGraphicFramePr>
        <xdr:cNvPr id="8" name="2 Gráfico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857250</xdr:colOff>
      <xdr:row>31</xdr:row>
      <xdr:rowOff>79839</xdr:rowOff>
    </xdr:from>
    <xdr:to>
      <xdr:col>14</xdr:col>
      <xdr:colOff>976310</xdr:colOff>
      <xdr:row>58</xdr:row>
      <xdr:rowOff>154781</xdr:rowOff>
    </xdr:to>
    <xdr:graphicFrame macro="">
      <xdr:nvGraphicFramePr>
        <xdr:cNvPr id="9" name="5 Gráfico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67233</xdr:colOff>
      <xdr:row>41</xdr:row>
      <xdr:rowOff>145676</xdr:rowOff>
    </xdr:from>
    <xdr:to>
      <xdr:col>4</xdr:col>
      <xdr:colOff>821531</xdr:colOff>
      <xdr:row>55</xdr:row>
      <xdr:rowOff>47624</xdr:rowOff>
    </xdr:to>
    <xdr:graphicFrame macro="">
      <xdr:nvGraphicFramePr>
        <xdr:cNvPr id="11" name="4 Gráfico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8</xdr:col>
      <xdr:colOff>156880</xdr:colOff>
      <xdr:row>61</xdr:row>
      <xdr:rowOff>105053</xdr:rowOff>
    </xdr:from>
    <xdr:to>
      <xdr:col>12</xdr:col>
      <xdr:colOff>1292678</xdr:colOff>
      <xdr:row>81</xdr:row>
      <xdr:rowOff>35718</xdr:rowOff>
    </xdr:to>
    <xdr:graphicFrame macro="">
      <xdr:nvGraphicFramePr>
        <xdr:cNvPr id="12" name="5 Gráfico">
          <a:extLst>
            <a:ext uri="{FF2B5EF4-FFF2-40B4-BE49-F238E27FC236}">
              <a16:creationId xmlns:a16="http://schemas.microsoft.com/office/drawing/2014/main" id="{00000000-0008-0000-0100-00000C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406512</xdr:colOff>
      <xdr:row>85</xdr:row>
      <xdr:rowOff>146276</xdr:rowOff>
    </xdr:from>
    <xdr:to>
      <xdr:col>11</xdr:col>
      <xdr:colOff>0</xdr:colOff>
      <xdr:row>107</xdr:row>
      <xdr:rowOff>79323</xdr:rowOff>
    </xdr:to>
    <xdr:graphicFrame macro="">
      <xdr:nvGraphicFramePr>
        <xdr:cNvPr id="16" name="2 Gráfico">
          <a:extLst>
            <a:ext uri="{FF2B5EF4-FFF2-40B4-BE49-F238E27FC236}">
              <a16:creationId xmlns:a16="http://schemas.microsoft.com/office/drawing/2014/main" id="{00000000-0008-0000-0100-000010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41</xdr:col>
      <xdr:colOff>435429</xdr:colOff>
      <xdr:row>26</xdr:row>
      <xdr:rowOff>17009</xdr:rowOff>
    </xdr:from>
    <xdr:to>
      <xdr:col>53</xdr:col>
      <xdr:colOff>574707</xdr:colOff>
      <xdr:row>69</xdr:row>
      <xdr:rowOff>144576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394607</xdr:colOff>
      <xdr:row>109</xdr:row>
      <xdr:rowOff>0</xdr:rowOff>
    </xdr:from>
    <xdr:to>
      <xdr:col>9</xdr:col>
      <xdr:colOff>1001827</xdr:colOff>
      <xdr:row>130</xdr:row>
      <xdr:rowOff>96332</xdr:rowOff>
    </xdr:to>
    <xdr:graphicFrame macro="">
      <xdr:nvGraphicFramePr>
        <xdr:cNvPr id="17" name="2 Gráfico">
          <a:extLst>
            <a:ext uri="{FF2B5EF4-FFF2-40B4-BE49-F238E27FC236}">
              <a16:creationId xmlns:a16="http://schemas.microsoft.com/office/drawing/2014/main" id="{00000000-0008-0000-0100-000011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16</xdr:col>
      <xdr:colOff>76199</xdr:colOff>
      <xdr:row>51</xdr:row>
      <xdr:rowOff>43543</xdr:rowOff>
    </xdr:from>
    <xdr:to>
      <xdr:col>25</xdr:col>
      <xdr:colOff>337457</xdr:colOff>
      <xdr:row>69</xdr:row>
      <xdr:rowOff>87086</xdr:rowOff>
    </xdr:to>
    <xdr:graphicFrame macro="">
      <xdr:nvGraphicFramePr>
        <xdr:cNvPr id="10" name="Gráfico 9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16</xdr:col>
      <xdr:colOff>32655</xdr:colOff>
      <xdr:row>71</xdr:row>
      <xdr:rowOff>119743</xdr:rowOff>
    </xdr:from>
    <xdr:to>
      <xdr:col>25</xdr:col>
      <xdr:colOff>634092</xdr:colOff>
      <xdr:row>101</xdr:row>
      <xdr:rowOff>68036</xdr:rowOff>
    </xdr:to>
    <xdr:graphicFrame macro="">
      <xdr:nvGraphicFramePr>
        <xdr:cNvPr id="13" name="Gráfico 12">
          <a:extLst>
            <a:ext uri="{FF2B5EF4-FFF2-40B4-BE49-F238E27FC236}">
              <a16:creationId xmlns:a16="http://schemas.microsoft.com/office/drawing/2014/main" id="{00000000-0008-0000-0100-00000D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0.49812</cdr:x>
      <cdr:y>0.02463</cdr:y>
    </cdr:from>
    <cdr:to>
      <cdr:x>0.6515</cdr:x>
      <cdr:y>0.4266</cdr:y>
    </cdr:to>
    <cdr:sp macro="" textlink="">
      <cdr:nvSpPr>
        <cdr:cNvPr id="2" name="1 CuadroTexto"/>
        <cdr:cNvSpPr txBox="1"/>
      </cdr:nvSpPr>
      <cdr:spPr>
        <a:xfrm xmlns:a="http://schemas.openxmlformats.org/drawingml/2006/main">
          <a:off x="2969559" y="56029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s-CO" sz="1100"/>
        </a:p>
      </cdr:txBody>
    </cdr:sp>
  </cdr:relSizeAnchor>
  <cdr:relSizeAnchor xmlns:cdr="http://schemas.openxmlformats.org/drawingml/2006/chartDrawing">
    <cdr:from>
      <cdr:x>0.10387</cdr:x>
      <cdr:y>0.01559</cdr:y>
    </cdr:from>
    <cdr:to>
      <cdr:x>0.95599</cdr:x>
      <cdr:y>0.10919</cdr:y>
    </cdr:to>
    <cdr:sp macro="" textlink="">
      <cdr:nvSpPr>
        <cdr:cNvPr id="3" name="2 CuadroTexto"/>
        <cdr:cNvSpPr txBox="1"/>
      </cdr:nvSpPr>
      <cdr:spPr>
        <a:xfrm xmlns:a="http://schemas.openxmlformats.org/drawingml/2006/main">
          <a:off x="661148" y="58014"/>
          <a:ext cx="5423647" cy="3482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 anchor="ctr"/>
        <a:lstStyle xmlns:a="http://schemas.openxmlformats.org/drawingml/2006/main"/>
        <a:p xmlns:a="http://schemas.openxmlformats.org/drawingml/2006/main">
          <a:r>
            <a:rPr lang="es-CO" sz="1400" b="1"/>
            <a:t>Ejecución</a:t>
          </a:r>
          <a:r>
            <a:rPr lang="es-CO" sz="1400" b="1" baseline="0"/>
            <a:t> Presupuestal Secretaría de Desarrollo Social 2023</a:t>
          </a:r>
          <a:endParaRPr lang="es-CO" sz="1400" b="1"/>
        </a:p>
      </cdr:txBody>
    </cdr:sp>
  </cdr:relSizeAnchor>
</c:userShape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50"/>
  </sheetPr>
  <dimension ref="B1:J29"/>
  <sheetViews>
    <sheetView showGridLines="0" workbookViewId="0">
      <selection activeCell="B23" sqref="B2:H23"/>
    </sheetView>
  </sheetViews>
  <sheetFormatPr baseColWidth="10" defaultColWidth="10.33203125" defaultRowHeight="13.8" x14ac:dyDescent="0.3"/>
  <cols>
    <col min="1" max="1" width="5.5546875" style="1" customWidth="1"/>
    <col min="2" max="2" width="28.33203125" style="1" customWidth="1"/>
    <col min="3" max="3" width="15.5546875" style="1" customWidth="1"/>
    <col min="4" max="4" width="13.44140625" style="1" customWidth="1"/>
    <col min="5" max="5" width="6.33203125" style="1" bestFit="1" customWidth="1"/>
    <col min="6" max="6" width="11.6640625" style="1" customWidth="1"/>
    <col min="7" max="7" width="6.33203125" style="1" customWidth="1"/>
    <col min="8" max="8" width="12.88671875" style="1" customWidth="1"/>
    <col min="9" max="16384" width="10.33203125" style="1"/>
  </cols>
  <sheetData>
    <row r="1" spans="2:8" x14ac:dyDescent="0.3">
      <c r="B1" s="8"/>
      <c r="C1" s="9"/>
      <c r="D1" s="9"/>
      <c r="E1" s="9"/>
      <c r="F1" s="9"/>
      <c r="G1" s="22"/>
      <c r="H1" s="22"/>
    </row>
    <row r="2" spans="2:8" ht="17.25" customHeight="1" x14ac:dyDescent="0.3">
      <c r="B2" s="69" t="s">
        <v>20</v>
      </c>
      <c r="C2" s="70" t="s">
        <v>4</v>
      </c>
      <c r="D2" s="71" t="s">
        <v>3</v>
      </c>
      <c r="E2" s="72"/>
      <c r="F2" s="63"/>
      <c r="G2" s="63"/>
      <c r="H2" s="67" t="s">
        <v>39</v>
      </c>
    </row>
    <row r="3" spans="2:8" x14ac:dyDescent="0.3">
      <c r="B3" s="69"/>
      <c r="C3" s="70"/>
      <c r="D3" s="37" t="s">
        <v>1</v>
      </c>
      <c r="E3" s="38" t="s">
        <v>2</v>
      </c>
      <c r="F3" s="37" t="s">
        <v>0</v>
      </c>
      <c r="G3" s="38" t="s">
        <v>2</v>
      </c>
      <c r="H3" s="68"/>
    </row>
    <row r="4" spans="2:8" ht="26.4" x14ac:dyDescent="0.3">
      <c r="B4" s="23" t="s">
        <v>24</v>
      </c>
      <c r="C4" s="29">
        <f>SUM(C5:C5)</f>
        <v>869200000</v>
      </c>
      <c r="D4" s="34">
        <f>SUM(D5:D5)</f>
        <v>422680986.52999997</v>
      </c>
      <c r="E4" s="35">
        <f>D4/C4</f>
        <v>0.48628737520708692</v>
      </c>
      <c r="F4" s="34">
        <f>SUM(F5:F5)</f>
        <v>207434319.86000001</v>
      </c>
      <c r="G4" s="35">
        <f>IF(F4/D4="#¡DIV/0!",0%,F4/D4)</f>
        <v>0.4907585779122271</v>
      </c>
      <c r="H4" s="29">
        <f>SUM(H5:H5)</f>
        <v>446519013.47000003</v>
      </c>
    </row>
    <row r="5" spans="2:8" ht="26.4" x14ac:dyDescent="0.3">
      <c r="B5" s="36" t="s">
        <v>33</v>
      </c>
      <c r="C5" s="27">
        <v>869200000</v>
      </c>
      <c r="D5" s="27">
        <v>422680986.52999997</v>
      </c>
      <c r="E5" s="31">
        <f>D5/C5</f>
        <v>0.48628737520708692</v>
      </c>
      <c r="F5" s="27">
        <v>207434319.86000001</v>
      </c>
      <c r="G5" s="31">
        <f>IF(F5/D5="#¡DIV/0!",0%,F5/D5)</f>
        <v>0.4907585779122271</v>
      </c>
      <c r="H5" s="28">
        <f>C5-D5</f>
        <v>446519013.47000003</v>
      </c>
    </row>
    <row r="6" spans="2:8" ht="26.4" x14ac:dyDescent="0.3">
      <c r="B6" s="23" t="s">
        <v>25</v>
      </c>
      <c r="C6" s="29">
        <f>+C7</f>
        <v>684200000</v>
      </c>
      <c r="D6" s="29">
        <f>+D7</f>
        <v>598050000</v>
      </c>
      <c r="E6" s="30">
        <f t="shared" ref="E6:E8" si="0">D6/C6</f>
        <v>0.87408652440806778</v>
      </c>
      <c r="F6" s="29">
        <f>+F7</f>
        <v>321926666.69</v>
      </c>
      <c r="G6" s="30">
        <f>IF(F6/D6="#¡DIV/0!",0%,F6/D6)</f>
        <v>0.5382938996572193</v>
      </c>
      <c r="H6" s="29">
        <f>+H7</f>
        <v>86150000</v>
      </c>
    </row>
    <row r="7" spans="2:8" s="19" customFormat="1" x14ac:dyDescent="0.25">
      <c r="B7" s="36" t="s">
        <v>34</v>
      </c>
      <c r="C7" s="62">
        <v>684200000</v>
      </c>
      <c r="D7" s="27">
        <v>598050000</v>
      </c>
      <c r="E7" s="31">
        <f t="shared" si="0"/>
        <v>0.87408652440806778</v>
      </c>
      <c r="F7" s="27">
        <v>321926666.69</v>
      </c>
      <c r="G7" s="31">
        <f t="shared" ref="G7:G8" si="1">IF(F7/D7="#¡DIV/0!",0%,F7/D7)</f>
        <v>0.5382938996572193</v>
      </c>
      <c r="H7" s="28">
        <f>C7-D7</f>
        <v>86150000</v>
      </c>
    </row>
    <row r="8" spans="2:8" x14ac:dyDescent="0.3">
      <c r="B8" s="23" t="s">
        <v>23</v>
      </c>
      <c r="C8" s="29">
        <f>SUM(C9:C9)</f>
        <v>30000000</v>
      </c>
      <c r="D8" s="29">
        <f>SUM(D9:D9)</f>
        <v>12000000</v>
      </c>
      <c r="E8" s="30">
        <f t="shared" si="0"/>
        <v>0.4</v>
      </c>
      <c r="F8" s="29">
        <f>SUM(F9:F9)</f>
        <v>6100000</v>
      </c>
      <c r="G8" s="30">
        <f t="shared" si="1"/>
        <v>0.5083333333333333</v>
      </c>
      <c r="H8" s="29">
        <f>SUM(H9:H9)</f>
        <v>18000000</v>
      </c>
    </row>
    <row r="9" spans="2:8" s="19" customFormat="1" x14ac:dyDescent="0.25">
      <c r="B9" s="46" t="s">
        <v>36</v>
      </c>
      <c r="C9" s="62">
        <v>30000000</v>
      </c>
      <c r="D9" s="27">
        <v>12000000</v>
      </c>
      <c r="E9" s="31">
        <f t="shared" ref="E9:E18" si="2">D9/C9</f>
        <v>0.4</v>
      </c>
      <c r="F9" s="27">
        <v>6100000</v>
      </c>
      <c r="G9" s="31">
        <v>0</v>
      </c>
      <c r="H9" s="28">
        <f>C9-D9</f>
        <v>18000000</v>
      </c>
    </row>
    <row r="10" spans="2:8" s="19" customFormat="1" ht="26.4" x14ac:dyDescent="0.25">
      <c r="B10" s="23" t="s">
        <v>21</v>
      </c>
      <c r="C10" s="29">
        <f>SUM(C11:C20)</f>
        <v>16700591224</v>
      </c>
      <c r="D10" s="29">
        <f>SUM(D11:D20)</f>
        <v>9183479855.2700005</v>
      </c>
      <c r="E10" s="30">
        <f t="shared" si="2"/>
        <v>0.54988950583214402</v>
      </c>
      <c r="F10" s="29">
        <f>SUM(F11:F20)</f>
        <v>2121408445.48</v>
      </c>
      <c r="G10" s="30">
        <f t="shared" ref="G10:G15" si="3">IF(F10/D10="#¡DIV/0!",0%,F10/D10)</f>
        <v>0.23100267860473564</v>
      </c>
      <c r="H10" s="29">
        <f>SUM(H11:H20)</f>
        <v>7517111368.7299995</v>
      </c>
    </row>
    <row r="11" spans="2:8" x14ac:dyDescent="0.3">
      <c r="B11" s="33" t="s">
        <v>26</v>
      </c>
      <c r="C11" s="62">
        <v>473372396</v>
      </c>
      <c r="D11" s="27">
        <v>146266666.66</v>
      </c>
      <c r="E11" s="31">
        <f t="shared" si="2"/>
        <v>0.3089885846660142</v>
      </c>
      <c r="F11" s="27">
        <v>71770000</v>
      </c>
      <c r="G11" s="31">
        <f t="shared" si="3"/>
        <v>0.49067912490841747</v>
      </c>
      <c r="H11" s="28">
        <f>C11-D11</f>
        <v>327105729.34000003</v>
      </c>
    </row>
    <row r="12" spans="2:8" x14ac:dyDescent="0.3">
      <c r="B12" s="32" t="s">
        <v>27</v>
      </c>
      <c r="C12" s="62">
        <v>1038744794</v>
      </c>
      <c r="D12" s="27">
        <v>310335347.99000001</v>
      </c>
      <c r="E12" s="31">
        <f t="shared" si="2"/>
        <v>0.29875995507516356</v>
      </c>
      <c r="F12" s="27">
        <v>154485347.63</v>
      </c>
      <c r="G12" s="31">
        <f t="shared" si="3"/>
        <v>0.49780132566457752</v>
      </c>
      <c r="H12" s="28">
        <f>C12-D12</f>
        <v>728409446.00999999</v>
      </c>
    </row>
    <row r="13" spans="2:8" ht="26.4" x14ac:dyDescent="0.3">
      <c r="B13" s="32" t="s">
        <v>28</v>
      </c>
      <c r="C13" s="62">
        <v>328085034</v>
      </c>
      <c r="D13" s="27">
        <v>157441700.66999999</v>
      </c>
      <c r="E13" s="31">
        <f t="shared" si="2"/>
        <v>0.4798807758783657</v>
      </c>
      <c r="F13" s="27">
        <v>46884566.659999996</v>
      </c>
      <c r="G13" s="31">
        <f t="shared" si="3"/>
        <v>0.29779001662507892</v>
      </c>
      <c r="H13" s="28">
        <f>C13-D13</f>
        <v>170643333.33000001</v>
      </c>
    </row>
    <row r="14" spans="2:8" x14ac:dyDescent="0.3">
      <c r="B14" s="32" t="s">
        <v>38</v>
      </c>
      <c r="C14" s="62">
        <v>270400000</v>
      </c>
      <c r="D14" s="27">
        <v>45499999.990000002</v>
      </c>
      <c r="E14" s="31">
        <f t="shared" si="2"/>
        <v>0.16826923073224853</v>
      </c>
      <c r="F14" s="27">
        <v>15426666.67</v>
      </c>
      <c r="G14" s="31">
        <v>0</v>
      </c>
      <c r="H14" s="28">
        <f>C14-D14</f>
        <v>224900000.00999999</v>
      </c>
    </row>
    <row r="15" spans="2:8" x14ac:dyDescent="0.3">
      <c r="B15" s="47" t="s">
        <v>29</v>
      </c>
      <c r="C15" s="62">
        <v>175100000</v>
      </c>
      <c r="D15" s="62">
        <v>88144609.370000005</v>
      </c>
      <c r="E15" s="31">
        <f t="shared" si="2"/>
        <v>0.50339582735579669</v>
      </c>
      <c r="F15" s="27">
        <v>38131276.030000001</v>
      </c>
      <c r="G15" s="31">
        <f t="shared" si="3"/>
        <v>0.43259906989817543</v>
      </c>
      <c r="H15" s="28">
        <f t="shared" ref="H15" si="4">C15-D15</f>
        <v>86955390.629999995</v>
      </c>
    </row>
    <row r="16" spans="2:8" x14ac:dyDescent="0.3">
      <c r="B16" s="47" t="s">
        <v>18</v>
      </c>
      <c r="C16" s="62">
        <v>10179308135</v>
      </c>
      <c r="D16" s="62">
        <v>6390779882.8500004</v>
      </c>
      <c r="E16" s="31">
        <f t="shared" si="2"/>
        <v>0.62782065324030001</v>
      </c>
      <c r="F16" s="27">
        <v>1182055571.1900001</v>
      </c>
      <c r="G16" s="31">
        <f>IF(F16/D16="#¡DIV/0!","",F16/D16)</f>
        <v>0.18496264819918293</v>
      </c>
      <c r="H16" s="28">
        <f>C16-D16</f>
        <v>3788528252.1499996</v>
      </c>
    </row>
    <row r="17" spans="2:10" x14ac:dyDescent="0.3">
      <c r="B17" s="48" t="s">
        <v>30</v>
      </c>
      <c r="C17" s="62">
        <v>404650000</v>
      </c>
      <c r="D17" s="62">
        <v>194759804.16</v>
      </c>
      <c r="E17" s="31">
        <f t="shared" si="2"/>
        <v>0.48130434736191768</v>
      </c>
      <c r="F17" s="27">
        <v>78892249.5</v>
      </c>
      <c r="G17" s="31">
        <f>IF(F17/D17="#¡DIV/0!","",F17/D17)</f>
        <v>0.4050745986332378</v>
      </c>
      <c r="H17" s="28">
        <f>C17-D17</f>
        <v>209890195.84</v>
      </c>
    </row>
    <row r="18" spans="2:10" ht="26.4" x14ac:dyDescent="0.3">
      <c r="B18" s="48" t="s">
        <v>35</v>
      </c>
      <c r="C18" s="62">
        <v>369200000</v>
      </c>
      <c r="D18" s="62">
        <v>103250000.01000001</v>
      </c>
      <c r="E18" s="31">
        <f t="shared" si="2"/>
        <v>0.27965872158721561</v>
      </c>
      <c r="F18" s="27">
        <v>32633333.34</v>
      </c>
      <c r="G18" s="31">
        <v>0</v>
      </c>
      <c r="H18" s="28">
        <f>C18-D18</f>
        <v>265949999.99000001</v>
      </c>
      <c r="I18" s="2"/>
    </row>
    <row r="19" spans="2:10" s="19" customFormat="1" x14ac:dyDescent="0.25">
      <c r="B19" s="36" t="s">
        <v>31</v>
      </c>
      <c r="C19" s="62">
        <v>1784028569</v>
      </c>
      <c r="D19" s="62">
        <v>715444514.24000001</v>
      </c>
      <c r="E19" s="31">
        <f>D19/C19</f>
        <v>0.401027498478361</v>
      </c>
      <c r="F19" s="27">
        <v>318357195.23000002</v>
      </c>
      <c r="G19" s="31">
        <f>IF(F19/D19="#¡DIV/0!",0%,F19/D19)</f>
        <v>0.4449781763554137</v>
      </c>
      <c r="H19" s="28">
        <f>C19-D19</f>
        <v>1068584054.76</v>
      </c>
    </row>
    <row r="20" spans="2:10" s="19" customFormat="1" x14ac:dyDescent="0.25">
      <c r="B20" s="46" t="s">
        <v>37</v>
      </c>
      <c r="C20" s="62">
        <v>1677702296</v>
      </c>
      <c r="D20" s="62">
        <v>1031557329.33</v>
      </c>
      <c r="E20" s="31">
        <f>D20/C20</f>
        <v>0.61486315646670608</v>
      </c>
      <c r="F20" s="27">
        <v>182772239.22999999</v>
      </c>
      <c r="G20" s="31">
        <f>IF(F20/D20="#¡DIV/0!",0%,F20/D20)</f>
        <v>0.17718088373111671</v>
      </c>
      <c r="H20" s="28">
        <f>C20-D20</f>
        <v>646144966.66999996</v>
      </c>
    </row>
    <row r="21" spans="2:10" ht="26.4" x14ac:dyDescent="0.3">
      <c r="B21" s="23" t="s">
        <v>22</v>
      </c>
      <c r="C21" s="29">
        <f>SUM(C22:C22)</f>
        <v>578700000</v>
      </c>
      <c r="D21" s="58">
        <f>SUM(D22:D22)</f>
        <v>81166666.640000001</v>
      </c>
      <c r="E21" s="30">
        <f>D21/C21</f>
        <v>0.14025689759806462</v>
      </c>
      <c r="F21" s="29">
        <f>SUM(F22:F22)</f>
        <v>26676666.68</v>
      </c>
      <c r="G21" s="30">
        <f>IF(F21/D21="#¡DIV/0!",0%,F21/D21)</f>
        <v>0.32866529801352451</v>
      </c>
      <c r="H21" s="29">
        <f>SUM(H22:H22)</f>
        <v>497533333.36000001</v>
      </c>
    </row>
    <row r="22" spans="2:10" x14ac:dyDescent="0.3">
      <c r="B22" s="33" t="s">
        <v>32</v>
      </c>
      <c r="C22" s="62">
        <v>578700000</v>
      </c>
      <c r="D22" s="62">
        <v>81166666.640000001</v>
      </c>
      <c r="E22" s="31">
        <f>D22/C22</f>
        <v>0.14025689759806462</v>
      </c>
      <c r="F22" s="27">
        <v>26676666.68</v>
      </c>
      <c r="G22" s="31">
        <f>IF(F22/D22="#¡DIV/0!",0%,F22/D22)</f>
        <v>0.32866529801352451</v>
      </c>
      <c r="H22" s="28">
        <f>C22-D22</f>
        <v>497533333.36000001</v>
      </c>
      <c r="I22" s="2"/>
    </row>
    <row r="23" spans="2:10" s="19" customFormat="1" x14ac:dyDescent="0.25">
      <c r="B23" s="49" t="s">
        <v>19</v>
      </c>
      <c r="C23" s="39">
        <f>+C21+C10+C8+C6+C4</f>
        <v>18862691224</v>
      </c>
      <c r="D23" s="39">
        <f>+D21+D10+D8+D6+D4</f>
        <v>10297377508.440001</v>
      </c>
      <c r="E23" s="40">
        <f>D23/C23</f>
        <v>0.54591242501696169</v>
      </c>
      <c r="F23" s="39">
        <f>+F21+F10+F8+F6+F4</f>
        <v>2683546098.71</v>
      </c>
      <c r="G23" s="40">
        <f>IF(F23/D23="#¡DIV/0!",0%,F23/D23)</f>
        <v>0.26060480899243477</v>
      </c>
      <c r="H23" s="39">
        <f>+H21+H10+H8+H6+H4</f>
        <v>8565313715.5599995</v>
      </c>
      <c r="I23" s="50"/>
    </row>
    <row r="24" spans="2:10" x14ac:dyDescent="0.3">
      <c r="C24" s="64">
        <v>18862691224</v>
      </c>
      <c r="D24" s="60">
        <v>10297377508.440001</v>
      </c>
      <c r="E24" s="60"/>
      <c r="F24" s="60">
        <v>2683546098.71</v>
      </c>
      <c r="G24" s="60"/>
      <c r="H24" s="60">
        <f>+C24-D24</f>
        <v>8565313715.5599995</v>
      </c>
      <c r="J24" s="2"/>
    </row>
    <row r="25" spans="2:10" x14ac:dyDescent="0.3">
      <c r="C25" s="65">
        <f>+C24-C23</f>
        <v>0</v>
      </c>
      <c r="D25" s="10">
        <f>+D24-D23</f>
        <v>0</v>
      </c>
      <c r="E25" s="10"/>
      <c r="F25" s="65">
        <f>+F24-F23</f>
        <v>0</v>
      </c>
      <c r="G25" s="10"/>
      <c r="H25" s="10"/>
    </row>
    <row r="26" spans="2:10" x14ac:dyDescent="0.3">
      <c r="C26" s="2"/>
      <c r="D26" s="2"/>
      <c r="E26" s="2"/>
      <c r="F26" s="2"/>
    </row>
    <row r="27" spans="2:10" x14ac:dyDescent="0.3">
      <c r="C27" s="2"/>
      <c r="D27" s="2"/>
    </row>
    <row r="29" spans="2:10" x14ac:dyDescent="0.3">
      <c r="D29" s="2"/>
    </row>
  </sheetData>
  <mergeCells count="4">
    <mergeCell ref="H2:H3"/>
    <mergeCell ref="B2:B3"/>
    <mergeCell ref="C2:C3"/>
    <mergeCell ref="D2:E2"/>
  </mergeCells>
  <phoneticPr fontId="5" type="noConversion"/>
  <printOptions horizontalCentered="1" verticalCentered="1"/>
  <pageMargins left="0.23622047244094491" right="0.23622047244094491" top="0" bottom="0" header="0" footer="0"/>
  <pageSetup scale="85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</sheetPr>
  <dimension ref="A1:S148"/>
  <sheetViews>
    <sheetView showGridLines="0" tabSelected="1" topLeftCell="A77" zoomScale="70" zoomScaleNormal="70" zoomScalePageLayoutView="85" workbookViewId="0">
      <selection activeCell="O24" sqref="O24"/>
    </sheetView>
  </sheetViews>
  <sheetFormatPr baseColWidth="10" defaultColWidth="10.88671875" defaultRowHeight="13.8" x14ac:dyDescent="0.3"/>
  <cols>
    <col min="1" max="1" width="14.5546875" style="1" customWidth="1"/>
    <col min="2" max="2" width="17" style="1" bestFit="1" customWidth="1"/>
    <col min="3" max="3" width="15.6640625" style="1" bestFit="1" customWidth="1"/>
    <col min="4" max="4" width="16.44140625" style="1" bestFit="1" customWidth="1"/>
    <col min="5" max="5" width="15.6640625" style="1" customWidth="1"/>
    <col min="6" max="6" width="17.109375" style="1" customWidth="1"/>
    <col min="7" max="7" width="17" style="1" bestFit="1" customWidth="1"/>
    <col min="8" max="8" width="18.109375" style="1" customWidth="1"/>
    <col min="9" max="9" width="4.88671875" style="1" customWidth="1"/>
    <col min="10" max="10" width="16.44140625" style="1" customWidth="1"/>
    <col min="11" max="11" width="15.44140625" style="1" bestFit="1" customWidth="1"/>
    <col min="12" max="12" width="27" style="1" customWidth="1"/>
    <col min="13" max="13" width="19.88671875" style="1" customWidth="1"/>
    <col min="14" max="14" width="14.6640625" style="1" bestFit="1" customWidth="1"/>
    <col min="15" max="15" width="15.44140625" style="1" bestFit="1" customWidth="1"/>
    <col min="16" max="16" width="15.44140625" style="1" customWidth="1"/>
    <col min="17" max="17" width="17.109375" style="1" customWidth="1"/>
    <col min="18" max="18" width="17.88671875" style="1" customWidth="1"/>
    <col min="19" max="19" width="15.5546875" style="1" customWidth="1"/>
    <col min="20" max="16384" width="10.88671875" style="1"/>
  </cols>
  <sheetData>
    <row r="1" spans="1:14" ht="14.4" thickBot="1" x14ac:dyDescent="0.35"/>
    <row r="2" spans="1:14" ht="28.2" thickBot="1" x14ac:dyDescent="0.35">
      <c r="A2" s="66">
        <f>+Gastos!C23</f>
        <v>18862691224</v>
      </c>
      <c r="B2" s="17" t="s">
        <v>7</v>
      </c>
      <c r="C2" s="18" t="s">
        <v>8</v>
      </c>
      <c r="D2" s="17" t="s">
        <v>17</v>
      </c>
      <c r="E2" s="26" t="s">
        <v>5</v>
      </c>
      <c r="F2" s="26" t="s">
        <v>16</v>
      </c>
      <c r="G2" s="25" t="s">
        <v>15</v>
      </c>
      <c r="H2" s="24" t="s">
        <v>6</v>
      </c>
      <c r="N2" s="1" t="s">
        <v>10</v>
      </c>
    </row>
    <row r="3" spans="1:14" ht="14.4" thickBot="1" x14ac:dyDescent="0.35">
      <c r="B3" s="4">
        <v>18862691224</v>
      </c>
      <c r="C3" s="5">
        <v>0</v>
      </c>
      <c r="D3" s="4">
        <f>+Gastos!H23</f>
        <v>8565313715.5599995</v>
      </c>
      <c r="E3" s="4">
        <f>+G3-F3</f>
        <v>7613831409.7300005</v>
      </c>
      <c r="F3" s="4">
        <f>+Gastos!F23</f>
        <v>2683546098.71</v>
      </c>
      <c r="G3" s="6">
        <f>+Gastos!D23</f>
        <v>10297377508.440001</v>
      </c>
      <c r="H3" s="7">
        <f>+B3+C3</f>
        <v>18862691224</v>
      </c>
    </row>
    <row r="4" spans="1:14" x14ac:dyDescent="0.3">
      <c r="B4" s="11">
        <f>B3/H3</f>
        <v>1</v>
      </c>
      <c r="C4" s="11">
        <f>+C3/B3</f>
        <v>0</v>
      </c>
      <c r="D4" s="11">
        <f>+D3/H3</f>
        <v>0.45408757498303837</v>
      </c>
      <c r="E4" s="21"/>
      <c r="F4" s="11">
        <f>+F3/G3</f>
        <v>0.26060480899243477</v>
      </c>
      <c r="G4" s="11">
        <f>+G3/H3</f>
        <v>0.54591242501696169</v>
      </c>
      <c r="H4" s="11"/>
    </row>
    <row r="5" spans="1:14" x14ac:dyDescent="0.3">
      <c r="E5" s="1" t="s">
        <v>10</v>
      </c>
      <c r="F5" s="1" t="s">
        <v>10</v>
      </c>
      <c r="G5" s="1" t="s">
        <v>10</v>
      </c>
    </row>
    <row r="6" spans="1:14" x14ac:dyDescent="0.3">
      <c r="B6" s="11"/>
      <c r="C6" s="11"/>
    </row>
    <row r="7" spans="1:14" x14ac:dyDescent="0.3">
      <c r="B7" s="2"/>
    </row>
    <row r="9" spans="1:14" x14ac:dyDescent="0.3">
      <c r="C9" s="21"/>
    </row>
    <row r="10" spans="1:14" x14ac:dyDescent="0.3">
      <c r="D10" s="3"/>
    </row>
    <row r="33" spans="1:19" ht="14.4" thickBot="1" x14ac:dyDescent="0.35"/>
    <row r="34" spans="1:19" x14ac:dyDescent="0.3">
      <c r="A34" s="73"/>
      <c r="B34" s="73"/>
      <c r="C34" s="73"/>
      <c r="D34" s="41" t="s">
        <v>11</v>
      </c>
      <c r="E34" s="42" t="s">
        <v>0</v>
      </c>
      <c r="F34" s="41" t="s">
        <v>5</v>
      </c>
      <c r="Q34" s="74" t="s">
        <v>9</v>
      </c>
      <c r="R34" s="75"/>
      <c r="S34" s="76"/>
    </row>
    <row r="35" spans="1:19" ht="12.75" customHeight="1" x14ac:dyDescent="0.3">
      <c r="B35" s="44" t="s">
        <v>12</v>
      </c>
      <c r="C35" s="44"/>
      <c r="D35" s="20" t="e">
        <f>+#REF!</f>
        <v>#REF!</v>
      </c>
      <c r="E35" s="20" t="e">
        <f>+#REF!</f>
        <v>#REF!</v>
      </c>
      <c r="F35" s="20" t="e">
        <f>+D35-E35</f>
        <v>#REF!</v>
      </c>
      <c r="Q35" s="51" t="str">
        <f>+Gastos!B17</f>
        <v>Más equidad para las mujeres</v>
      </c>
      <c r="R35" s="55">
        <f>+Gastos!C17</f>
        <v>404650000</v>
      </c>
      <c r="S35" s="55">
        <f>+Gastos!D17</f>
        <v>194759804.16</v>
      </c>
    </row>
    <row r="36" spans="1:19" x14ac:dyDescent="0.3">
      <c r="B36" s="44" t="s">
        <v>13</v>
      </c>
      <c r="C36" s="44"/>
      <c r="D36" s="20" t="e">
        <f>+#REF!</f>
        <v>#REF!</v>
      </c>
      <c r="E36" s="20" t="e">
        <f>+#REF!</f>
        <v>#REF!</v>
      </c>
      <c r="F36" s="20" t="e">
        <f>+D36-E36</f>
        <v>#REF!</v>
      </c>
      <c r="Q36" s="51" t="str">
        <f>+Gastos!B11</f>
        <v>Primera Infancia, el centro de la sociedad</v>
      </c>
      <c r="R36" s="55">
        <f>+Gastos!C11</f>
        <v>473372396</v>
      </c>
      <c r="S36" s="55">
        <f>+Gastos!D11</f>
        <v>146266666.66</v>
      </c>
    </row>
    <row r="37" spans="1:19" x14ac:dyDescent="0.3">
      <c r="B37" s="44"/>
      <c r="C37" s="44"/>
      <c r="D37" s="20"/>
      <c r="E37" s="20"/>
      <c r="F37" s="20"/>
      <c r="Q37" s="51" t="str">
        <f>+Gastos!B12</f>
        <v>Crece conmigo: Una infancia feliz</v>
      </c>
      <c r="R37" s="55">
        <f>+Gastos!C12</f>
        <v>1038744794</v>
      </c>
      <c r="S37" s="55">
        <f>+Gastos!D12</f>
        <v>310335347.99000001</v>
      </c>
    </row>
    <row r="38" spans="1:19" x14ac:dyDescent="0.3">
      <c r="B38" s="45" t="s">
        <v>14</v>
      </c>
      <c r="C38" s="45"/>
      <c r="D38" s="43" t="e">
        <f>SUM(D35:D36)</f>
        <v>#REF!</v>
      </c>
      <c r="E38" s="43" t="e">
        <f>SUM(E35:E36)</f>
        <v>#REF!</v>
      </c>
      <c r="F38" s="43" t="e">
        <f>SUM(F35:F36)</f>
        <v>#REF!</v>
      </c>
      <c r="Q38" s="51" t="str">
        <f>+Gastos!B13</f>
        <v>Construcción de entornos para una adolescencia sana</v>
      </c>
      <c r="R38" s="55">
        <f>+Gastos!C13</f>
        <v>328085034</v>
      </c>
      <c r="S38" s="55">
        <f>+Gastos!D13</f>
        <v>157441700.66999999</v>
      </c>
    </row>
    <row r="39" spans="1:19" x14ac:dyDescent="0.3">
      <c r="Q39" s="51" t="str">
        <f>+Gastos!B18</f>
        <v>Bucaramanga Habitad para el cuidado y corresponsabilidad</v>
      </c>
      <c r="R39" s="55">
        <f>+Gastos!C18</f>
        <v>369200000</v>
      </c>
      <c r="S39" s="55">
        <f>+Gastos!D18</f>
        <v>103250000.01000001</v>
      </c>
    </row>
    <row r="40" spans="1:19" x14ac:dyDescent="0.3">
      <c r="Q40" s="51" t="str">
        <f>+Gastos!B15</f>
        <v>Aceleradores de desarrollo social</v>
      </c>
      <c r="R40" s="55">
        <f>+Gastos!C15</f>
        <v>175100000</v>
      </c>
      <c r="S40" s="55">
        <f>+Gastos!D15</f>
        <v>88144609.370000005</v>
      </c>
    </row>
    <row r="41" spans="1:19" x14ac:dyDescent="0.3">
      <c r="Q41" s="51" t="str">
        <f>+Gastos!B7</f>
        <v>Gobierno fortalecido para ser y hacer</v>
      </c>
      <c r="R41" s="55">
        <f>+Gastos!C7</f>
        <v>684200000</v>
      </c>
      <c r="S41" s="55">
        <f>+Gastos!D7</f>
        <v>598050000</v>
      </c>
    </row>
    <row r="42" spans="1:19" x14ac:dyDescent="0.3">
      <c r="Q42" s="51" t="str">
        <f>+Gastos!B22</f>
        <v>Desarrollo del campo</v>
      </c>
      <c r="R42" s="55">
        <f>+Gastos!C22</f>
        <v>578700000</v>
      </c>
      <c r="S42" s="55">
        <f>+Gastos!D22</f>
        <v>81166666.640000001</v>
      </c>
    </row>
    <row r="43" spans="1:19" x14ac:dyDescent="0.3">
      <c r="Q43" s="51" t="str">
        <f>+Gastos!B9</f>
        <v>Prevención del delito</v>
      </c>
      <c r="R43" s="55">
        <f>+Gastos!C9</f>
        <v>30000000</v>
      </c>
      <c r="S43" s="55">
        <f>+Gastos!D9</f>
        <v>12000000</v>
      </c>
    </row>
    <row r="44" spans="1:19" x14ac:dyDescent="0.3">
      <c r="Q44" s="51" t="str">
        <f>+Gastos!B16</f>
        <v>Adulto Mayor y Digno</v>
      </c>
      <c r="R44" s="55">
        <f>+Gastos!C16</f>
        <v>10179308135</v>
      </c>
      <c r="S44" s="55">
        <f>+Gastos!D16</f>
        <v>6390779882.8500004</v>
      </c>
    </row>
    <row r="45" spans="1:19" ht="14.4" thickBot="1" x14ac:dyDescent="0.35">
      <c r="Q45" s="51" t="str">
        <f>+Gastos!B14</f>
        <v>Recursos asistencias - emergencias</v>
      </c>
      <c r="R45" s="55">
        <f>+Gastos!C14</f>
        <v>270400000</v>
      </c>
      <c r="S45" s="55">
        <f>+Gastos!D14</f>
        <v>45499999.990000002</v>
      </c>
    </row>
    <row r="46" spans="1:19" x14ac:dyDescent="0.3">
      <c r="Q46" s="52" t="str">
        <f>+Gastos!B5</f>
        <v>Fortalecimiento de las Instituciones Democráticas y ciudadanía participativa</v>
      </c>
      <c r="R46" s="54">
        <f>+Gastos!C5</f>
        <v>869200000</v>
      </c>
      <c r="S46" s="54">
        <f>+Gastos!D5</f>
        <v>422680986.52999997</v>
      </c>
    </row>
    <row r="47" spans="1:19" x14ac:dyDescent="0.3">
      <c r="Q47" s="51" t="str">
        <f>+Gastos!B19</f>
        <v>Habitantes en situación de calle</v>
      </c>
      <c r="R47" s="55">
        <f>+Gastos!C19</f>
        <v>1784028569</v>
      </c>
      <c r="S47" s="55">
        <f>+Gastos!D19</f>
        <v>715444514.24000001</v>
      </c>
    </row>
    <row r="48" spans="1:19" x14ac:dyDescent="0.3">
      <c r="Q48" s="51" t="str">
        <f>+Gastos!B20</f>
        <v>Programa personas con discapacidad</v>
      </c>
      <c r="R48" s="55">
        <f>+Gastos!C20</f>
        <v>1677702296</v>
      </c>
      <c r="S48" s="55">
        <f>+Gastos!D20</f>
        <v>1031557329.33</v>
      </c>
    </row>
    <row r="49" spans="17:19" ht="14.4" thickBot="1" x14ac:dyDescent="0.35">
      <c r="Q49" s="53"/>
      <c r="R49" s="7">
        <f>SUM(R35:R42)</f>
        <v>4052052224</v>
      </c>
      <c r="S49" s="7">
        <f>SUM(S35:S42)</f>
        <v>1679414795.5</v>
      </c>
    </row>
    <row r="51" spans="17:19" x14ac:dyDescent="0.3">
      <c r="R51" s="2">
        <f>+R50-R49</f>
        <v>-4052052224</v>
      </c>
      <c r="S51" s="2"/>
    </row>
    <row r="56" spans="17:19" x14ac:dyDescent="0.3">
      <c r="S56" s="19"/>
    </row>
    <row r="66" spans="3:19" x14ac:dyDescent="0.3">
      <c r="Q66" s="19"/>
      <c r="R66" s="19"/>
    </row>
    <row r="69" spans="3:19" s="19" customFormat="1" ht="15.75" customHeight="1" x14ac:dyDescent="0.3">
      <c r="C69" s="1"/>
      <c r="Q69" s="1"/>
      <c r="R69" s="1"/>
      <c r="S69" s="1"/>
    </row>
    <row r="71" spans="3:19" x14ac:dyDescent="0.3">
      <c r="J71" s="12"/>
      <c r="K71" s="12"/>
      <c r="L71" s="12"/>
      <c r="M71" s="12"/>
      <c r="N71" s="12"/>
      <c r="O71" s="12"/>
      <c r="P71" s="12"/>
    </row>
    <row r="72" spans="3:19" x14ac:dyDescent="0.3">
      <c r="J72" s="12"/>
      <c r="K72" s="12"/>
      <c r="L72" s="12"/>
      <c r="M72" s="12"/>
      <c r="N72" s="12"/>
      <c r="O72" s="12"/>
      <c r="P72" s="12"/>
    </row>
    <row r="73" spans="3:19" x14ac:dyDescent="0.3">
      <c r="J73" s="12"/>
      <c r="K73" s="12"/>
      <c r="L73" s="12"/>
      <c r="M73" s="12"/>
      <c r="N73" s="12"/>
      <c r="O73" s="12"/>
      <c r="P73" s="12"/>
    </row>
    <row r="74" spans="3:19" x14ac:dyDescent="0.3">
      <c r="J74" s="12"/>
      <c r="K74" s="12"/>
      <c r="L74" s="12"/>
      <c r="M74" s="12"/>
      <c r="N74" s="12"/>
      <c r="O74" s="12"/>
      <c r="P74" s="12"/>
    </row>
    <row r="75" spans="3:19" x14ac:dyDescent="0.3">
      <c r="J75" s="12"/>
      <c r="K75" s="12"/>
      <c r="L75" s="12"/>
      <c r="M75" s="12"/>
      <c r="N75" s="12"/>
      <c r="O75" s="12"/>
      <c r="P75" s="12"/>
    </row>
    <row r="76" spans="3:19" x14ac:dyDescent="0.3">
      <c r="J76" s="12"/>
      <c r="K76" s="12"/>
      <c r="L76" s="12"/>
      <c r="M76" s="12"/>
      <c r="N76" s="12"/>
      <c r="O76" s="12"/>
      <c r="P76" s="12"/>
    </row>
    <row r="77" spans="3:19" x14ac:dyDescent="0.3">
      <c r="J77" s="12"/>
      <c r="K77" s="12"/>
      <c r="L77" s="12"/>
      <c r="M77" s="12"/>
      <c r="N77" s="12"/>
      <c r="O77" s="12"/>
      <c r="P77" s="12"/>
    </row>
    <row r="78" spans="3:19" x14ac:dyDescent="0.3">
      <c r="J78" s="12"/>
      <c r="K78" s="12"/>
      <c r="L78" s="12"/>
      <c r="M78" s="12"/>
      <c r="N78" s="12"/>
      <c r="O78" s="12"/>
      <c r="P78" s="12"/>
    </row>
    <row r="79" spans="3:19" x14ac:dyDescent="0.3">
      <c r="J79" s="12"/>
      <c r="K79" s="12"/>
      <c r="L79" s="12"/>
      <c r="M79" s="12"/>
      <c r="N79" s="12"/>
      <c r="O79" s="12"/>
      <c r="P79" s="12"/>
    </row>
    <row r="80" spans="3:19" x14ac:dyDescent="0.3">
      <c r="I80" s="13"/>
      <c r="J80" s="12"/>
      <c r="K80" s="12"/>
      <c r="L80" s="12"/>
      <c r="M80" s="12"/>
      <c r="N80" s="12"/>
      <c r="O80" s="12"/>
      <c r="P80" s="12"/>
    </row>
    <row r="81" spans="9:16" x14ac:dyDescent="0.3">
      <c r="I81" s="13"/>
      <c r="J81" s="12"/>
      <c r="K81" s="12"/>
      <c r="L81" s="12"/>
      <c r="M81" s="12"/>
      <c r="N81" s="12"/>
      <c r="O81" s="12"/>
      <c r="P81" s="12"/>
    </row>
    <row r="82" spans="9:16" x14ac:dyDescent="0.3">
      <c r="I82" s="14"/>
      <c r="O82" s="15"/>
      <c r="P82" s="15"/>
    </row>
    <row r="83" spans="9:16" x14ac:dyDescent="0.3">
      <c r="J83" s="16"/>
      <c r="K83" s="15"/>
      <c r="O83" s="15"/>
      <c r="P83" s="15"/>
    </row>
    <row r="85" spans="9:16" x14ac:dyDescent="0.3">
      <c r="J85" s="15"/>
    </row>
    <row r="108" spans="12:13" x14ac:dyDescent="0.3">
      <c r="L108" s="61" t="str">
        <f>+Q42</f>
        <v>Desarrollo del campo</v>
      </c>
      <c r="M108" s="56">
        <f>+S42</f>
        <v>81166666.640000001</v>
      </c>
    </row>
    <row r="109" spans="12:13" x14ac:dyDescent="0.3">
      <c r="L109" s="61" t="str">
        <f>+Q35</f>
        <v>Más equidad para las mujeres</v>
      </c>
      <c r="M109" s="56">
        <f>+S35</f>
        <v>194759804.16</v>
      </c>
    </row>
    <row r="110" spans="12:13" x14ac:dyDescent="0.3">
      <c r="L110" s="61" t="str">
        <f t="shared" ref="L110:L113" si="0">+Q36</f>
        <v>Primera Infancia, el centro de la sociedad</v>
      </c>
      <c r="M110" s="56">
        <f t="shared" ref="M110:M113" si="1">+S36</f>
        <v>146266666.66</v>
      </c>
    </row>
    <row r="111" spans="12:13" x14ac:dyDescent="0.3">
      <c r="L111" s="61" t="str">
        <f t="shared" si="0"/>
        <v>Crece conmigo: Una infancia feliz</v>
      </c>
      <c r="M111" s="56">
        <f t="shared" si="1"/>
        <v>310335347.99000001</v>
      </c>
    </row>
    <row r="112" spans="12:13" x14ac:dyDescent="0.3">
      <c r="L112" s="61" t="str">
        <f t="shared" si="0"/>
        <v>Construcción de entornos para una adolescencia sana</v>
      </c>
      <c r="M112" s="56">
        <f t="shared" si="1"/>
        <v>157441700.66999999</v>
      </c>
    </row>
    <row r="113" spans="12:13" x14ac:dyDescent="0.3">
      <c r="L113" s="61" t="str">
        <f t="shared" si="0"/>
        <v>Bucaramanga Habitad para el cuidado y corresponsabilidad</v>
      </c>
      <c r="M113" s="56">
        <f t="shared" si="1"/>
        <v>103250000.01000001</v>
      </c>
    </row>
    <row r="114" spans="12:13" x14ac:dyDescent="0.3">
      <c r="L114" s="61" t="str">
        <f>+Q40</f>
        <v>Aceleradores de desarrollo social</v>
      </c>
      <c r="M114" s="56">
        <f>+S40</f>
        <v>88144609.370000005</v>
      </c>
    </row>
    <row r="115" spans="12:13" x14ac:dyDescent="0.3">
      <c r="L115" s="61" t="str">
        <f>+Q45</f>
        <v>Recursos asistencias - emergencias</v>
      </c>
      <c r="M115" s="56">
        <f>+S45</f>
        <v>45499999.990000002</v>
      </c>
    </row>
    <row r="116" spans="12:13" x14ac:dyDescent="0.3">
      <c r="L116" s="61" t="str">
        <f>+Q44</f>
        <v>Adulto Mayor y Digno</v>
      </c>
      <c r="M116" s="56">
        <f>+S44</f>
        <v>6390779882.8500004</v>
      </c>
    </row>
    <row r="117" spans="12:13" x14ac:dyDescent="0.3">
      <c r="L117" s="61" t="str">
        <f>+Q47</f>
        <v>Habitantes en situación de calle</v>
      </c>
      <c r="M117" s="56">
        <f>+S47</f>
        <v>715444514.24000001</v>
      </c>
    </row>
    <row r="118" spans="12:13" x14ac:dyDescent="0.3">
      <c r="L118" s="61" t="str">
        <f>+Q48</f>
        <v>Programa personas con discapacidad</v>
      </c>
      <c r="M118" s="56">
        <f>+S48</f>
        <v>1031557329.33</v>
      </c>
    </row>
    <row r="119" spans="12:13" x14ac:dyDescent="0.3">
      <c r="L119" s="61" t="str">
        <f>+Q46</f>
        <v>Fortalecimiento de las Instituciones Democráticas y ciudadanía participativa</v>
      </c>
      <c r="M119" s="56">
        <f>+S46</f>
        <v>422680986.52999997</v>
      </c>
    </row>
    <row r="120" spans="12:13" x14ac:dyDescent="0.3">
      <c r="L120" s="61" t="str">
        <f>+Q41</f>
        <v>Gobierno fortalecido para ser y hacer</v>
      </c>
      <c r="M120" s="56">
        <f>+S41</f>
        <v>598050000</v>
      </c>
    </row>
    <row r="121" spans="12:13" x14ac:dyDescent="0.3">
      <c r="L121" s="61" t="str">
        <f>+Q43</f>
        <v>Prevención del delito</v>
      </c>
      <c r="M121" s="56">
        <f>+S43</f>
        <v>12000000</v>
      </c>
    </row>
    <row r="122" spans="12:13" x14ac:dyDescent="0.3">
      <c r="L122" s="61">
        <f>+Q49</f>
        <v>0</v>
      </c>
      <c r="M122" s="56">
        <f>+S49</f>
        <v>1679414795.5</v>
      </c>
    </row>
    <row r="123" spans="12:13" x14ac:dyDescent="0.3">
      <c r="L123" s="61">
        <f>+Q50</f>
        <v>0</v>
      </c>
      <c r="M123" s="56">
        <f>+S50</f>
        <v>0</v>
      </c>
    </row>
    <row r="124" spans="12:13" x14ac:dyDescent="0.3">
      <c r="L124" s="61">
        <f>+Q51</f>
        <v>0</v>
      </c>
      <c r="M124" s="56">
        <f>+S51</f>
        <v>0</v>
      </c>
    </row>
    <row r="142" spans="7:8" ht="20.399999999999999" x14ac:dyDescent="0.35">
      <c r="G142" s="57"/>
      <c r="H142" s="57"/>
    </row>
    <row r="143" spans="7:8" ht="20.399999999999999" x14ac:dyDescent="0.35">
      <c r="G143" s="59"/>
      <c r="H143" s="59"/>
    </row>
    <row r="144" spans="7:8" ht="20.399999999999999" x14ac:dyDescent="0.35">
      <c r="G144" s="59"/>
      <c r="H144" s="59"/>
    </row>
    <row r="145" spans="7:8" ht="20.399999999999999" x14ac:dyDescent="0.35">
      <c r="G145" s="59"/>
      <c r="H145" s="59"/>
    </row>
    <row r="146" spans="7:8" ht="20.399999999999999" x14ac:dyDescent="0.35">
      <c r="G146" s="59"/>
      <c r="H146" s="59"/>
    </row>
    <row r="147" spans="7:8" ht="20.399999999999999" x14ac:dyDescent="0.35">
      <c r="G147" s="59"/>
      <c r="H147" s="59"/>
    </row>
    <row r="148" spans="7:8" ht="20.399999999999999" x14ac:dyDescent="0.35">
      <c r="G148" s="59"/>
      <c r="H148" s="59"/>
    </row>
  </sheetData>
  <mergeCells count="2">
    <mergeCell ref="A34:C34"/>
    <mergeCell ref="Q34:S34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Gastos</vt:lpstr>
      <vt:lpstr>Graficos</vt:lpstr>
      <vt:lpstr>Gastos!Área_de_impresión</vt:lpstr>
    </vt:vector>
  </TitlesOfParts>
  <Company>C.D.M.B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C.D.M.B</dc:creator>
  <cp:lastModifiedBy>John Miguel Sandoval Acevedo</cp:lastModifiedBy>
  <cp:lastPrinted>2016-06-30T16:32:40Z</cp:lastPrinted>
  <dcterms:created xsi:type="dcterms:W3CDTF">1997-12-17T15:58:23Z</dcterms:created>
  <dcterms:modified xsi:type="dcterms:W3CDTF">2023-04-21T03:42:49Z</dcterms:modified>
</cp:coreProperties>
</file>