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2 - Febrero\Revisados\Publicar\"/>
    </mc:Choice>
  </mc:AlternateContent>
  <xr:revisionPtr revIDLastSave="0" documentId="13_ncr:1_{6F9B8EFE-DA71-43B3-B4D1-7A6F38C9F44A}" xr6:coauthVersionLast="47" xr6:coauthVersionMax="47" xr10:uidLastSave="{00000000-0000-0000-0000-000000000000}"/>
  <bookViews>
    <workbookView xWindow="-21720" yWindow="1335" windowWidth="21840" windowHeight="13020" xr2:uid="{00000000-000D-0000-FFFF-FFFF00000000}"/>
  </bookViews>
  <sheets>
    <sheet name="PA 2023" sheetId="14" r:id="rId1"/>
  </sheets>
  <definedNames>
    <definedName name="_xlnm._FilterDatabase" localSheetId="0" hidden="1">'PA 2023'!$A$8:$BV$67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8" i="14" l="1"/>
  <c r="N61" i="14"/>
  <c r="N58" i="14"/>
  <c r="N55" i="14"/>
  <c r="N37" i="14"/>
  <c r="N23" i="14"/>
  <c r="N67" i="14"/>
  <c r="N64" i="14"/>
  <c r="N63" i="14"/>
  <c r="N60" i="14"/>
  <c r="N57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2" i="14"/>
  <c r="N21" i="14"/>
  <c r="N20" i="14"/>
  <c r="N19" i="14"/>
  <c r="N18" i="14"/>
  <c r="N17" i="14"/>
  <c r="N15" i="14"/>
  <c r="N14" i="14"/>
  <c r="N13" i="14"/>
  <c r="N12" i="14"/>
  <c r="N11" i="14"/>
  <c r="N10" i="14"/>
  <c r="N9" i="14"/>
  <c r="AB67" i="14"/>
  <c r="AB64" i="14"/>
  <c r="AB63" i="14"/>
  <c r="AB61" i="14"/>
  <c r="AB60" i="14"/>
  <c r="AB58" i="14"/>
  <c r="AB57" i="14"/>
  <c r="AB55" i="14"/>
  <c r="AB54" i="14"/>
  <c r="AB53" i="14"/>
  <c r="AB52" i="14"/>
  <c r="AB51" i="14"/>
  <c r="AB50" i="14"/>
  <c r="AB49" i="14"/>
  <c r="AB48" i="14"/>
  <c r="AB47" i="14"/>
  <c r="AB46" i="14"/>
  <c r="AB45" i="14"/>
  <c r="AB44" i="14"/>
  <c r="AB43" i="14"/>
  <c r="AB42" i="14"/>
  <c r="AB41" i="14"/>
  <c r="AB40" i="14"/>
  <c r="AB39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3" i="14"/>
  <c r="AB22" i="14"/>
  <c r="AB21" i="14"/>
  <c r="AB20" i="14"/>
  <c r="AB19" i="14"/>
  <c r="AB18" i="14"/>
  <c r="AB17" i="14"/>
  <c r="AB15" i="14"/>
  <c r="AB14" i="14"/>
  <c r="AB13" i="14"/>
  <c r="AB12" i="14"/>
  <c r="AB11" i="14"/>
  <c r="AB10" i="14"/>
  <c r="AB9" i="14"/>
  <c r="P42" i="14"/>
  <c r="AA15" i="14"/>
  <c r="U15" i="14"/>
  <c r="AA23" i="14"/>
  <c r="U23" i="14"/>
  <c r="Q68" i="14"/>
  <c r="A68" i="14"/>
  <c r="U67" i="14"/>
  <c r="U64" i="14"/>
  <c r="U63" i="14"/>
  <c r="U61" i="14"/>
  <c r="U60" i="14"/>
  <c r="U58" i="14"/>
  <c r="U57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2" i="14"/>
  <c r="U21" i="14"/>
  <c r="U20" i="14"/>
  <c r="U19" i="14"/>
  <c r="U18" i="14"/>
  <c r="U17" i="14"/>
  <c r="U14" i="14"/>
  <c r="U13" i="14"/>
  <c r="U12" i="14"/>
  <c r="U11" i="14"/>
  <c r="U10" i="14"/>
  <c r="U9" i="14"/>
  <c r="AA41" i="14"/>
  <c r="AA42" i="14"/>
  <c r="AA43" i="14"/>
  <c r="AA44" i="14"/>
  <c r="AA45" i="14"/>
  <c r="AA46" i="14"/>
  <c r="U68" i="14"/>
  <c r="V68" i="14"/>
  <c r="AC68" i="14"/>
  <c r="P68" i="14"/>
  <c r="Z68" i="14"/>
  <c r="Y68" i="14"/>
  <c r="X68" i="14"/>
  <c r="W68" i="14"/>
  <c r="AA67" i="14"/>
  <c r="AA64" i="14"/>
  <c r="AA63" i="14"/>
  <c r="AA61" i="14"/>
  <c r="AA60" i="14"/>
  <c r="AA58" i="14"/>
  <c r="AA57" i="14"/>
  <c r="AA55" i="14"/>
  <c r="AA54" i="14"/>
  <c r="AA53" i="14"/>
  <c r="AA52" i="14"/>
  <c r="AA51" i="14"/>
  <c r="AA50" i="14"/>
  <c r="AA49" i="14"/>
  <c r="AA48" i="14"/>
  <c r="AA47" i="14"/>
  <c r="AA40" i="14"/>
  <c r="AA39" i="14"/>
  <c r="AA37" i="14"/>
  <c r="AA36" i="14"/>
  <c r="AA35" i="14"/>
  <c r="AA34" i="14"/>
  <c r="AA33" i="14"/>
  <c r="AA32" i="14"/>
  <c r="AA31" i="14"/>
  <c r="AA30" i="14"/>
  <c r="AA29" i="14"/>
  <c r="AA28" i="14"/>
  <c r="AA27" i="14"/>
  <c r="AA26" i="14"/>
  <c r="AA25" i="14"/>
  <c r="AA22" i="14"/>
  <c r="AA21" i="14"/>
  <c r="AA20" i="14"/>
  <c r="AA19" i="14"/>
  <c r="AA18" i="14"/>
  <c r="AA17" i="14"/>
  <c r="AA14" i="14"/>
  <c r="AA13" i="14"/>
  <c r="AA12" i="14"/>
  <c r="AA11" i="14"/>
  <c r="AA10" i="14"/>
  <c r="AA9" i="14"/>
  <c r="T68" i="14"/>
  <c r="S68" i="14"/>
  <c r="R68" i="14"/>
  <c r="AA68" i="14"/>
</calcChain>
</file>

<file path=xl/sharedStrings.xml><?xml version="1.0" encoding="utf-8"?>
<sst xmlns="http://schemas.openxmlformats.org/spreadsheetml/2006/main" count="573" uniqueCount="247">
  <si>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</si>
  <si>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</si>
  <si>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</si>
  <si>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</si>
  <si>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</si>
  <si>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</si>
  <si>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</si>
  <si>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</si>
  <si>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</si>
  <si>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</si>
  <si>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</si>
  <si>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</si>
  <si>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</si>
  <si>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</si>
  <si>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</si>
  <si>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</si>
  <si>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</si>
  <si>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</si>
  <si>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</si>
  <si>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</si>
  <si>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</si>
  <si>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</si>
  <si>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</si>
  <si>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</si>
  <si>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</si>
  <si>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</si>
  <si>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</si>
  <si>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</si>
  <si>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</si>
  <si>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</si>
  <si>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</si>
  <si>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EQUITATIVA E INCLUYENTE: UNA CIUDAD DE BIENESTAR</t>
  </si>
  <si>
    <t xml:space="preserve"> PLAN DE ACCIÓN - PLAN DE DESARROLLO MUNICIPAL
SECRETARÍA DE SALUD Y AMBIENTE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</si>
  <si>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</si>
  <si>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</si>
  <si>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</si>
  <si>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</si>
  <si>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</si>
  <si>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Sec. Salud y Ambiente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</si>
  <si>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</si>
  <si>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</si>
  <si>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CONSOLIDACIÓN DE LA AUTORIDAD SANITARIA PARA LA GESTIÓN DE LA SALUD PÚBLICA BUCARAMANGA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</si>
  <si>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</si>
  <si>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</si>
  <si>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</si>
  <si>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</si>
  <si>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>Implementar la política pública de participación social en salud.</t>
  </si>
  <si>
    <t>Número de políticas públicas de participación social en salud implementadas.</t>
  </si>
  <si>
    <t>Mantener el seguimiento al 100% de los eventos en vigilancia en salud pública.</t>
  </si>
  <si>
    <t>Porcentaje de eventos en vigilancia en salud pública con seguimiento mantenido.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</si>
  <si>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</si>
  <si>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</si>
  <si>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>Mantener la estrategia de atención primaria en salud.</t>
  </si>
  <si>
    <t>Número de estrategias de atención primaria en salud mantenidas.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</si>
  <si>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</si>
  <si>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</si>
  <si>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</si>
  <si>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</si>
  <si>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</si>
  <si>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</si>
  <si>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</si>
  <si>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Vida Saludable Y La Prevención De Las Enfermedades Transmisibles</t>
  </si>
  <si>
    <t>Lograr y mantener el 95% de cobertura de vacunación en niños y niñas menores de 5 años.</t>
  </si>
  <si>
    <t>Porcentaje de cobertura de vacunación en niños y niñas menores de 5 años.</t>
  </si>
  <si>
    <t>FORTALECIMIENTO DE LAS ACCIONES PARA LA PREVENCIÓN DE LAS ENFERMEDADES TRANSMISIBLES EN EL MUNICIPIO DE BUCARAMANGA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</si>
  <si>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</si>
  <si>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</si>
  <si>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</si>
  <si>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</si>
  <si>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</si>
  <si>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</si>
  <si>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</si>
  <si>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</si>
  <si>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</si>
  <si>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</si>
  <si>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</si>
  <si>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</si>
  <si>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</si>
  <si>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</si>
  <si>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</si>
  <si>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</si>
  <si>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</si>
  <si>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</si>
  <si>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</si>
  <si>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</si>
  <si>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Mantener y fortalecer la estrategia de servicios amigables para adolescentes y jóvenes.</t>
  </si>
  <si>
    <t>Número de estrategias de servicios amigables para adolescentes y jóvenes mantenidas.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</si>
  <si>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</si>
  <si>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</si>
  <si>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</si>
  <si>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</si>
  <si>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</si>
  <si>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DESARROLLO DE LA ESTRATEGIA DE ATENCIÓN INTEGRAL EN PRIMERA INFANCIA “EN BUCARAMANGA ES HACIENDO PARA UN INICIO FELIZ” EN EL MUNICIPIO DE BUCARAMANGA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</si>
  <si>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</si>
  <si>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</si>
  <si>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</si>
  <si>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</si>
  <si>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</si>
  <si>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</si>
  <si>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</si>
  <si>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</si>
  <si>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</si>
  <si>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</si>
  <si>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</si>
  <si>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</si>
  <si>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</si>
  <si>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</si>
  <si>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</si>
  <si>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</si>
  <si>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</si>
  <si>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</si>
  <si>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Realizar la vacunación antirrábica de 100.000 individuos entre caninos y felinos.</t>
  </si>
  <si>
    <t>Número de individuos entre caninos y felinos vacunados con antirrábica.</t>
  </si>
  <si>
    <t>FORTALECIMIENTO DEL PROGRAMA DE SALUD AMBIENTAL EN EL MUNICIPIO BUCARAMANGA</t>
  </si>
  <si>
    <t>Realizar 20.000 esterilizaciones de caninos y felinos.</t>
  </si>
  <si>
    <t>Número de esterilizaciones de caninos y felinos realizadas.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</si>
  <si>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</si>
  <si>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</si>
  <si>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Mantener la estrategia de entorno saludable en la zona urbana y rural.</t>
  </si>
  <si>
    <t>Número de estrategias de entorno saludable mantenidas en la zona urbana y rural.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</si>
  <si>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</si>
  <si>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</si>
  <si>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</si>
  <si>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</si>
  <si>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>Implementar y mantener el Sistema de Emergencias Médicas.</t>
  </si>
  <si>
    <t>Número de Sistemas de Emergencias Médicas implementados y mantenidos.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</si>
  <si>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</si>
  <si>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</si>
  <si>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</si>
  <si>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</si>
  <si>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</si>
  <si>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</si>
  <si>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</si>
  <si>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</si>
  <si>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</si>
  <si>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</si>
  <si>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</si>
  <si>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</si>
  <si>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</si>
  <si>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</si>
  <si>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</si>
  <si>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</si>
  <si>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</si>
  <si>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</si>
  <si>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</si>
  <si>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</si>
  <si>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</si>
  <si>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</si>
  <si>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</si>
  <si>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</si>
  <si>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</si>
  <si>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</si>
  <si>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</si>
  <si>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</si>
  <si>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</si>
  <si>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</si>
  <si>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</si>
  <si>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</si>
  <si>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</si>
  <si>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</si>
  <si>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</si>
  <si>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</si>
  <si>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</si>
  <si>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</si>
  <si>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</si>
  <si>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</si>
  <si>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 xml:space="preserve">CONSTRUCCIÓN Y/O REPOSICIÓN Y/O MEJORAMIENTO DE LA INFRAESTRUCTURA FÍSICA DE CENTROS Y/O UNIDADES DE SALUD DE BUCARAMANGA </t>
  </si>
  <si>
    <t>Construir y/o gestionar el Coso Municipal.</t>
  </si>
  <si>
    <t>BUCARAMANGA CIUDAD VITAL: LA VIDA ES SAGRADA</t>
  </si>
  <si>
    <t>Porcentaje de avance en la construcción y/o gestión del Coso Municipal</t>
  </si>
  <si>
    <r>
      <t xml:space="preserve">Código:  </t>
    </r>
    <r>
      <rPr>
        <sz val="11"/>
        <rFont val="Arial"/>
        <family val="2"/>
      </rPr>
      <t>F-DPM-1210-238,37-030</t>
    </r>
  </si>
  <si>
    <t>FORTALECIMIENTO DE LA PRESTACIÓN DEL SERVICIO PÚBLICO DE ASEO PARA LA GESTIÓN INTEGRAL DE RESIDUOS SÓLIDOS EN EL MUNICIPIO DE BUCARAMANGA</t>
  </si>
  <si>
    <t>Espacio Público Vital</t>
  </si>
  <si>
    <t>Equipamiento Comunitario</t>
  </si>
  <si>
    <t>CONTROL, INSPECCIÓN Y VIGILANCIA A LA PRESTACIÓN DE SERVICIOS DE SALUD DE URGENCIAS Y A LOS PROCESOS DIRIGIDOS A REDUCIR LA MORBIMORTALIDAD DE LAS ENFERMEDADES DE SALUD PÚBLICA EN EL MUNCIPIO DE BUCARAMANGA</t>
  </si>
  <si>
    <t>FORTALECIMIENTO EN EL MODELO DE ATENCIÓN PRIMARIA EN SALUD EN EL MUNICIPIO DE BUCARAMANGA</t>
  </si>
  <si>
    <t>RECURSOS COMPROMETIDOS</t>
  </si>
  <si>
    <t>Código BPIN</t>
  </si>
  <si>
    <t>Nancy Cañón</t>
  </si>
  <si>
    <t>IMPLEMENTACIÓN DE LA ESTRATEGIA "PROMOCIÓN DE LA AFECTIVIDAD COMO FACTOR PROTECTOR DE LA SALUD MENTAL - PROAFECTO" EN LA POBLACIÓN DE BUCARAMANGA</t>
  </si>
  <si>
    <t>DIAGNOSTICO Y EXPEDICIÓN DE LA CERTIFICACIÓN DE DISCAPACIÓN Y REGISTRO DE LA LOCALIZACIÓN Y CARACTERIZACIÓN DE LAS PERSONAS CON DISCAPACIDAD - RLCPD EN EL MUNICIPIO DE BUCARAMANGA</t>
  </si>
  <si>
    <t>FORTALECIMIENTO DE LOS ENTORNOS DE TRABAJO SEGURO Y SALUDABLE PARA LOS TRABAJADORES FORMALES E INFORMALES A TRAVES DE LA CULTURA DE LA PREVENCIÓN EN EL MUNICIPIO DE BUCARAMANGA</t>
  </si>
  <si>
    <t>CONSOLIDACIÓN DE LA ESTRATEGIA DE EDUCACIÓN AMBIENTAL QUE CONTRIBUYA A LA MITIGACIÓN Y ADAPTACIÓN AL CAMBIO CLIMÁTICO EN EL MUNICIPIO DE BUCARAMANGA</t>
  </si>
  <si>
    <t>INVERSIONES DEL 1% DE LOS INGRESOS CORRIENTES PARA LA ADQUISICIÓN Y MANTENIMIENTO DE ÁREAS DE IMPORTANCIA ESTRATÉGICA Y/O FINANCIAMIENTO DE ESQUEMAS DE PAGOS POR SERVICIOS AMBIENTALES PARA GARANTIZAR EL ABASTECIMIENTO HÍDRICO DEL MUNICIPIO DE BUCARAMANGA</t>
  </si>
  <si>
    <t xml:space="preserve">IMPLEMENTACIÓN DE ACCIONES PARA FORTALECER LA CONECTIVIDAD FUNCIONAL ENTRE LAS ÁREAS VERDES URBANAS Y ESTRUCTURA ECOLÓGICA PRINCIPAL PERIURBANA EN EL MUNICIPIO DE BUCARAMANGA </t>
  </si>
  <si>
    <t>APORTES FINANCIEROS PARA GARANTIZAR LA OPERACIÓN CONTINUA Y EL MANTENIMIENTO PERIÓDICO DE LA PLANTA DE TRATAMIENTO DE LIXIVIADOS -PTLX DENTRO DEL MARCO DEL CONVENIO INTERADMINISTRATIVO 517 DE 2014 ENTRE LA EMAB Y EL MUNICIPIO DE BUCARAMANGA</t>
  </si>
  <si>
    <t>PROTECCIÓN DE LA FAUNA URBANO RURAL QUE INTEGRA LOS CORREDORES DE CONECTIVIDAD ECOSISTÉMICOS DEL MUNICIPIO DE BUCARAMANGA</t>
  </si>
  <si>
    <t>TOTAL</t>
  </si>
  <si>
    <t>Adecuar la infraestructura física del centro de Zoonosis.</t>
  </si>
  <si>
    <t>Porcentaje de avance en la adecuación de la infraestructura física del centro de Zoonosis.</t>
  </si>
  <si>
    <t>Meta no programada para la vigencia</t>
  </si>
  <si>
    <t>Adquirir 2 unidades móviles para el área rural.</t>
  </si>
  <si>
    <t>Número de unidades de salud móviles adquiridos para el área rural.</t>
  </si>
  <si>
    <t>TOTAL COMPROMETIDO</t>
  </si>
  <si>
    <t xml:space="preserve">Afiliaciones, novedades, cruces debases de datos de la población del Régimen Subsidiado. </t>
  </si>
  <si>
    <t>2.3.2.02.02.009.1903016.91122.247</t>
  </si>
  <si>
    <t>Seguimiento al Plan Territorial de Salud, formulación de proyectos, acciones de apoyo a la subsecretaría de Salud Pública, informes de calidad, planes de mejoramiento y calibración de equipos de la Secretaría de Salud y apoyo a la gestión de la Salud Pública.</t>
  </si>
  <si>
    <t>2.3.2.02.02.009.1905019.91122.247</t>
  </si>
  <si>
    <t>Implementación de la política de participación social</t>
  </si>
  <si>
    <t>2.3.2.02.02.009.1905019.91122.209</t>
  </si>
  <si>
    <t>Se realiza vigilancia a todos los eventos de interes en salud pública, el cumplimiento de los protocolos, reporte de la Resolución 4505, Estadícas vitales.</t>
  </si>
  <si>
    <t>2.3.2.02.02.009.1903031.91122.209
2.3.2.02.02.009.1903031.91122.201</t>
  </si>
  <si>
    <t>Pagos de la población afiliada en el Régimen Subsidiado.
Pagos por la prestación de servicios de salud a la población migrante.
Pagos a la Supersalud.</t>
  </si>
  <si>
    <t>2.3.2.02.02.009.1903011.91310.279
2.3.2.02.02.009.1906004.91310.208
2.3.2.02.02.009.1906004.91310.247
2.3.2.02.02.009.1906004.91310.279
2.3.2.02.02.009.1906004.91310.292
2.3.2.02.02.009.1906004.93121.275</t>
  </si>
  <si>
    <t xml:space="preserve">Auditorías a los servicios de salud de las IPS públicas y privadas y de las EPS.
Vigilancia a la prestación de servicios de salud a través de la interoperabilidad de la historia clínica.
Inspección, vigilancia y control a la sistema de seguridad social en salud y al cumplimiento de las Rutas de Atención en salud </t>
  </si>
  <si>
    <t xml:space="preserve">2.3.2.02.02.009.1906029.91122.274
2.3.2.02.02.009.1906029.91122.271
2.3.2.02.02.009.1906029.91122.247
</t>
  </si>
  <si>
    <t xml:space="preserve">Realizar adecuación, repotenciación de la Infraestructura Física y dotación del la ESE ISABU, </t>
  </si>
  <si>
    <t>2.3.2.02.02.009.1906030.53129.269
2.3.2.02.02.009.1906030.53129.275</t>
  </si>
  <si>
    <t>Desarrollar la Estrategia de Atención Primaria en Salud.</t>
  </si>
  <si>
    <t>2.3.2.02.02.009.1905019.91122.201
2.3.2.02.02.009.1905019.91122.201
2.3.2.02.02.009.1905019.91122.270
2.3.2.02.02.009.1905019.91122.247</t>
  </si>
  <si>
    <t>Realizar actividad física en parques de la ciudad para promover estilos de vida saludable y prevenir enfermedades cónicas no transmisibles.</t>
  </si>
  <si>
    <t>Realizar el seguimiento a las enfermedades crónicas no transmisibles en las EAPB e IPS. Igualmenente realizar acciones de promoción de la salud y prevención de la enfermedad.</t>
  </si>
  <si>
    <t>Actividades que desarrollan el programa de tuberculosis, hansen y enfermedades transmitidas por vectores.</t>
  </si>
  <si>
    <t>2.3.2.02.02.009.1905026.91122.209
2.3.2.02.02.009.1905026.91122.247</t>
  </si>
  <si>
    <t>Seguimiento a la cobertura de vacunación, labores del centro de acopio, comité PAI, seguimiento al Paiweb.</t>
  </si>
  <si>
    <t>2.3.2.02.02.009.1905027.91122.209</t>
  </si>
  <si>
    <t>Relizar acciones de la Promoción de la Salud y Prevención de la Enfermedad en el Programa de Salud Mental</t>
  </si>
  <si>
    <t>Ejecutar la estrategia PROAFECTO en la población de Bucaramanga</t>
  </si>
  <si>
    <t>2.3.2.02.02.009.1905022.91122.209
2.3.2.02.02.009.1905022.91122.201
2.3.2.02.02.009.1905022.91122.247</t>
  </si>
  <si>
    <t>2.3.2.02.02.009.1905022.91122.209
2.3.2.02.02.009.1905022.91122.247</t>
  </si>
  <si>
    <t>Mantener el Plan de Seguridad Alimentaria y Nutricional del Municipio de Bucaramanga</t>
  </si>
  <si>
    <t>Ejecutar las estrategias de Bajo peso al nacer, desnutrición aguda, IAMI y lactancia materna.</t>
  </si>
  <si>
    <t>2.3.2.02.02.009.1905028.91122.209
2.3.2.02.02.009.1905028.91122.201</t>
  </si>
  <si>
    <t xml:space="preserve">Realizar pruebas rápida para el tamizaje de VIH (cuarta generación) a población clave (HSH y Trabajadoras sexuales)  y registro de la información en el SISCOSSR. </t>
  </si>
  <si>
    <t>Realizar acciones de promoción de la saludy prevención dela enfermedad que garantice el trato digno.</t>
  </si>
  <si>
    <t>Desarrollar la estrategia de información, educación y comunicación para fortalecer valores en derechos sexuales y reproductivos.</t>
  </si>
  <si>
    <t>Realizar inspección, vigilancia y control a las IPS y EAPB en el cumplimiento de la Resolución 3280 en la RIA de mantenimiento de la salud en el adolescente y jóven.</t>
  </si>
  <si>
    <t>Desarrollar la estrategia de atención integral en primera infancia "En Bucaramanga es haciendo para un inicio feliz".</t>
  </si>
  <si>
    <t>Fortalecer al 100% las acciones en salud publica en el municipio de Bucaramanga para la garantía de los derechos en Salud y Protección de la población vulnerable.</t>
  </si>
  <si>
    <t>Desarrollar acciones en salud publica en el municipio de Bucaramanga para la garantía de los derechos en Salud y Protección de la población vulnerable.</t>
  </si>
  <si>
    <t>Realizar la valoración clínica multidisciplinaria, simultanea como el procedimiento requerido para la certificación de personas con discapacidad en el Municipio de Bucaramanga</t>
  </si>
  <si>
    <t>2.3.2.02.02.009.1905040.91310.201
2.3.2.02.02.009.1905040.91310.247</t>
  </si>
  <si>
    <t xml:space="preserve">Desarrolla las visitas de Auditorias a las IPS para veificar los planes de emergencias y el programa familiar de emergencias </t>
  </si>
  <si>
    <t xml:space="preserve">Desarrollar las acciones del  Sistema de emergencias médicas del Municipio de Bucaramanga </t>
  </si>
  <si>
    <t xml:space="preserve">Realizar acciones de promoción de la salud laboral yprevención del riesgo en la población formal e informal.  </t>
  </si>
  <si>
    <t>2.3.2.02.02.009.1905030.91122.209</t>
  </si>
  <si>
    <t>2.3.2.02.02.009.1905030.91122.201</t>
  </si>
  <si>
    <t>2.3.2.02.02.009.1905025.91122.209
2.3.2.02.02.009.1905025.91122.201</t>
  </si>
  <si>
    <t>REPOSICIÓN DE LOS ASCENSORES DE LA SEDE HOSPITAL LOCAL DEL NORTE DE LA ESE INSTITUTO DE SALUD DE BUCARAMANGA</t>
  </si>
  <si>
    <t>2.3.2.02.02.009.1905023.91122.209
2.3.2.02.02.009.1905023.91122.201</t>
  </si>
  <si>
    <t>2.3.2.02.02.009.1905021.91122.209</t>
  </si>
  <si>
    <t>2.3.2.02.02.009.1903038.91122.201
2.3.2.02.02.009.1903040.91122.201
2.3.2.02.02.009.1903042.91122.201</t>
  </si>
  <si>
    <t>2.3.2.02.02.009.1903040.94219.209
2.3.2.02.02.009.1903038.91122.201
2.3.2.02.02.009.1903040.91122.201
2.3.2.02.02.009.1903042.91122.201</t>
  </si>
  <si>
    <t>2.3.2.02.02.009.1903042.91122.209
2.3.2.02.02.009.1903038.91122.201
2.3.2.02.02.009.1903040.91122.201
2.3.2.02.02.009.1903042.91122.201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</si>
  <si>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</si>
  <si>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</si>
  <si>
    <t>AVANCE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</si>
</sst>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\ #,##0;\-&quot;$&quot;\ #,##0"/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  <numFmt numFmtId="168" formatCode="0.0%"/>
    <numFmt numFmtId="169" formatCode="&quot;$&quot;\ #,##0.00"/>
    <numFmt numFmtId="170" formatCode="#,##0.0"/>
    <numFmt numFmtId="171" formatCode="_(* #,##0.00_);_(* \(#,##0.00\);_(* &quot;-&quot;_);_(@_)"/>
    <numFmt numFmtId="172" formatCode="_-&quot;$&quot;\ * #,##0.0000_-;\-&quot;$&quot;\ * #,##0.0000_-;_-&quot;$&quot;\ * &quot;-&quot;??_-;_-@_-"/>
  </numFmts>
  <fonts count="8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66">
    <xf numFmtId="0" fontId="0" fillId="0" borderId="0" xfId="0"/>
    <xf numFmtId="0" fontId="7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2" xfId="108" applyFont="1" applyFill="1" applyBorder="1" applyAlignment="1">
      <alignment horizontal="center" vertical="center"/>
    </xf>
    <xf numFmtId="0" fontId="7" fillId="2" borderId="2" xfId="108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7" fillId="0" borderId="2" xfId="107" applyFont="1" applyFill="1" applyBorder="1" applyAlignment="1">
      <alignment horizontal="center" vertical="center" wrapText="1"/>
    </xf>
    <xf numFmtId="166" fontId="6" fillId="0" borderId="2" xfId="110" applyNumberFormat="1" applyFont="1" applyFill="1" applyBorder="1" applyAlignment="1">
      <alignment horizontal="right" vertical="center" wrapText="1"/>
    </xf>
    <xf numFmtId="166" fontId="6" fillId="0" borderId="2" xfId="112" applyNumberFormat="1" applyFont="1" applyFill="1" applyBorder="1" applyAlignment="1">
      <alignment horizontal="right" vertical="center" wrapText="1"/>
    </xf>
    <xf numFmtId="166" fontId="3" fillId="0" borderId="2" xfId="112" applyNumberFormat="1" applyFont="1" applyBorder="1" applyAlignment="1">
      <alignment horizontal="right"/>
    </xf>
    <xf numFmtId="166" fontId="3" fillId="0" borderId="2" xfId="112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/>
    </xf>
    <xf numFmtId="166" fontId="3" fillId="0" borderId="2" xfId="113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6" fontId="3" fillId="0" borderId="2" xfId="113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6" fontId="3" fillId="0" borderId="2" xfId="112" applyNumberFormat="1" applyFont="1" applyFill="1" applyBorder="1" applyAlignment="1">
      <alignment horizontal="right" vertical="center"/>
    </xf>
    <xf numFmtId="166" fontId="4" fillId="0" borderId="2" xfId="112" applyNumberFormat="1" applyFont="1" applyFill="1" applyBorder="1" applyAlignment="1">
      <alignment horizontal="right" vertical="center" wrapText="1"/>
    </xf>
    <xf numFmtId="5" fontId="3" fillId="0" borderId="2" xfId="112" applyNumberFormat="1" applyFont="1" applyFill="1" applyBorder="1" applyAlignment="1">
      <alignment horizontal="center" vertical="center" wrapText="1"/>
    </xf>
    <xf numFmtId="5" fontId="3" fillId="0" borderId="2" xfId="112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166" fontId="6" fillId="0" borderId="2" xfId="110" applyNumberFormat="1" applyFont="1" applyFill="1" applyBorder="1" applyAlignment="1">
      <alignment horizontal="right"/>
    </xf>
    <xf numFmtId="166" fontId="3" fillId="0" borderId="2" xfId="109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justify" vertical="center"/>
    </xf>
    <xf numFmtId="0" fontId="6" fillId="2" borderId="6" xfId="108" applyFont="1" applyFill="1" applyBorder="1" applyAlignment="1">
      <alignment horizontal="justify"/>
    </xf>
    <xf numFmtId="0" fontId="6" fillId="2" borderId="7" xfId="108" applyFont="1" applyFill="1" applyBorder="1"/>
    <xf numFmtId="9" fontId="7" fillId="2" borderId="7" xfId="108" applyNumberFormat="1" applyFont="1" applyFill="1" applyBorder="1" applyAlignment="1">
      <alignment horizontal="center" vertical="center"/>
    </xf>
    <xf numFmtId="9" fontId="7" fillId="2" borderId="8" xfId="108" applyNumberFormat="1" applyFont="1" applyFill="1" applyBorder="1" applyAlignment="1">
      <alignment horizontal="center" vertical="center"/>
    </xf>
    <xf numFmtId="0" fontId="7" fillId="2" borderId="8" xfId="108" applyFont="1" applyFill="1" applyBorder="1" applyAlignment="1">
      <alignment vertical="center"/>
    </xf>
    <xf numFmtId="0" fontId="6" fillId="2" borderId="2" xfId="108" applyFont="1" applyFill="1" applyBorder="1" applyAlignment="1">
      <alignment vertical="center"/>
    </xf>
    <xf numFmtId="165" fontId="6" fillId="2" borderId="2" xfId="114" applyNumberFormat="1" applyFont="1" applyFill="1" applyBorder="1" applyAlignment="1">
      <alignment vertical="center"/>
    </xf>
    <xf numFmtId="165" fontId="7" fillId="2" borderId="2" xfId="114" applyNumberFormat="1" applyFont="1" applyFill="1" applyBorder="1" applyAlignment="1">
      <alignment vertical="center"/>
    </xf>
    <xf numFmtId="167" fontId="3" fillId="0" borderId="0" xfId="110" applyNumberFormat="1" applyFont="1"/>
    <xf numFmtId="0" fontId="7" fillId="2" borderId="6" xfId="108" applyFont="1" applyFill="1" applyBorder="1" applyAlignment="1">
      <alignment horizontal="center" vertical="center"/>
    </xf>
    <xf numFmtId="166" fontId="7" fillId="2" borderId="2" xfId="110" applyNumberFormat="1" applyFont="1" applyFill="1" applyBorder="1" applyAlignment="1">
      <alignment horizontal="right" vertical="center" wrapText="1"/>
    </xf>
    <xf numFmtId="0" fontId="6" fillId="3" borderId="0" xfId="108" applyFont="1" applyFill="1" applyAlignment="1">
      <alignment vertical="top"/>
    </xf>
    <xf numFmtId="0" fontId="6" fillId="3" borderId="0" xfId="108" applyFont="1" applyFill="1" applyAlignment="1">
      <alignment horizontal="center" vertical="top"/>
    </xf>
    <xf numFmtId="0" fontId="6" fillId="3" borderId="0" xfId="108" applyFont="1" applyFill="1" applyAlignment="1">
      <alignment vertical="top" wrapText="1"/>
    </xf>
    <xf numFmtId="0" fontId="6" fillId="3" borderId="3" xfId="108" applyFont="1" applyFill="1" applyBorder="1" applyAlignment="1">
      <alignment horizontal="left" vertical="top" wrapText="1"/>
    </xf>
    <xf numFmtId="0" fontId="6" fillId="0" borderId="0" xfId="108" applyFont="1"/>
    <xf numFmtId="0" fontId="6" fillId="3" borderId="0" xfId="108" applyFont="1" applyFill="1" applyAlignment="1">
      <alignment horizontal="center" vertical="center"/>
    </xf>
    <xf numFmtId="0" fontId="6" fillId="3" borderId="0" xfId="108" applyFont="1" applyFill="1" applyAlignment="1">
      <alignment horizontal="center" vertical="center" wrapText="1"/>
    </xf>
    <xf numFmtId="0" fontId="6" fillId="3" borderId="3" xfId="108" applyFont="1" applyFill="1" applyBorder="1" applyAlignment="1">
      <alignment horizontal="left" vertical="center" wrapText="1"/>
    </xf>
    <xf numFmtId="0" fontId="6" fillId="0" borderId="0" xfId="108" applyFont="1" applyAlignment="1">
      <alignment horizontal="center" vertical="center"/>
    </xf>
    <xf numFmtId="0" fontId="6" fillId="0" borderId="0" xfId="108" applyFont="1" applyAlignment="1">
      <alignment vertical="center"/>
    </xf>
    <xf numFmtId="0" fontId="6" fillId="0" borderId="0" xfId="108" applyFont="1" applyAlignment="1">
      <alignment horizontal="right"/>
    </xf>
    <xf numFmtId="0" fontId="6" fillId="0" borderId="0" xfId="108" applyFont="1" applyAlignment="1">
      <alignment horizontal="center"/>
    </xf>
    <xf numFmtId="0" fontId="6" fillId="0" borderId="0" xfId="108" applyFont="1" applyAlignment="1">
      <alignment wrapText="1"/>
    </xf>
    <xf numFmtId="0" fontId="6" fillId="0" borderId="0" xfId="108" applyFont="1" applyAlignment="1">
      <alignment horizontal="left" wrapText="1"/>
    </xf>
    <xf numFmtId="0" fontId="3" fillId="0" borderId="0" xfId="108" applyFont="1"/>
    <xf numFmtId="9" fontId="7" fillId="2" borderId="4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 wrapText="1"/>
    </xf>
    <xf numFmtId="5" fontId="6" fillId="0" borderId="2" xfId="115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9" fontId="5" fillId="0" borderId="2" xfId="107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right" vertical="center"/>
    </xf>
    <xf numFmtId="169" fontId="3" fillId="0" borderId="2" xfId="0" applyNumberFormat="1" applyFont="1" applyBorder="1" applyAlignment="1">
      <alignment horizontal="right" vertical="center"/>
    </xf>
    <xf numFmtId="166" fontId="3" fillId="0" borderId="2" xfId="112" applyNumberFormat="1" applyFont="1" applyBorder="1" applyAlignment="1">
      <alignment horizontal="right" vertical="center"/>
    </xf>
    <xf numFmtId="169" fontId="7" fillId="2" borderId="2" xfId="110" applyNumberFormat="1" applyFont="1" applyFill="1" applyBorder="1" applyAlignment="1">
      <alignment horizontal="right" vertical="center" wrapText="1"/>
    </xf>
    <xf numFmtId="4" fontId="3" fillId="0" borderId="2" xfId="112" applyNumberFormat="1" applyFont="1" applyFill="1" applyBorder="1" applyAlignment="1">
      <alignment horizontal="right" vertical="center" wrapText="1"/>
    </xf>
    <xf numFmtId="169" fontId="3" fillId="0" borderId="2" xfId="112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70" fontId="6" fillId="2" borderId="2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166" fontId="3" fillId="0" borderId="2" xfId="110" applyNumberFormat="1" applyFont="1" applyFill="1" applyBorder="1" applyAlignment="1">
      <alignment horizontal="right" vertical="center" wrapText="1"/>
    </xf>
    <xf numFmtId="0" fontId="6" fillId="3" borderId="0" xfId="108" applyFont="1" applyFill="1" applyAlignment="1">
      <alignment horizontal="left" vertical="top"/>
    </xf>
    <xf numFmtId="0" fontId="6" fillId="3" borderId="0" xfId="108" applyFont="1" applyFill="1" applyAlignment="1">
      <alignment horizontal="left" vertical="center"/>
    </xf>
    <xf numFmtId="0" fontId="7" fillId="2" borderId="7" xfId="108" applyFont="1" applyFill="1" applyBorder="1" applyAlignment="1">
      <alignment horizontal="left" vertical="center"/>
    </xf>
    <xf numFmtId="166" fontId="6" fillId="0" borderId="2" xfId="110" applyNumberFormat="1" applyFont="1" applyFill="1" applyBorder="1" applyAlignment="1">
      <alignment horizontal="left" vertical="center" wrapText="1"/>
    </xf>
    <xf numFmtId="171" fontId="0" fillId="0" borderId="2" xfId="117" applyNumberFormat="1" applyFont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 wrapText="1"/>
    </xf>
    <xf numFmtId="0" fontId="6" fillId="2" borderId="2" xfId="108" applyFont="1" applyFill="1" applyBorder="1" applyAlignment="1">
      <alignment horizontal="left" vertical="center"/>
    </xf>
    <xf numFmtId="0" fontId="6" fillId="0" borderId="0" xfId="108" applyFont="1" applyAlignment="1">
      <alignment horizontal="left"/>
    </xf>
    <xf numFmtId="0" fontId="6" fillId="0" borderId="0" xfId="0" applyFont="1" applyAlignment="1">
      <alignment horizontal="left"/>
    </xf>
    <xf numFmtId="166" fontId="3" fillId="0" borderId="2" xfId="112" applyNumberFormat="1" applyFont="1" applyFill="1" applyBorder="1" applyAlignment="1">
      <alignment horizontal="right"/>
    </xf>
    <xf numFmtId="0" fontId="3" fillId="0" borderId="2" xfId="0" applyFont="1" applyFill="1" applyBorder="1"/>
    <xf numFmtId="166" fontId="6" fillId="0" borderId="2" xfId="0" applyNumberFormat="1" applyFont="1" applyFill="1" applyBorder="1" applyAlignment="1">
      <alignment horizontal="right"/>
    </xf>
    <xf numFmtId="167" fontId="6" fillId="0" borderId="0" xfId="110" applyNumberFormat="1" applyFont="1"/>
    <xf numFmtId="172" fontId="6" fillId="0" borderId="0" xfId="108" applyNumberFormat="1" applyFont="1"/>
    <xf numFmtId="0" fontId="6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justify" vertical="center" wrapText="1"/>
    </xf>
    <xf numFmtId="164" fontId="3" fillId="0" borderId="2" xfId="111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164" fontId="6" fillId="0" borderId="4" xfId="0" applyNumberFormat="1" applyFont="1" applyFill="1" applyBorder="1" applyAlignment="1">
      <alignment horizontal="justify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9" fontId="6" fillId="2" borderId="2" xfId="107" applyFont="1" applyFill="1" applyBorder="1" applyAlignment="1">
      <alignment horizontal="center" vertical="center" wrapText="1"/>
    </xf>
    <xf numFmtId="9" fontId="6" fillId="0" borderId="2" xfId="113" applyFont="1" applyFill="1" applyBorder="1" applyAlignment="1" applyProtection="1">
      <alignment horizontal="center" vertical="center" wrapText="1"/>
    </xf>
    <xf numFmtId="9" fontId="7" fillId="2" borderId="2" xfId="113" applyFont="1" applyFill="1" applyBorder="1" applyAlignment="1" applyProtection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6" fontId="7" fillId="2" borderId="1" xfId="110" applyNumberFormat="1" applyFont="1" applyFill="1" applyBorder="1" applyAlignment="1">
      <alignment horizontal="right" vertical="center" wrapText="1"/>
    </xf>
    <xf numFmtId="166" fontId="7" fillId="2" borderId="4" xfId="110" applyNumberFormat="1" applyFont="1" applyFill="1" applyBorder="1" applyAlignment="1">
      <alignment horizontal="right" vertical="center" wrapText="1"/>
    </xf>
    <xf numFmtId="9" fontId="6" fillId="0" borderId="1" xfId="113" applyFont="1" applyFill="1" applyBorder="1" applyAlignment="1" applyProtection="1">
      <alignment horizontal="center" vertical="center" wrapText="1"/>
    </xf>
    <xf numFmtId="9" fontId="6" fillId="0" borderId="4" xfId="113" applyFont="1" applyFill="1" applyBorder="1" applyAlignment="1" applyProtection="1">
      <alignment horizontal="center" vertical="center" wrapText="1"/>
    </xf>
    <xf numFmtId="5" fontId="3" fillId="0" borderId="1" xfId="112" applyNumberFormat="1" applyFont="1" applyFill="1" applyBorder="1" applyAlignment="1">
      <alignment horizontal="center" vertical="center" wrapText="1"/>
    </xf>
    <xf numFmtId="5" fontId="3" fillId="0" borderId="4" xfId="11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6" fillId="0" borderId="5" xfId="113" applyFont="1" applyFill="1" applyBorder="1" applyAlignment="1" applyProtection="1">
      <alignment horizontal="center" vertical="center" wrapText="1"/>
    </xf>
    <xf numFmtId="5" fontId="3" fillId="0" borderId="5" xfId="112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166" fontId="7" fillId="2" borderId="5" xfId="11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2" xfId="111" applyNumberFormat="1" applyFont="1" applyBorder="1" applyAlignment="1">
      <alignment horizontal="left" vertical="center" wrapText="1"/>
    </xf>
    <xf numFmtId="2" fontId="7" fillId="0" borderId="6" xfId="111" applyNumberFormat="1" applyFont="1" applyBorder="1" applyAlignment="1">
      <alignment horizontal="left" vertical="center" wrapText="1"/>
    </xf>
    <xf numFmtId="2" fontId="7" fillId="0" borderId="7" xfId="111" applyNumberFormat="1" applyFont="1" applyBorder="1" applyAlignment="1">
      <alignment horizontal="left" vertical="center" wrapText="1"/>
    </xf>
    <xf numFmtId="2" fontId="7" fillId="0" borderId="8" xfId="111" applyNumberFormat="1" applyFont="1" applyBorder="1" applyAlignment="1">
      <alignment horizontal="left" vertical="center" wrapText="1"/>
    </xf>
    <xf numFmtId="0" fontId="7" fillId="2" borderId="1" xfId="108" applyFont="1" applyFill="1" applyBorder="1" applyAlignment="1">
      <alignment horizontal="center" vertical="center" wrapText="1"/>
    </xf>
    <xf numFmtId="0" fontId="7" fillId="2" borderId="4" xfId="108" applyFont="1" applyFill="1" applyBorder="1" applyAlignment="1">
      <alignment horizontal="center" vertical="center" wrapText="1"/>
    </xf>
    <xf numFmtId="0" fontId="7" fillId="2" borderId="6" xfId="108" applyFont="1" applyFill="1" applyBorder="1" applyAlignment="1">
      <alignment horizontal="center" vertical="center" wrapText="1"/>
    </xf>
    <xf numFmtId="0" fontId="7" fillId="2" borderId="8" xfId="108" applyFont="1" applyFill="1" applyBorder="1" applyAlignment="1">
      <alignment horizontal="center" vertical="center" wrapText="1"/>
    </xf>
    <xf numFmtId="7" fontId="3" fillId="0" borderId="1" xfId="112" applyNumberFormat="1" applyFont="1" applyFill="1" applyBorder="1" applyAlignment="1">
      <alignment horizontal="center" vertical="center" wrapText="1"/>
    </xf>
    <xf numFmtId="7" fontId="3" fillId="0" borderId="4" xfId="112" applyNumberFormat="1" applyFont="1" applyFill="1" applyBorder="1" applyAlignment="1">
      <alignment horizontal="center" vertical="center" wrapText="1"/>
    </xf>
    <xf numFmtId="2" fontId="6" fillId="0" borderId="0" xfId="108" applyNumberFormat="1" applyFont="1" applyAlignment="1">
      <alignment horizontal="center" vertical="center" wrapText="1"/>
    </xf>
    <xf numFmtId="2" fontId="7" fillId="0" borderId="8" xfId="108" applyNumberFormat="1" applyFont="1" applyBorder="1" applyAlignment="1">
      <alignment horizontal="center" vertical="center" wrapText="1"/>
    </xf>
    <xf numFmtId="2" fontId="7" fillId="0" borderId="2" xfId="108" applyNumberFormat="1" applyFont="1" applyBorder="1" applyAlignment="1">
      <alignment horizontal="center" vertical="center" wrapText="1"/>
    </xf>
    <xf numFmtId="2" fontId="7" fillId="0" borderId="2" xfId="108" applyNumberFormat="1" applyFont="1" applyBorder="1" applyAlignment="1">
      <alignment horizontal="left" vertical="center" wrapText="1"/>
    </xf>
    <xf numFmtId="2" fontId="7" fillId="0" borderId="9" xfId="108" applyNumberFormat="1" applyFont="1" applyBorder="1" applyAlignment="1">
      <alignment horizontal="center" vertical="center" wrapText="1"/>
    </xf>
    <xf numFmtId="2" fontId="7" fillId="0" borderId="1" xfId="108" applyNumberFormat="1" applyFont="1" applyBorder="1" applyAlignment="1">
      <alignment horizontal="center" vertical="center" wrapText="1"/>
    </xf>
    <xf numFmtId="2" fontId="7" fillId="0" borderId="1" xfId="108" applyNumberFormat="1" applyFont="1" applyBorder="1" applyAlignment="1">
      <alignment horizontal="left" vertical="center" wrapText="1"/>
    </xf>
    <xf numFmtId="0" fontId="7" fillId="2" borderId="6" xfId="108" applyFont="1" applyFill="1" applyBorder="1" applyAlignment="1">
      <alignment horizontal="center" vertical="center"/>
    </xf>
    <xf numFmtId="0" fontId="7" fillId="2" borderId="7" xfId="108" applyFont="1" applyFill="1" applyBorder="1" applyAlignment="1">
      <alignment horizontal="center" vertical="center"/>
    </xf>
    <xf numFmtId="0" fontId="7" fillId="2" borderId="8" xfId="108" applyFont="1" applyFill="1" applyBorder="1" applyAlignment="1">
      <alignment horizontal="center" vertical="center"/>
    </xf>
    <xf numFmtId="0" fontId="4" fillId="0" borderId="2" xfId="108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top"/>
    </xf>
    <xf numFmtId="0" fontId="4" fillId="0" borderId="6" xfId="108" applyFont="1" applyBorder="1" applyAlignment="1">
      <alignment horizontal="left" vertical="center"/>
    </xf>
    <xf numFmtId="0" fontId="4" fillId="0" borderId="7" xfId="108" applyFont="1" applyBorder="1" applyAlignment="1">
      <alignment horizontal="left" vertical="center"/>
    </xf>
    <xf numFmtId="0" fontId="4" fillId="0" borderId="8" xfId="108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7" fillId="2" borderId="2" xfId="108" applyFont="1" applyFill="1" applyBorder="1" applyAlignment="1" applyProtection="1">
      <alignment horizontal="center" vertical="center"/>
      <protection locked="0"/>
    </xf>
    <xf numFmtId="166" fontId="3" fillId="0" borderId="1" xfId="113" applyNumberFormat="1" applyFont="1" applyFill="1" applyBorder="1" applyAlignment="1">
      <alignment horizontal="center" vertical="center" wrapText="1"/>
    </xf>
    <xf numFmtId="166" fontId="3" fillId="0" borderId="4" xfId="11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</cellXfs>
  <cellStyles count="1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[0]" xfId="117" builtinId="6"/>
    <cellStyle name="Moneda" xfId="115" builtinId="4"/>
    <cellStyle name="Moneda [0]" xfId="109" builtinId="7"/>
    <cellStyle name="Moneda 2" xfId="112" xr:uid="{CFF7AE6B-11ED-41D2-901F-C4CAF52A4FD2}"/>
    <cellStyle name="Moneda 2 3" xfId="116" xr:uid="{810AEE84-4060-4462-8A65-BF0ED125D267}"/>
    <cellStyle name="Moneda 3" xfId="114" xr:uid="{952F1601-9D3B-4017-9045-3026D51F2135}"/>
    <cellStyle name="Normal" xfId="0" builtinId="0"/>
    <cellStyle name="Normal 2" xfId="108" xr:uid="{00000000-0005-0000-0000-00006E000000}"/>
    <cellStyle name="Normal 2 2" xfId="111" xr:uid="{407B308C-7A3D-437D-BD56-06BB29D1C852}"/>
    <cellStyle name="Porcentaje" xfId="107" builtinId="5"/>
    <cellStyle name="Porcentaje 2" xfId="113" xr:uid="{5B15674D-FBD1-4D66-B9B0-E10944B18BDC}"/>
  </cellStyles>
  <dxfs count="21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00CC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310433</xdr:colOff>
      <xdr:row>0</xdr:row>
      <xdr:rowOff>55033</xdr:rowOff>
    </xdr:from>
    <xdr:to>
      <xdr:col>1</xdr:col>
      <xdr:colOff>352895</xdr:colOff>
      <xdr:row>3</xdr:row>
      <xdr:rowOff>113806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433" y="55033"/>
          <a:ext cx="618195" cy="630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75"/>
  <sheetViews>
    <sheetView showGridLines="0" tabSelected="1" zoomScale="60" zoomScaleNormal="60" workbookViewId="0">
      <pane ySplit="8" topLeftCell="A9" activePane="bottomLeft" state="frozen"/>
      <selection pane="bottomLeft" activeCell="H11" sqref="H11"/>
    </sheetView>
  </sheetViews>
  <sheetFormatPr baseColWidth="10" defaultColWidth="0" defaultRowHeight="14.25" zeroHeight="1" x14ac:dyDescent="0.2"/>
  <cols>
    <col min="1" max="1" width="7.5" style="4" customWidth="1"/>
    <col min="2" max="2" width="25.875" style="4" customWidth="1"/>
    <col min="3" max="4" width="27.5" style="4" customWidth="1"/>
    <col min="5" max="6" width="53.875" style="4" customWidth="1"/>
    <col min="7" max="7" width="16.625" style="5" customWidth="1"/>
    <col min="8" max="8" width="61.125" style="4" customWidth="1"/>
    <col min="9" max="9" width="42.125" style="4" customWidth="1"/>
    <col min="10" max="10" width="14.375" style="4" customWidth="1"/>
    <col min="11" max="11" width="16" style="4" customWidth="1"/>
    <col min="12" max="12" width="14.625" style="4" customWidth="1"/>
    <col min="13" max="13" width="12.875" style="4" customWidth="1"/>
    <col min="14" max="14" width="15.125" style="4" customWidth="1"/>
    <col min="15" max="15" width="33.125" style="3" customWidth="1"/>
    <col min="16" max="20" width="18.125" style="3" customWidth="1"/>
    <col min="21" max="21" width="27.375" style="3" customWidth="1"/>
    <col min="22" max="26" width="20.125" style="3" customWidth="1"/>
    <col min="27" max="27" width="23.875" style="4" customWidth="1"/>
    <col min="28" max="28" width="16.125" style="6" customWidth="1"/>
    <col min="29" max="29" width="18.625" style="4" customWidth="1"/>
    <col min="30" max="30" width="24.25" style="4" customWidth="1"/>
    <col min="31" max="31" width="22" style="4" customWidth="1"/>
    <col min="32" max="33" width="11.125" style="4" customWidth="1"/>
    <col min="34" max="87" width="0" style="4" hidden="1" customWidth="1"/>
    <col min="88" max="16384" width="11.125" style="4" hidden="1"/>
  </cols>
  <sheetData>
    <row r="1" spans="1:74" ht="15" x14ac:dyDescent="0.2">
      <c r="A1" s="140"/>
      <c r="B1" s="141" t="s">
        <v>32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30" t="s">
        <v>170</v>
      </c>
      <c r="AD1" s="130"/>
      <c r="AE1" s="130"/>
    </row>
    <row r="2" spans="1:74" ht="15" x14ac:dyDescent="0.2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31" t="s">
        <v>244</v>
      </c>
      <c r="AD2" s="132"/>
      <c r="AE2" s="133"/>
    </row>
    <row r="3" spans="1:74" ht="15" customHeight="1" x14ac:dyDescent="0.2">
      <c r="A3" s="140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31" t="s">
        <v>245</v>
      </c>
      <c r="AD3" s="132"/>
      <c r="AE3" s="133"/>
    </row>
    <row r="4" spans="1:74" ht="15" x14ac:dyDescent="0.2">
      <c r="A4" s="140"/>
      <c r="B4" s="144"/>
      <c r="C4" s="145"/>
      <c r="D4" s="142"/>
      <c r="E4" s="142"/>
      <c r="F4" s="142"/>
      <c r="G4" s="142"/>
      <c r="H4" s="145"/>
      <c r="I4" s="145"/>
      <c r="J4" s="145"/>
      <c r="K4" s="145"/>
      <c r="L4" s="145"/>
      <c r="M4" s="145"/>
      <c r="N4" s="145"/>
      <c r="O4" s="146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30" t="s">
        <v>28</v>
      </c>
      <c r="AD4" s="130"/>
      <c r="AE4" s="130"/>
    </row>
    <row r="5" spans="1:74" s="45" customFormat="1" ht="15" x14ac:dyDescent="0.2">
      <c r="A5" s="150" t="s">
        <v>26</v>
      </c>
      <c r="B5" s="150"/>
      <c r="C5" s="150"/>
      <c r="D5" s="151">
        <v>44992</v>
      </c>
      <c r="E5" s="151"/>
      <c r="F5" s="151"/>
      <c r="G5" s="151"/>
      <c r="H5" s="41"/>
      <c r="I5" s="41"/>
      <c r="J5" s="41"/>
      <c r="K5" s="41"/>
      <c r="L5" s="42"/>
      <c r="M5" s="42"/>
      <c r="N5" s="42"/>
      <c r="O5" s="72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41"/>
      <c r="AD5" s="43"/>
      <c r="AE5" s="4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s="49" customFormat="1" ht="15" x14ac:dyDescent="0.2">
      <c r="A6" s="152" t="s">
        <v>27</v>
      </c>
      <c r="B6" s="153"/>
      <c r="C6" s="154"/>
      <c r="D6" s="155">
        <v>44985</v>
      </c>
      <c r="E6" s="155"/>
      <c r="F6" s="155"/>
      <c r="G6" s="156"/>
      <c r="H6" s="41"/>
      <c r="I6" s="41"/>
      <c r="J6" s="41"/>
      <c r="K6" s="41"/>
      <c r="L6" s="42"/>
      <c r="M6" s="46"/>
      <c r="N6" s="46"/>
      <c r="O6" s="73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s="50" customFormat="1" ht="15" x14ac:dyDescent="0.2">
      <c r="A7" s="147" t="s">
        <v>9</v>
      </c>
      <c r="B7" s="148"/>
      <c r="C7" s="148"/>
      <c r="D7" s="148"/>
      <c r="E7" s="148"/>
      <c r="F7" s="149"/>
      <c r="G7" s="147" t="s">
        <v>10</v>
      </c>
      <c r="H7" s="148"/>
      <c r="I7" s="148"/>
      <c r="J7" s="148"/>
      <c r="K7" s="149"/>
      <c r="L7" s="147" t="s">
        <v>22</v>
      </c>
      <c r="M7" s="148"/>
      <c r="N7" s="149"/>
      <c r="O7" s="74"/>
      <c r="P7" s="147" t="s">
        <v>20</v>
      </c>
      <c r="Q7" s="148"/>
      <c r="R7" s="148"/>
      <c r="S7" s="148"/>
      <c r="T7" s="148"/>
      <c r="U7" s="149"/>
      <c r="V7" s="157" t="s">
        <v>176</v>
      </c>
      <c r="W7" s="157"/>
      <c r="X7" s="157"/>
      <c r="Y7" s="157"/>
      <c r="Z7" s="157"/>
      <c r="AA7" s="157"/>
      <c r="AB7" s="134" t="s">
        <v>15</v>
      </c>
      <c r="AC7" s="134" t="s">
        <v>23</v>
      </c>
      <c r="AD7" s="136" t="s">
        <v>21</v>
      </c>
      <c r="AE7" s="13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s="45" customFormat="1" ht="45" x14ac:dyDescent="0.2">
      <c r="A8" s="8" t="s">
        <v>25</v>
      </c>
      <c r="B8" s="9" t="s">
        <v>0</v>
      </c>
      <c r="C8" s="8" t="s">
        <v>5</v>
      </c>
      <c r="D8" s="8" t="s">
        <v>1</v>
      </c>
      <c r="E8" s="8" t="s">
        <v>6</v>
      </c>
      <c r="F8" s="9" t="s">
        <v>16</v>
      </c>
      <c r="G8" s="9" t="s">
        <v>177</v>
      </c>
      <c r="H8" s="9" t="s">
        <v>2</v>
      </c>
      <c r="I8" s="9" t="s">
        <v>14</v>
      </c>
      <c r="J8" s="9" t="s">
        <v>18</v>
      </c>
      <c r="K8" s="9" t="s">
        <v>19</v>
      </c>
      <c r="L8" s="9" t="s">
        <v>3</v>
      </c>
      <c r="M8" s="9" t="s">
        <v>4</v>
      </c>
      <c r="N8" s="59" t="s">
        <v>246</v>
      </c>
      <c r="O8" s="9" t="s">
        <v>8</v>
      </c>
      <c r="P8" s="9" t="s">
        <v>30</v>
      </c>
      <c r="Q8" s="9" t="s">
        <v>7</v>
      </c>
      <c r="R8" s="9" t="s">
        <v>24</v>
      </c>
      <c r="S8" s="9" t="s">
        <v>29</v>
      </c>
      <c r="T8" s="9" t="s">
        <v>11</v>
      </c>
      <c r="U8" s="9" t="s">
        <v>17</v>
      </c>
      <c r="V8" s="59" t="s">
        <v>30</v>
      </c>
      <c r="W8" s="59" t="s">
        <v>7</v>
      </c>
      <c r="X8" s="59" t="s">
        <v>24</v>
      </c>
      <c r="Y8" s="59" t="s">
        <v>29</v>
      </c>
      <c r="Z8" s="59" t="s">
        <v>11</v>
      </c>
      <c r="AA8" s="59" t="s">
        <v>193</v>
      </c>
      <c r="AB8" s="135"/>
      <c r="AC8" s="135"/>
      <c r="AD8" s="9" t="s">
        <v>12</v>
      </c>
      <c r="AE8" s="9" t="s">
        <v>13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76.5" x14ac:dyDescent="0.2">
      <c r="A9" s="2">
        <v>27</v>
      </c>
      <c r="B9" s="86" t="s">
        <v>31</v>
      </c>
      <c r="C9" s="86" t="s">
        <v>33</v>
      </c>
      <c r="D9" s="86" t="s">
        <v>34</v>
      </c>
      <c r="E9" s="1" t="s">
        <v>35</v>
      </c>
      <c r="F9" s="87" t="s">
        <v>36</v>
      </c>
      <c r="G9" s="88">
        <v>2020680010036</v>
      </c>
      <c r="H9" s="86" t="s">
        <v>37</v>
      </c>
      <c r="I9" s="89" t="s">
        <v>202</v>
      </c>
      <c r="J9" s="90">
        <v>44927</v>
      </c>
      <c r="K9" s="90">
        <v>45291</v>
      </c>
      <c r="L9" s="98">
        <v>1</v>
      </c>
      <c r="M9" s="60">
        <v>0.16600000000000001</v>
      </c>
      <c r="N9" s="103">
        <f>IFERROR(IF(M9/L9&gt;100%,100%,M9/L9),"-")</f>
        <v>0.16600000000000001</v>
      </c>
      <c r="O9" s="61" t="s">
        <v>203</v>
      </c>
      <c r="P9" s="12"/>
      <c r="Q9" s="13">
        <v>91329988124</v>
      </c>
      <c r="R9" s="81"/>
      <c r="S9" s="81"/>
      <c r="T9" s="12">
        <v>191285013164</v>
      </c>
      <c r="U9" s="40">
        <f t="shared" ref="U9:U14" si="0">SUM(P9:T9)</f>
        <v>282615001288</v>
      </c>
      <c r="V9" s="15"/>
      <c r="W9" s="64">
        <v>8511829602</v>
      </c>
      <c r="X9" s="64"/>
      <c r="Y9" s="64"/>
      <c r="Z9" s="62">
        <v>49588217666.150002</v>
      </c>
      <c r="AA9" s="65">
        <f>SUM(V9:Z9)</f>
        <v>58100047268.150002</v>
      </c>
      <c r="AB9" s="101">
        <f>IFERROR(AA9/U9,"-")</f>
        <v>0.20558019568445662</v>
      </c>
      <c r="AC9" s="17"/>
      <c r="AD9" s="18" t="s">
        <v>38</v>
      </c>
      <c r="AE9" s="19" t="s">
        <v>178</v>
      </c>
    </row>
    <row r="10" spans="1:74" ht="60" x14ac:dyDescent="0.2">
      <c r="A10" s="2">
        <v>28</v>
      </c>
      <c r="B10" s="86" t="s">
        <v>31</v>
      </c>
      <c r="C10" s="86" t="s">
        <v>33</v>
      </c>
      <c r="D10" s="86" t="s">
        <v>34</v>
      </c>
      <c r="E10" s="1" t="s">
        <v>42</v>
      </c>
      <c r="F10" s="87" t="s">
        <v>43</v>
      </c>
      <c r="G10" s="88">
        <v>2020680010032</v>
      </c>
      <c r="H10" s="86" t="s">
        <v>41</v>
      </c>
      <c r="I10" s="89" t="s">
        <v>194</v>
      </c>
      <c r="J10" s="90">
        <v>44927</v>
      </c>
      <c r="K10" s="90">
        <v>45291</v>
      </c>
      <c r="L10" s="98">
        <v>1</v>
      </c>
      <c r="M10" s="60">
        <v>0.16600000000000001</v>
      </c>
      <c r="N10" s="103">
        <f t="shared" ref="N10:N67" si="1">IFERROR(IF(M10/L10&gt;100%,100%,M10/L10),"-")</f>
        <v>0.16600000000000001</v>
      </c>
      <c r="O10" s="61" t="s">
        <v>195</v>
      </c>
      <c r="P10" s="12"/>
      <c r="Q10" s="13"/>
      <c r="R10" s="81"/>
      <c r="S10" s="81"/>
      <c r="T10" s="12">
        <v>136809750</v>
      </c>
      <c r="U10" s="40">
        <f t="shared" si="0"/>
        <v>136809750</v>
      </c>
      <c r="V10" s="15"/>
      <c r="W10" s="14"/>
      <c r="X10" s="14"/>
      <c r="Y10" s="14"/>
      <c r="Z10" s="62">
        <v>93935999.989999995</v>
      </c>
      <c r="AA10" s="40">
        <f t="shared" ref="AA10:AA22" si="2">SUM(V10:Z10)</f>
        <v>93935999.989999995</v>
      </c>
      <c r="AB10" s="101">
        <f t="shared" ref="AB10:AB67" si="3">IFERROR(AA10/U10,"-")</f>
        <v>0.68661773002289672</v>
      </c>
      <c r="AC10" s="20"/>
      <c r="AD10" s="18" t="s">
        <v>38</v>
      </c>
      <c r="AE10" s="19" t="s">
        <v>178</v>
      </c>
    </row>
    <row r="11" spans="1:74" ht="99.75" x14ac:dyDescent="0.2">
      <c r="A11" s="2">
        <v>29</v>
      </c>
      <c r="B11" s="86" t="s">
        <v>31</v>
      </c>
      <c r="C11" s="86" t="s">
        <v>33</v>
      </c>
      <c r="D11" s="86" t="s">
        <v>34</v>
      </c>
      <c r="E11" s="1" t="s">
        <v>39</v>
      </c>
      <c r="F11" s="87" t="s">
        <v>40</v>
      </c>
      <c r="G11" s="88">
        <v>2021680010144</v>
      </c>
      <c r="H11" s="86" t="s">
        <v>174</v>
      </c>
      <c r="I11" s="89" t="s">
        <v>204</v>
      </c>
      <c r="J11" s="90">
        <v>44927</v>
      </c>
      <c r="K11" s="90">
        <v>45291</v>
      </c>
      <c r="L11" s="98">
        <v>1</v>
      </c>
      <c r="M11" s="60">
        <v>0.16600000000000001</v>
      </c>
      <c r="N11" s="103">
        <f t="shared" si="1"/>
        <v>0.16600000000000001</v>
      </c>
      <c r="O11" s="61" t="s">
        <v>205</v>
      </c>
      <c r="P11" s="12"/>
      <c r="Q11" s="13"/>
      <c r="R11" s="81"/>
      <c r="S11" s="81"/>
      <c r="T11" s="12">
        <v>2700341691</v>
      </c>
      <c r="U11" s="40">
        <f t="shared" si="0"/>
        <v>2700341691</v>
      </c>
      <c r="V11" s="15"/>
      <c r="W11" s="14"/>
      <c r="X11" s="14"/>
      <c r="Y11" s="14"/>
      <c r="Z11" s="62">
        <v>384149331.98000002</v>
      </c>
      <c r="AA11" s="40">
        <f t="shared" si="2"/>
        <v>384149331.98000002</v>
      </c>
      <c r="AB11" s="101">
        <f t="shared" si="3"/>
        <v>0.1422595271036757</v>
      </c>
      <c r="AC11" s="20"/>
      <c r="AD11" s="18" t="s">
        <v>38</v>
      </c>
      <c r="AE11" s="19" t="s">
        <v>178</v>
      </c>
    </row>
    <row r="12" spans="1:74" ht="85.5" x14ac:dyDescent="0.2">
      <c r="A12" s="2">
        <v>30</v>
      </c>
      <c r="B12" s="86" t="s">
        <v>31</v>
      </c>
      <c r="C12" s="86" t="s">
        <v>33</v>
      </c>
      <c r="D12" s="86" t="s">
        <v>34</v>
      </c>
      <c r="E12" s="1" t="s">
        <v>44</v>
      </c>
      <c r="F12" s="87" t="s">
        <v>45</v>
      </c>
      <c r="G12" s="88">
        <v>2020680010032</v>
      </c>
      <c r="H12" s="86" t="s">
        <v>41</v>
      </c>
      <c r="I12" s="89" t="s">
        <v>196</v>
      </c>
      <c r="J12" s="90">
        <v>44927</v>
      </c>
      <c r="K12" s="90">
        <v>45291</v>
      </c>
      <c r="L12" s="98">
        <v>1</v>
      </c>
      <c r="M12" s="60">
        <v>0.16600000000000001</v>
      </c>
      <c r="N12" s="103">
        <f t="shared" si="1"/>
        <v>0.16600000000000001</v>
      </c>
      <c r="O12" s="61" t="s">
        <v>197</v>
      </c>
      <c r="P12" s="12"/>
      <c r="Q12" s="13"/>
      <c r="R12" s="81"/>
      <c r="S12" s="81"/>
      <c r="T12" s="12">
        <v>1089570300</v>
      </c>
      <c r="U12" s="40">
        <f t="shared" si="0"/>
        <v>1089570300</v>
      </c>
      <c r="V12" s="15"/>
      <c r="W12" s="14"/>
      <c r="X12" s="14"/>
      <c r="Y12" s="14"/>
      <c r="Z12" s="63">
        <v>641347581.30999994</v>
      </c>
      <c r="AA12" s="40">
        <f t="shared" si="2"/>
        <v>641347581.30999994</v>
      </c>
      <c r="AB12" s="101">
        <f t="shared" si="3"/>
        <v>0.58862432402021236</v>
      </c>
      <c r="AC12" s="20"/>
      <c r="AD12" s="18" t="s">
        <v>38</v>
      </c>
      <c r="AE12" s="19" t="s">
        <v>178</v>
      </c>
    </row>
    <row r="13" spans="1:74" ht="57" x14ac:dyDescent="0.2">
      <c r="A13" s="2">
        <v>31</v>
      </c>
      <c r="B13" s="86" t="s">
        <v>31</v>
      </c>
      <c r="C13" s="86" t="s">
        <v>33</v>
      </c>
      <c r="D13" s="86" t="s">
        <v>34</v>
      </c>
      <c r="E13" s="1" t="s">
        <v>46</v>
      </c>
      <c r="F13" s="87" t="s">
        <v>47</v>
      </c>
      <c r="G13" s="88">
        <v>2020680010032</v>
      </c>
      <c r="H13" s="86" t="s">
        <v>41</v>
      </c>
      <c r="I13" s="89" t="s">
        <v>198</v>
      </c>
      <c r="J13" s="90">
        <v>44927</v>
      </c>
      <c r="K13" s="90">
        <v>45291</v>
      </c>
      <c r="L13" s="99">
        <v>1</v>
      </c>
      <c r="M13" s="21">
        <v>1</v>
      </c>
      <c r="N13" s="103">
        <f t="shared" si="1"/>
        <v>1</v>
      </c>
      <c r="O13" s="61" t="s">
        <v>199</v>
      </c>
      <c r="P13" s="12"/>
      <c r="Q13" s="13">
        <v>57750000</v>
      </c>
      <c r="R13" s="81"/>
      <c r="S13" s="22"/>
      <c r="T13" s="12"/>
      <c r="U13" s="40">
        <f t="shared" si="0"/>
        <v>57750000</v>
      </c>
      <c r="V13" s="15"/>
      <c r="W13" s="64">
        <v>20000000</v>
      </c>
      <c r="X13" s="14"/>
      <c r="Y13" s="15"/>
      <c r="Z13" s="15"/>
      <c r="AA13" s="40">
        <f t="shared" si="2"/>
        <v>20000000</v>
      </c>
      <c r="AB13" s="101">
        <f t="shared" si="3"/>
        <v>0.34632034632034631</v>
      </c>
      <c r="AC13" s="20"/>
      <c r="AD13" s="18" t="s">
        <v>38</v>
      </c>
      <c r="AE13" s="19" t="s">
        <v>178</v>
      </c>
    </row>
    <row r="14" spans="1:74" ht="57" x14ac:dyDescent="0.2">
      <c r="A14" s="2">
        <v>32</v>
      </c>
      <c r="B14" s="86" t="s">
        <v>31</v>
      </c>
      <c r="C14" s="86" t="s">
        <v>33</v>
      </c>
      <c r="D14" s="86" t="s">
        <v>34</v>
      </c>
      <c r="E14" s="1" t="s">
        <v>48</v>
      </c>
      <c r="F14" s="87" t="s">
        <v>49</v>
      </c>
      <c r="G14" s="88">
        <v>2020680010032</v>
      </c>
      <c r="H14" s="86" t="s">
        <v>41</v>
      </c>
      <c r="I14" s="89" t="s">
        <v>200</v>
      </c>
      <c r="J14" s="90">
        <v>44927</v>
      </c>
      <c r="K14" s="90">
        <v>45291</v>
      </c>
      <c r="L14" s="98">
        <v>1</v>
      </c>
      <c r="M14" s="10">
        <v>1</v>
      </c>
      <c r="N14" s="103">
        <f t="shared" si="1"/>
        <v>1</v>
      </c>
      <c r="O14" s="61" t="s">
        <v>201</v>
      </c>
      <c r="P14" s="12">
        <v>354450000</v>
      </c>
      <c r="Q14" s="13">
        <v>571680900</v>
      </c>
      <c r="R14" s="81"/>
      <c r="S14" s="81"/>
      <c r="T14" s="12"/>
      <c r="U14" s="40">
        <f t="shared" si="0"/>
        <v>926130900</v>
      </c>
      <c r="V14" s="15">
        <v>354450000</v>
      </c>
      <c r="W14" s="15">
        <v>458307666.66000003</v>
      </c>
      <c r="X14" s="14"/>
      <c r="Y14" s="14"/>
      <c r="Z14" s="16"/>
      <c r="AA14" s="65">
        <f t="shared" si="2"/>
        <v>812757666.66000009</v>
      </c>
      <c r="AB14" s="101">
        <f t="shared" si="3"/>
        <v>0.87758400746589937</v>
      </c>
      <c r="AC14" s="20"/>
      <c r="AD14" s="18" t="s">
        <v>38</v>
      </c>
      <c r="AE14" s="19" t="s">
        <v>178</v>
      </c>
    </row>
    <row r="15" spans="1:74" ht="57" x14ac:dyDescent="0.2">
      <c r="A15" s="2">
        <v>33</v>
      </c>
      <c r="B15" s="86" t="s">
        <v>31</v>
      </c>
      <c r="C15" s="86" t="s">
        <v>33</v>
      </c>
      <c r="D15" s="86" t="s">
        <v>34</v>
      </c>
      <c r="E15" s="1" t="s">
        <v>50</v>
      </c>
      <c r="F15" s="87" t="s">
        <v>51</v>
      </c>
      <c r="G15" s="88">
        <v>2021080010145</v>
      </c>
      <c r="H15" s="86" t="s">
        <v>166</v>
      </c>
      <c r="I15" s="89" t="s">
        <v>206</v>
      </c>
      <c r="J15" s="90">
        <v>44927</v>
      </c>
      <c r="K15" s="90">
        <v>45291</v>
      </c>
      <c r="L15" s="164">
        <v>0.5</v>
      </c>
      <c r="M15" s="162">
        <v>0</v>
      </c>
      <c r="N15" s="108">
        <f t="shared" si="1"/>
        <v>0</v>
      </c>
      <c r="O15" s="61" t="s">
        <v>207</v>
      </c>
      <c r="P15" s="12"/>
      <c r="Q15" s="13"/>
      <c r="R15" s="81"/>
      <c r="S15" s="81"/>
      <c r="T15" s="12">
        <v>24493795486</v>
      </c>
      <c r="U15" s="110">
        <f>SUM(P15:T16)</f>
        <v>25200000000</v>
      </c>
      <c r="V15" s="15"/>
      <c r="W15" s="14"/>
      <c r="X15" s="14"/>
      <c r="Y15" s="14"/>
      <c r="Z15" s="16"/>
      <c r="AA15" s="110">
        <f>SUM(V15:Z16)</f>
        <v>0</v>
      </c>
      <c r="AB15" s="112">
        <f t="shared" si="3"/>
        <v>0</v>
      </c>
      <c r="AC15" s="158">
        <v>81651552</v>
      </c>
      <c r="AD15" s="118" t="s">
        <v>38</v>
      </c>
      <c r="AE15" s="160" t="s">
        <v>178</v>
      </c>
    </row>
    <row r="16" spans="1:74" ht="57" x14ac:dyDescent="0.2">
      <c r="A16" s="2">
        <v>33</v>
      </c>
      <c r="B16" s="86" t="s">
        <v>31</v>
      </c>
      <c r="C16" s="86" t="s">
        <v>33</v>
      </c>
      <c r="D16" s="86" t="s">
        <v>34</v>
      </c>
      <c r="E16" s="1" t="s">
        <v>50</v>
      </c>
      <c r="F16" s="87" t="s">
        <v>51</v>
      </c>
      <c r="G16" s="88">
        <v>2023680010003</v>
      </c>
      <c r="H16" s="86" t="s">
        <v>238</v>
      </c>
      <c r="I16" s="89"/>
      <c r="J16" s="90">
        <v>44927</v>
      </c>
      <c r="K16" s="90">
        <v>45291</v>
      </c>
      <c r="L16" s="165"/>
      <c r="M16" s="163"/>
      <c r="N16" s="109"/>
      <c r="O16" s="61" t="s">
        <v>207</v>
      </c>
      <c r="P16" s="12"/>
      <c r="Q16" s="13"/>
      <c r="R16" s="81"/>
      <c r="S16" s="81"/>
      <c r="T16" s="12">
        <v>706204514</v>
      </c>
      <c r="U16" s="111"/>
      <c r="V16" s="15"/>
      <c r="W16" s="14"/>
      <c r="X16" s="14"/>
      <c r="Y16" s="14"/>
      <c r="Z16" s="16"/>
      <c r="AA16" s="111"/>
      <c r="AB16" s="113"/>
      <c r="AC16" s="159"/>
      <c r="AD16" s="119"/>
      <c r="AE16" s="161"/>
    </row>
    <row r="17" spans="1:31" ht="57" x14ac:dyDescent="0.2">
      <c r="A17" s="2">
        <v>34</v>
      </c>
      <c r="B17" s="86" t="s">
        <v>31</v>
      </c>
      <c r="C17" s="86" t="s">
        <v>33</v>
      </c>
      <c r="D17" s="86" t="s">
        <v>34</v>
      </c>
      <c r="E17" s="1" t="s">
        <v>191</v>
      </c>
      <c r="F17" s="87" t="s">
        <v>192</v>
      </c>
      <c r="G17" s="88"/>
      <c r="H17" s="86" t="s">
        <v>190</v>
      </c>
      <c r="I17" s="89"/>
      <c r="J17" s="90"/>
      <c r="K17" s="90"/>
      <c r="L17" s="99">
        <v>0</v>
      </c>
      <c r="M17" s="21"/>
      <c r="N17" s="103" t="str">
        <f t="shared" si="1"/>
        <v>-</v>
      </c>
      <c r="O17" s="75"/>
      <c r="P17" s="13"/>
      <c r="Q17" s="15"/>
      <c r="R17" s="15"/>
      <c r="S17" s="12"/>
      <c r="T17" s="82"/>
      <c r="U17" s="40">
        <f t="shared" ref="U17:U22" si="4">SUM(P17:T17)</f>
        <v>0</v>
      </c>
      <c r="V17" s="15"/>
      <c r="W17" s="15"/>
      <c r="X17" s="15"/>
      <c r="Y17" s="15"/>
      <c r="Z17" s="15"/>
      <c r="AA17" s="40">
        <f t="shared" si="2"/>
        <v>0</v>
      </c>
      <c r="AB17" s="101" t="str">
        <f t="shared" si="3"/>
        <v>-</v>
      </c>
      <c r="AC17" s="24"/>
      <c r="AD17" s="18" t="s">
        <v>38</v>
      </c>
      <c r="AE17" s="19" t="s">
        <v>178</v>
      </c>
    </row>
    <row r="18" spans="1:31" ht="57" x14ac:dyDescent="0.2">
      <c r="A18" s="2">
        <v>35</v>
      </c>
      <c r="B18" s="86" t="s">
        <v>31</v>
      </c>
      <c r="C18" s="86" t="s">
        <v>33</v>
      </c>
      <c r="D18" s="86" t="s">
        <v>34</v>
      </c>
      <c r="E18" s="1" t="s">
        <v>52</v>
      </c>
      <c r="F18" s="87" t="s">
        <v>53</v>
      </c>
      <c r="G18" s="88">
        <v>2020680010130</v>
      </c>
      <c r="H18" s="86" t="s">
        <v>175</v>
      </c>
      <c r="I18" s="89" t="s">
        <v>208</v>
      </c>
      <c r="J18" s="90">
        <v>44927</v>
      </c>
      <c r="K18" s="90">
        <v>45291</v>
      </c>
      <c r="L18" s="99">
        <v>1</v>
      </c>
      <c r="M18" s="21">
        <v>0</v>
      </c>
      <c r="N18" s="103">
        <f t="shared" si="1"/>
        <v>0</v>
      </c>
      <c r="O18" s="61" t="s">
        <v>209</v>
      </c>
      <c r="P18" s="12">
        <v>644835190.16999996</v>
      </c>
      <c r="Q18" s="15"/>
      <c r="R18" s="15"/>
      <c r="S18" s="15"/>
      <c r="T18" s="12">
        <v>92664809.829999998</v>
      </c>
      <c r="U18" s="40">
        <f t="shared" si="4"/>
        <v>737500000</v>
      </c>
      <c r="V18" s="15"/>
      <c r="W18" s="15"/>
      <c r="X18" s="23"/>
      <c r="Y18" s="15"/>
      <c r="Z18" s="15"/>
      <c r="AA18" s="40">
        <f t="shared" si="2"/>
        <v>0</v>
      </c>
      <c r="AB18" s="101">
        <f t="shared" si="3"/>
        <v>0</v>
      </c>
      <c r="AC18" s="24"/>
      <c r="AD18" s="18" t="s">
        <v>38</v>
      </c>
      <c r="AE18" s="19" t="s">
        <v>178</v>
      </c>
    </row>
    <row r="19" spans="1:31" ht="57" x14ac:dyDescent="0.2">
      <c r="A19" s="2">
        <v>38</v>
      </c>
      <c r="B19" s="86" t="s">
        <v>31</v>
      </c>
      <c r="C19" s="86" t="s">
        <v>54</v>
      </c>
      <c r="D19" s="86" t="s">
        <v>55</v>
      </c>
      <c r="E19" s="1" t="s">
        <v>56</v>
      </c>
      <c r="F19" s="87" t="s">
        <v>57</v>
      </c>
      <c r="G19" s="88">
        <v>2020680010101</v>
      </c>
      <c r="H19" s="86" t="s">
        <v>58</v>
      </c>
      <c r="I19" s="89" t="s">
        <v>210</v>
      </c>
      <c r="J19" s="90">
        <v>44927</v>
      </c>
      <c r="K19" s="90">
        <v>45291</v>
      </c>
      <c r="L19" s="99">
        <v>4</v>
      </c>
      <c r="M19" s="21">
        <v>0</v>
      </c>
      <c r="N19" s="103">
        <f t="shared" si="1"/>
        <v>0</v>
      </c>
      <c r="O19" s="61" t="s">
        <v>239</v>
      </c>
      <c r="P19" s="71">
        <v>56000000</v>
      </c>
      <c r="Q19" s="15">
        <v>144668291</v>
      </c>
      <c r="R19" s="15"/>
      <c r="S19" s="15"/>
      <c r="T19" s="12"/>
      <c r="U19" s="40">
        <f t="shared" si="4"/>
        <v>200668291</v>
      </c>
      <c r="V19" s="15"/>
      <c r="W19" s="23"/>
      <c r="X19" s="23"/>
      <c r="Y19" s="15"/>
      <c r="Z19" s="15"/>
      <c r="AA19" s="40">
        <f t="shared" si="2"/>
        <v>0</v>
      </c>
      <c r="AB19" s="101">
        <f t="shared" si="3"/>
        <v>0</v>
      </c>
      <c r="AC19" s="24"/>
      <c r="AD19" s="18" t="s">
        <v>38</v>
      </c>
      <c r="AE19" s="19" t="s">
        <v>178</v>
      </c>
    </row>
    <row r="20" spans="1:31" ht="57" x14ac:dyDescent="0.2">
      <c r="A20" s="2">
        <v>39</v>
      </c>
      <c r="B20" s="86" t="s">
        <v>31</v>
      </c>
      <c r="C20" s="86" t="s">
        <v>54</v>
      </c>
      <c r="D20" s="86" t="s">
        <v>55</v>
      </c>
      <c r="E20" s="1" t="s">
        <v>59</v>
      </c>
      <c r="F20" s="87" t="s">
        <v>60</v>
      </c>
      <c r="G20" s="88">
        <v>2020680010101</v>
      </c>
      <c r="H20" s="86" t="s">
        <v>58</v>
      </c>
      <c r="I20" s="89" t="s">
        <v>211</v>
      </c>
      <c r="J20" s="90">
        <v>44927</v>
      </c>
      <c r="K20" s="90">
        <v>45291</v>
      </c>
      <c r="L20" s="99">
        <v>4</v>
      </c>
      <c r="M20" s="21">
        <v>4</v>
      </c>
      <c r="N20" s="103">
        <f t="shared" si="1"/>
        <v>1</v>
      </c>
      <c r="O20" s="61" t="s">
        <v>239</v>
      </c>
      <c r="P20" s="71">
        <v>56000000</v>
      </c>
      <c r="Q20" s="15">
        <v>349106000</v>
      </c>
      <c r="R20" s="15"/>
      <c r="S20" s="15"/>
      <c r="T20" s="12"/>
      <c r="U20" s="40">
        <f t="shared" si="4"/>
        <v>405106000</v>
      </c>
      <c r="V20" s="15"/>
      <c r="W20" s="15">
        <v>65748333.329999998</v>
      </c>
      <c r="X20" s="23"/>
      <c r="Y20" s="15"/>
      <c r="Z20" s="15"/>
      <c r="AA20" s="40">
        <f t="shared" si="2"/>
        <v>65748333.329999998</v>
      </c>
      <c r="AB20" s="101">
        <f t="shared" si="3"/>
        <v>0.16229908549861025</v>
      </c>
      <c r="AC20" s="25"/>
      <c r="AD20" s="18" t="s">
        <v>38</v>
      </c>
      <c r="AE20" s="19" t="s">
        <v>178</v>
      </c>
    </row>
    <row r="21" spans="1:31" ht="60" x14ac:dyDescent="0.2">
      <c r="A21" s="2">
        <v>40</v>
      </c>
      <c r="B21" s="86" t="s">
        <v>31</v>
      </c>
      <c r="C21" s="86" t="s">
        <v>54</v>
      </c>
      <c r="D21" s="86" t="s">
        <v>61</v>
      </c>
      <c r="E21" s="1" t="s">
        <v>65</v>
      </c>
      <c r="F21" s="87" t="s">
        <v>66</v>
      </c>
      <c r="G21" s="88">
        <v>2020680010047</v>
      </c>
      <c r="H21" s="86" t="s">
        <v>64</v>
      </c>
      <c r="I21" s="89" t="s">
        <v>212</v>
      </c>
      <c r="J21" s="90">
        <v>44927</v>
      </c>
      <c r="K21" s="90">
        <v>45291</v>
      </c>
      <c r="L21" s="99">
        <v>2</v>
      </c>
      <c r="M21" s="21">
        <v>2</v>
      </c>
      <c r="N21" s="103">
        <f t="shared" si="1"/>
        <v>1</v>
      </c>
      <c r="O21" s="61" t="s">
        <v>213</v>
      </c>
      <c r="P21" s="12"/>
      <c r="Q21" s="15">
        <v>461129791</v>
      </c>
      <c r="R21" s="15"/>
      <c r="S21" s="15"/>
      <c r="T21" s="12">
        <v>248745000</v>
      </c>
      <c r="U21" s="40">
        <f t="shared" si="4"/>
        <v>709874791</v>
      </c>
      <c r="V21" s="15"/>
      <c r="W21" s="15">
        <v>141774933.31</v>
      </c>
      <c r="X21" s="23"/>
      <c r="Y21" s="23"/>
      <c r="Z21" s="66">
        <v>109259999.98999999</v>
      </c>
      <c r="AA21" s="40">
        <f t="shared" si="2"/>
        <v>251034933.30000001</v>
      </c>
      <c r="AB21" s="101">
        <f t="shared" si="3"/>
        <v>0.35363269196581459</v>
      </c>
      <c r="AC21" s="24"/>
      <c r="AD21" s="18" t="s">
        <v>38</v>
      </c>
      <c r="AE21" s="19" t="s">
        <v>178</v>
      </c>
    </row>
    <row r="22" spans="1:31" ht="57" x14ac:dyDescent="0.2">
      <c r="A22" s="2">
        <v>41</v>
      </c>
      <c r="B22" s="86" t="s">
        <v>31</v>
      </c>
      <c r="C22" s="86" t="s">
        <v>54</v>
      </c>
      <c r="D22" s="86" t="s">
        <v>61</v>
      </c>
      <c r="E22" s="1" t="s">
        <v>62</v>
      </c>
      <c r="F22" s="87" t="s">
        <v>63</v>
      </c>
      <c r="G22" s="88">
        <v>2020680010047</v>
      </c>
      <c r="H22" s="86" t="s">
        <v>64</v>
      </c>
      <c r="I22" s="89" t="s">
        <v>214</v>
      </c>
      <c r="J22" s="90">
        <v>44927</v>
      </c>
      <c r="K22" s="90">
        <v>45291</v>
      </c>
      <c r="L22" s="98">
        <v>0.95</v>
      </c>
      <c r="M22" s="60">
        <v>0.13300000000000001</v>
      </c>
      <c r="N22" s="103">
        <f t="shared" si="1"/>
        <v>0.14000000000000001</v>
      </c>
      <c r="O22" s="61" t="s">
        <v>215</v>
      </c>
      <c r="P22" s="12"/>
      <c r="Q22" s="15">
        <v>329290350</v>
      </c>
      <c r="R22" s="15"/>
      <c r="S22" s="15"/>
      <c r="T22" s="12"/>
      <c r="U22" s="40">
        <f t="shared" si="4"/>
        <v>329290350</v>
      </c>
      <c r="V22" s="15"/>
      <c r="W22" s="15">
        <v>164519916.63999999</v>
      </c>
      <c r="X22" s="23"/>
      <c r="Y22" s="23"/>
      <c r="Z22" s="23"/>
      <c r="AA22" s="40">
        <f t="shared" si="2"/>
        <v>164519916.63999999</v>
      </c>
      <c r="AB22" s="101">
        <f t="shared" si="3"/>
        <v>0.49961961120330428</v>
      </c>
      <c r="AC22" s="24"/>
      <c r="AD22" s="18" t="s">
        <v>38</v>
      </c>
      <c r="AE22" s="19" t="s">
        <v>178</v>
      </c>
    </row>
    <row r="23" spans="1:31" ht="57" x14ac:dyDescent="0.2">
      <c r="A23" s="2">
        <v>42</v>
      </c>
      <c r="B23" s="86" t="s">
        <v>31</v>
      </c>
      <c r="C23" s="86" t="s">
        <v>54</v>
      </c>
      <c r="D23" s="86" t="s">
        <v>67</v>
      </c>
      <c r="E23" s="1" t="s">
        <v>68</v>
      </c>
      <c r="F23" s="87" t="s">
        <v>69</v>
      </c>
      <c r="G23" s="88">
        <v>2020680010111</v>
      </c>
      <c r="H23" s="86" t="s">
        <v>70</v>
      </c>
      <c r="I23" s="89" t="s">
        <v>216</v>
      </c>
      <c r="J23" s="90">
        <v>44927</v>
      </c>
      <c r="K23" s="90">
        <v>45291</v>
      </c>
      <c r="L23" s="104">
        <v>1</v>
      </c>
      <c r="M23" s="106">
        <v>0.12</v>
      </c>
      <c r="N23" s="108">
        <f t="shared" si="1"/>
        <v>0.12</v>
      </c>
      <c r="O23" s="61" t="s">
        <v>218</v>
      </c>
      <c r="P23" s="12">
        <v>252440810</v>
      </c>
      <c r="Q23" s="15">
        <v>129780000</v>
      </c>
      <c r="R23" s="15"/>
      <c r="S23" s="15"/>
      <c r="T23" s="12">
        <v>203838300</v>
      </c>
      <c r="U23" s="110">
        <f>SUM(P23:T24)</f>
        <v>1666202001</v>
      </c>
      <c r="V23" s="15"/>
      <c r="W23" s="15">
        <v>47379999.990000002</v>
      </c>
      <c r="X23" s="23"/>
      <c r="Y23" s="23"/>
      <c r="Z23" s="23"/>
      <c r="AA23" s="110">
        <f>SUM(V23:Z24)</f>
        <v>230766666.66000003</v>
      </c>
      <c r="AB23" s="112">
        <f t="shared" si="3"/>
        <v>0.13849861332629623</v>
      </c>
      <c r="AC23" s="138"/>
      <c r="AD23" s="118" t="s">
        <v>38</v>
      </c>
      <c r="AE23" s="116" t="s">
        <v>178</v>
      </c>
    </row>
    <row r="24" spans="1:31" ht="57" x14ac:dyDescent="0.2">
      <c r="A24" s="2">
        <v>42</v>
      </c>
      <c r="B24" s="86" t="s">
        <v>31</v>
      </c>
      <c r="C24" s="86" t="s">
        <v>54</v>
      </c>
      <c r="D24" s="86" t="s">
        <v>67</v>
      </c>
      <c r="E24" s="1" t="s">
        <v>68</v>
      </c>
      <c r="F24" s="87" t="s">
        <v>69</v>
      </c>
      <c r="G24" s="88">
        <v>2022680010028</v>
      </c>
      <c r="H24" s="86" t="s">
        <v>179</v>
      </c>
      <c r="I24" s="89" t="s">
        <v>217</v>
      </c>
      <c r="J24" s="90">
        <v>44927</v>
      </c>
      <c r="K24" s="90">
        <v>45291</v>
      </c>
      <c r="L24" s="105"/>
      <c r="M24" s="107"/>
      <c r="N24" s="109"/>
      <c r="O24" s="61" t="s">
        <v>219</v>
      </c>
      <c r="P24" s="12"/>
      <c r="Q24" s="15">
        <v>1001527628</v>
      </c>
      <c r="R24" s="15"/>
      <c r="S24" s="15"/>
      <c r="T24" s="12">
        <v>78615263</v>
      </c>
      <c r="U24" s="111"/>
      <c r="V24" s="15"/>
      <c r="W24" s="15">
        <v>153860000</v>
      </c>
      <c r="X24" s="23"/>
      <c r="Y24" s="23"/>
      <c r="Z24" s="67">
        <v>29526666.670000002</v>
      </c>
      <c r="AA24" s="111"/>
      <c r="AB24" s="113"/>
      <c r="AC24" s="139"/>
      <c r="AD24" s="119"/>
      <c r="AE24" s="117"/>
    </row>
    <row r="25" spans="1:31" ht="57" x14ac:dyDescent="0.2">
      <c r="A25" s="2">
        <v>43</v>
      </c>
      <c r="B25" s="86" t="s">
        <v>31</v>
      </c>
      <c r="C25" s="86" t="s">
        <v>54</v>
      </c>
      <c r="D25" s="86" t="s">
        <v>71</v>
      </c>
      <c r="E25" s="1" t="s">
        <v>72</v>
      </c>
      <c r="F25" s="87" t="s">
        <v>73</v>
      </c>
      <c r="G25" s="88">
        <v>2020680010109</v>
      </c>
      <c r="H25" s="86" t="s">
        <v>74</v>
      </c>
      <c r="I25" s="89" t="s">
        <v>220</v>
      </c>
      <c r="J25" s="90">
        <v>44927</v>
      </c>
      <c r="K25" s="90">
        <v>45291</v>
      </c>
      <c r="L25" s="99">
        <v>1</v>
      </c>
      <c r="M25" s="68">
        <v>0.16</v>
      </c>
      <c r="N25" s="103">
        <f t="shared" si="1"/>
        <v>0.16</v>
      </c>
      <c r="O25" s="61" t="s">
        <v>222</v>
      </c>
      <c r="P25" s="12">
        <v>100000000</v>
      </c>
      <c r="Q25" s="15">
        <v>120142200</v>
      </c>
      <c r="R25" s="15"/>
      <c r="S25" s="15"/>
      <c r="T25" s="83"/>
      <c r="U25" s="40">
        <f t="shared" ref="U25:U36" si="5">SUM(P25:T25)</f>
        <v>220142200</v>
      </c>
      <c r="V25" s="15"/>
      <c r="W25" s="15">
        <v>4590856</v>
      </c>
      <c r="X25" s="23"/>
      <c r="Y25" s="23"/>
      <c r="Z25" s="23"/>
      <c r="AA25" s="40">
        <f t="shared" ref="AA25:AA36" si="6">SUM(V25:Z25)</f>
        <v>4590856</v>
      </c>
      <c r="AB25" s="101">
        <f t="shared" si="3"/>
        <v>2.0854047974445608E-2</v>
      </c>
      <c r="AC25" s="24"/>
      <c r="AD25" s="18" t="s">
        <v>38</v>
      </c>
      <c r="AE25" s="19" t="s">
        <v>178</v>
      </c>
    </row>
    <row r="26" spans="1:31" ht="57" x14ac:dyDescent="0.2">
      <c r="A26" s="2">
        <v>44</v>
      </c>
      <c r="B26" s="86" t="s">
        <v>31</v>
      </c>
      <c r="C26" s="86" t="s">
        <v>54</v>
      </c>
      <c r="D26" s="86" t="s">
        <v>71</v>
      </c>
      <c r="E26" s="1" t="s">
        <v>75</v>
      </c>
      <c r="F26" s="87" t="s">
        <v>76</v>
      </c>
      <c r="G26" s="88">
        <v>2020680010109</v>
      </c>
      <c r="H26" s="86" t="s">
        <v>74</v>
      </c>
      <c r="I26" s="89" t="s">
        <v>221</v>
      </c>
      <c r="J26" s="90">
        <v>44927</v>
      </c>
      <c r="K26" s="90">
        <v>45291</v>
      </c>
      <c r="L26" s="99">
        <v>1</v>
      </c>
      <c r="M26" s="68">
        <v>0.16</v>
      </c>
      <c r="N26" s="103">
        <f t="shared" si="1"/>
        <v>0.16</v>
      </c>
      <c r="O26" s="61" t="s">
        <v>222</v>
      </c>
      <c r="P26" s="12"/>
      <c r="Q26" s="15">
        <v>61800000</v>
      </c>
      <c r="R26" s="15"/>
      <c r="S26" s="15"/>
      <c r="T26" s="12"/>
      <c r="U26" s="40">
        <f t="shared" si="5"/>
        <v>61800000</v>
      </c>
      <c r="V26" s="15"/>
      <c r="W26" s="15">
        <v>11477144</v>
      </c>
      <c r="X26" s="23"/>
      <c r="Y26" s="23"/>
      <c r="Z26" s="23"/>
      <c r="AA26" s="40">
        <f t="shared" si="6"/>
        <v>11477144</v>
      </c>
      <c r="AB26" s="101">
        <f t="shared" si="3"/>
        <v>0.18571430420711973</v>
      </c>
      <c r="AC26" s="24"/>
      <c r="AD26" s="18" t="s">
        <v>38</v>
      </c>
      <c r="AE26" s="19" t="s">
        <v>178</v>
      </c>
    </row>
    <row r="27" spans="1:31" ht="60" x14ac:dyDescent="0.2">
      <c r="A27" s="2">
        <v>45</v>
      </c>
      <c r="B27" s="86" t="s">
        <v>31</v>
      </c>
      <c r="C27" s="86" t="s">
        <v>54</v>
      </c>
      <c r="D27" s="86" t="s">
        <v>77</v>
      </c>
      <c r="E27" s="1" t="s">
        <v>78</v>
      </c>
      <c r="F27" s="87" t="s">
        <v>79</v>
      </c>
      <c r="G27" s="88">
        <v>2020680010102</v>
      </c>
      <c r="H27" s="86" t="s">
        <v>80</v>
      </c>
      <c r="I27" s="89" t="s">
        <v>223</v>
      </c>
      <c r="J27" s="90">
        <v>44927</v>
      </c>
      <c r="K27" s="90">
        <v>45291</v>
      </c>
      <c r="L27" s="99">
        <v>1</v>
      </c>
      <c r="M27" s="68">
        <v>0.01</v>
      </c>
      <c r="N27" s="103">
        <f t="shared" si="1"/>
        <v>0.01</v>
      </c>
      <c r="O27" s="76" t="s">
        <v>240</v>
      </c>
      <c r="P27" s="12"/>
      <c r="Q27" s="15">
        <v>140681750</v>
      </c>
      <c r="R27" s="15"/>
      <c r="S27" s="15"/>
      <c r="T27" s="12"/>
      <c r="U27" s="40">
        <f t="shared" si="5"/>
        <v>140681750</v>
      </c>
      <c r="V27" s="15"/>
      <c r="W27" s="15">
        <v>8028277</v>
      </c>
      <c r="X27" s="15"/>
      <c r="Y27" s="23"/>
      <c r="Z27" s="23"/>
      <c r="AA27" s="40">
        <f t="shared" si="6"/>
        <v>8028277</v>
      </c>
      <c r="AB27" s="101">
        <f t="shared" si="3"/>
        <v>5.7066940097063049E-2</v>
      </c>
      <c r="AC27" s="24"/>
      <c r="AD27" s="18" t="s">
        <v>38</v>
      </c>
      <c r="AE27" s="19" t="s">
        <v>178</v>
      </c>
    </row>
    <row r="28" spans="1:31" ht="57" x14ac:dyDescent="0.2">
      <c r="A28" s="2">
        <v>46</v>
      </c>
      <c r="B28" s="86" t="s">
        <v>31</v>
      </c>
      <c r="C28" s="86" t="s">
        <v>54</v>
      </c>
      <c r="D28" s="86" t="s">
        <v>77</v>
      </c>
      <c r="E28" s="1" t="s">
        <v>81</v>
      </c>
      <c r="F28" s="87" t="s">
        <v>82</v>
      </c>
      <c r="G28" s="88">
        <v>2020680010102</v>
      </c>
      <c r="H28" s="86" t="s">
        <v>80</v>
      </c>
      <c r="I28" s="89" t="s">
        <v>224</v>
      </c>
      <c r="J28" s="90">
        <v>44927</v>
      </c>
      <c r="K28" s="90">
        <v>45291</v>
      </c>
      <c r="L28" s="99">
        <v>1</v>
      </c>
      <c r="M28" s="21">
        <v>0</v>
      </c>
      <c r="N28" s="103">
        <f t="shared" si="1"/>
        <v>0</v>
      </c>
      <c r="O28" s="76" t="s">
        <v>240</v>
      </c>
      <c r="P28" s="12"/>
      <c r="Q28" s="15">
        <v>5000000</v>
      </c>
      <c r="R28" s="15"/>
      <c r="S28" s="15"/>
      <c r="T28" s="12"/>
      <c r="U28" s="40">
        <f t="shared" si="5"/>
        <v>5000000</v>
      </c>
      <c r="V28" s="15"/>
      <c r="W28" s="15">
        <v>0</v>
      </c>
      <c r="X28" s="15"/>
      <c r="Y28" s="15"/>
      <c r="Z28" s="15"/>
      <c r="AA28" s="40">
        <f t="shared" si="6"/>
        <v>0</v>
      </c>
      <c r="AB28" s="101">
        <f t="shared" si="3"/>
        <v>0</v>
      </c>
      <c r="AC28" s="25"/>
      <c r="AD28" s="18" t="s">
        <v>38</v>
      </c>
      <c r="AE28" s="19" t="s">
        <v>178</v>
      </c>
    </row>
    <row r="29" spans="1:31" ht="57" x14ac:dyDescent="0.2">
      <c r="A29" s="2">
        <v>47</v>
      </c>
      <c r="B29" s="86" t="s">
        <v>31</v>
      </c>
      <c r="C29" s="86" t="s">
        <v>54</v>
      </c>
      <c r="D29" s="86" t="s">
        <v>77</v>
      </c>
      <c r="E29" s="1" t="s">
        <v>83</v>
      </c>
      <c r="F29" s="87" t="s">
        <v>84</v>
      </c>
      <c r="G29" s="88">
        <v>2020680010102</v>
      </c>
      <c r="H29" s="86" t="s">
        <v>80</v>
      </c>
      <c r="I29" s="89" t="s">
        <v>225</v>
      </c>
      <c r="J29" s="90">
        <v>44927</v>
      </c>
      <c r="K29" s="90">
        <v>45291</v>
      </c>
      <c r="L29" s="99">
        <v>1</v>
      </c>
      <c r="M29" s="68">
        <v>0.16</v>
      </c>
      <c r="N29" s="103">
        <f t="shared" si="1"/>
        <v>0.16</v>
      </c>
      <c r="O29" s="76" t="s">
        <v>240</v>
      </c>
      <c r="P29" s="12"/>
      <c r="Q29" s="15">
        <v>225709171</v>
      </c>
      <c r="R29" s="15"/>
      <c r="S29" s="15"/>
      <c r="T29" s="12"/>
      <c r="U29" s="40">
        <f t="shared" si="5"/>
        <v>225709171</v>
      </c>
      <c r="V29" s="15"/>
      <c r="W29" s="67">
        <v>24084835.66</v>
      </c>
      <c r="X29" s="15"/>
      <c r="Y29" s="15"/>
      <c r="Z29" s="15"/>
      <c r="AA29" s="40">
        <f t="shared" si="6"/>
        <v>24084835.66</v>
      </c>
      <c r="AB29" s="101">
        <f t="shared" si="3"/>
        <v>0.10670738611680072</v>
      </c>
      <c r="AC29" s="25"/>
      <c r="AD29" s="18" t="s">
        <v>38</v>
      </c>
      <c r="AE29" s="19" t="s">
        <v>178</v>
      </c>
    </row>
    <row r="30" spans="1:31" ht="57" x14ac:dyDescent="0.2">
      <c r="A30" s="2">
        <v>48</v>
      </c>
      <c r="B30" s="86" t="s">
        <v>31</v>
      </c>
      <c r="C30" s="86" t="s">
        <v>54</v>
      </c>
      <c r="D30" s="86" t="s">
        <v>77</v>
      </c>
      <c r="E30" s="1" t="s">
        <v>85</v>
      </c>
      <c r="F30" s="87" t="s">
        <v>86</v>
      </c>
      <c r="G30" s="88">
        <v>2020680010102</v>
      </c>
      <c r="H30" s="86" t="s">
        <v>80</v>
      </c>
      <c r="I30" s="89" t="s">
        <v>226</v>
      </c>
      <c r="J30" s="90">
        <v>44927</v>
      </c>
      <c r="K30" s="90">
        <v>45291</v>
      </c>
      <c r="L30" s="99">
        <v>1</v>
      </c>
      <c r="M30" s="68">
        <v>0.16</v>
      </c>
      <c r="N30" s="103">
        <f t="shared" si="1"/>
        <v>0.16</v>
      </c>
      <c r="O30" s="76" t="s">
        <v>240</v>
      </c>
      <c r="P30" s="12"/>
      <c r="Q30" s="15">
        <v>15681750</v>
      </c>
      <c r="R30" s="15"/>
      <c r="S30" s="15"/>
      <c r="T30" s="12"/>
      <c r="U30" s="40">
        <f t="shared" si="5"/>
        <v>15681750</v>
      </c>
      <c r="V30" s="15"/>
      <c r="W30" s="15">
        <v>8028277</v>
      </c>
      <c r="X30" s="15"/>
      <c r="Y30" s="15"/>
      <c r="Z30" s="15"/>
      <c r="AA30" s="40">
        <f t="shared" si="6"/>
        <v>8028277</v>
      </c>
      <c r="AB30" s="101">
        <f t="shared" si="3"/>
        <v>0.51195032442170041</v>
      </c>
      <c r="AC30" s="25"/>
      <c r="AD30" s="18" t="s">
        <v>38</v>
      </c>
      <c r="AE30" s="19" t="s">
        <v>178</v>
      </c>
    </row>
    <row r="31" spans="1:31" ht="57" x14ac:dyDescent="0.2">
      <c r="A31" s="2">
        <v>49</v>
      </c>
      <c r="B31" s="86" t="s">
        <v>31</v>
      </c>
      <c r="C31" s="86" t="s">
        <v>54</v>
      </c>
      <c r="D31" s="86" t="s">
        <v>77</v>
      </c>
      <c r="E31" s="1" t="s">
        <v>87</v>
      </c>
      <c r="F31" s="87" t="s">
        <v>88</v>
      </c>
      <c r="G31" s="88">
        <v>2020680010102</v>
      </c>
      <c r="H31" s="86" t="s">
        <v>80</v>
      </c>
      <c r="I31" s="89" t="s">
        <v>87</v>
      </c>
      <c r="J31" s="90">
        <v>44927</v>
      </c>
      <c r="K31" s="90">
        <v>45291</v>
      </c>
      <c r="L31" s="98">
        <v>1</v>
      </c>
      <c r="M31" s="100">
        <v>0.16</v>
      </c>
      <c r="N31" s="103">
        <f t="shared" si="1"/>
        <v>0.16</v>
      </c>
      <c r="O31" s="76" t="s">
        <v>240</v>
      </c>
      <c r="P31" s="12"/>
      <c r="Q31" s="15">
        <v>115681750</v>
      </c>
      <c r="R31" s="15"/>
      <c r="S31" s="15"/>
      <c r="T31" s="12"/>
      <c r="U31" s="40">
        <f t="shared" si="5"/>
        <v>115681750</v>
      </c>
      <c r="V31" s="15"/>
      <c r="W31" s="15">
        <v>8028277</v>
      </c>
      <c r="X31" s="23"/>
      <c r="Y31" s="23"/>
      <c r="Z31" s="23"/>
      <c r="AA31" s="40">
        <f t="shared" si="6"/>
        <v>8028277</v>
      </c>
      <c r="AB31" s="101">
        <f t="shared" si="3"/>
        <v>6.9399684911405649E-2</v>
      </c>
      <c r="AC31" s="24"/>
      <c r="AD31" s="18" t="s">
        <v>38</v>
      </c>
      <c r="AE31" s="19" t="s">
        <v>178</v>
      </c>
    </row>
    <row r="32" spans="1:31" ht="57" x14ac:dyDescent="0.2">
      <c r="A32" s="2">
        <v>50</v>
      </c>
      <c r="B32" s="86" t="s">
        <v>31</v>
      </c>
      <c r="C32" s="86" t="s">
        <v>54</v>
      </c>
      <c r="D32" s="86" t="s">
        <v>89</v>
      </c>
      <c r="E32" s="1" t="s">
        <v>90</v>
      </c>
      <c r="F32" s="87" t="s">
        <v>91</v>
      </c>
      <c r="G32" s="91">
        <v>2021680010044</v>
      </c>
      <c r="H32" s="86" t="s">
        <v>92</v>
      </c>
      <c r="I32" s="89" t="s">
        <v>227</v>
      </c>
      <c r="J32" s="90">
        <v>44927</v>
      </c>
      <c r="K32" s="90">
        <v>45291</v>
      </c>
      <c r="L32" s="99">
        <v>1</v>
      </c>
      <c r="M32" s="68">
        <v>0.16</v>
      </c>
      <c r="N32" s="103">
        <f t="shared" si="1"/>
        <v>0.16</v>
      </c>
      <c r="O32" s="61" t="s">
        <v>199</v>
      </c>
      <c r="P32" s="12"/>
      <c r="Q32" s="15">
        <v>513712500</v>
      </c>
      <c r="R32" s="15"/>
      <c r="S32" s="15"/>
      <c r="T32" s="12"/>
      <c r="U32" s="40">
        <f t="shared" si="5"/>
        <v>513712500</v>
      </c>
      <c r="V32" s="15"/>
      <c r="W32" s="67">
        <v>254633166.66999999</v>
      </c>
      <c r="X32" s="23"/>
      <c r="Y32" s="23"/>
      <c r="Z32" s="23"/>
      <c r="AA32" s="40">
        <f t="shared" si="6"/>
        <v>254633166.66999999</v>
      </c>
      <c r="AB32" s="101">
        <f t="shared" si="3"/>
        <v>0.49567251462637174</v>
      </c>
      <c r="AC32" s="24"/>
      <c r="AD32" s="18" t="s">
        <v>38</v>
      </c>
      <c r="AE32" s="19" t="s">
        <v>178</v>
      </c>
    </row>
    <row r="33" spans="1:31" ht="57" x14ac:dyDescent="0.2">
      <c r="A33" s="2">
        <v>51</v>
      </c>
      <c r="B33" s="86" t="s">
        <v>31</v>
      </c>
      <c r="C33" s="86" t="s">
        <v>54</v>
      </c>
      <c r="D33" s="86" t="s">
        <v>89</v>
      </c>
      <c r="E33" s="1" t="s">
        <v>93</v>
      </c>
      <c r="F33" s="87" t="s">
        <v>94</v>
      </c>
      <c r="G33" s="88">
        <v>2020680010091</v>
      </c>
      <c r="H33" s="86" t="s">
        <v>95</v>
      </c>
      <c r="I33" s="89" t="s">
        <v>228</v>
      </c>
      <c r="J33" s="90">
        <v>44927</v>
      </c>
      <c r="K33" s="90">
        <v>45291</v>
      </c>
      <c r="L33" s="99">
        <v>1</v>
      </c>
      <c r="M33" s="68">
        <v>0.16</v>
      </c>
      <c r="N33" s="103">
        <f t="shared" si="1"/>
        <v>0.16</v>
      </c>
      <c r="O33" s="61" t="s">
        <v>199</v>
      </c>
      <c r="P33" s="12"/>
      <c r="Q33" s="15">
        <v>378727384</v>
      </c>
      <c r="R33" s="15"/>
      <c r="S33" s="15"/>
      <c r="T33" s="12"/>
      <c r="U33" s="40">
        <f t="shared" si="5"/>
        <v>378727384</v>
      </c>
      <c r="V33" s="15"/>
      <c r="W33" s="15">
        <v>60665333.329999998</v>
      </c>
      <c r="X33" s="15"/>
      <c r="Y33" s="23"/>
      <c r="Z33" s="23"/>
      <c r="AA33" s="40">
        <f t="shared" si="6"/>
        <v>60665333.329999998</v>
      </c>
      <c r="AB33" s="101">
        <f t="shared" si="3"/>
        <v>0.16018206206604801</v>
      </c>
      <c r="AC33" s="24"/>
      <c r="AD33" s="18" t="s">
        <v>38</v>
      </c>
      <c r="AE33" s="19" t="s">
        <v>178</v>
      </c>
    </row>
    <row r="34" spans="1:31" ht="57" x14ac:dyDescent="0.2">
      <c r="A34" s="2">
        <v>52</v>
      </c>
      <c r="B34" s="86" t="s">
        <v>31</v>
      </c>
      <c r="C34" s="86" t="s">
        <v>54</v>
      </c>
      <c r="D34" s="86" t="s">
        <v>89</v>
      </c>
      <c r="E34" s="1" t="s">
        <v>96</v>
      </c>
      <c r="F34" s="87" t="s">
        <v>97</v>
      </c>
      <c r="G34" s="88">
        <v>2020680010091</v>
      </c>
      <c r="H34" s="86" t="s">
        <v>95</v>
      </c>
      <c r="I34" s="89" t="s">
        <v>228</v>
      </c>
      <c r="J34" s="90">
        <v>44927</v>
      </c>
      <c r="K34" s="90">
        <v>45291</v>
      </c>
      <c r="L34" s="98">
        <v>1</v>
      </c>
      <c r="M34" s="10">
        <v>0.16</v>
      </c>
      <c r="N34" s="103">
        <f t="shared" si="1"/>
        <v>0.16</v>
      </c>
      <c r="O34" s="61" t="s">
        <v>199</v>
      </c>
      <c r="P34" s="12"/>
      <c r="Q34" s="15">
        <v>170808800</v>
      </c>
      <c r="R34" s="15"/>
      <c r="S34" s="15"/>
      <c r="T34" s="12"/>
      <c r="U34" s="40">
        <f t="shared" si="5"/>
        <v>170808800</v>
      </c>
      <c r="V34" s="15"/>
      <c r="W34" s="67">
        <v>63821333.659999996</v>
      </c>
      <c r="X34" s="23"/>
      <c r="Y34" s="23"/>
      <c r="Z34" s="23"/>
      <c r="AA34" s="40">
        <f t="shared" si="6"/>
        <v>63821333.659999996</v>
      </c>
      <c r="AB34" s="101">
        <f t="shared" si="3"/>
        <v>0.37364195322489235</v>
      </c>
      <c r="AC34" s="25"/>
      <c r="AD34" s="18" t="s">
        <v>38</v>
      </c>
      <c r="AE34" s="19" t="s">
        <v>178</v>
      </c>
    </row>
    <row r="35" spans="1:31" ht="57" x14ac:dyDescent="0.2">
      <c r="A35" s="2">
        <v>53</v>
      </c>
      <c r="B35" s="86" t="s">
        <v>31</v>
      </c>
      <c r="C35" s="86" t="s">
        <v>54</v>
      </c>
      <c r="D35" s="86" t="s">
        <v>89</v>
      </c>
      <c r="E35" s="1" t="s">
        <v>98</v>
      </c>
      <c r="F35" s="87" t="s">
        <v>99</v>
      </c>
      <c r="G35" s="88">
        <v>2020680010091</v>
      </c>
      <c r="H35" s="86" t="s">
        <v>95</v>
      </c>
      <c r="I35" s="89" t="s">
        <v>228</v>
      </c>
      <c r="J35" s="90">
        <v>44927</v>
      </c>
      <c r="K35" s="90">
        <v>45291</v>
      </c>
      <c r="L35" s="99">
        <v>1</v>
      </c>
      <c r="M35" s="68">
        <v>0.16</v>
      </c>
      <c r="N35" s="103">
        <f t="shared" si="1"/>
        <v>0.16</v>
      </c>
      <c r="O35" s="61" t="s">
        <v>199</v>
      </c>
      <c r="P35" s="12"/>
      <c r="Q35" s="15">
        <v>168801157</v>
      </c>
      <c r="R35" s="15"/>
      <c r="S35" s="15"/>
      <c r="T35" s="12"/>
      <c r="U35" s="40">
        <f t="shared" si="5"/>
        <v>168801157</v>
      </c>
      <c r="V35" s="15"/>
      <c r="W35" s="15">
        <v>12588889.66</v>
      </c>
      <c r="X35" s="23"/>
      <c r="Y35" s="23"/>
      <c r="Z35" s="23"/>
      <c r="AA35" s="40">
        <f t="shared" si="6"/>
        <v>12588889.66</v>
      </c>
      <c r="AB35" s="101">
        <f t="shared" si="3"/>
        <v>7.457821903436361E-2</v>
      </c>
      <c r="AC35" s="24"/>
      <c r="AD35" s="18" t="s">
        <v>38</v>
      </c>
      <c r="AE35" s="19" t="s">
        <v>178</v>
      </c>
    </row>
    <row r="36" spans="1:31" ht="57" x14ac:dyDescent="0.2">
      <c r="A36" s="2">
        <v>54</v>
      </c>
      <c r="B36" s="86" t="s">
        <v>31</v>
      </c>
      <c r="C36" s="86" t="s">
        <v>54</v>
      </c>
      <c r="D36" s="86" t="s">
        <v>89</v>
      </c>
      <c r="E36" s="26" t="s">
        <v>100</v>
      </c>
      <c r="F36" s="87" t="s">
        <v>101</v>
      </c>
      <c r="G36" s="88">
        <v>2020680010091</v>
      </c>
      <c r="H36" s="86" t="s">
        <v>95</v>
      </c>
      <c r="I36" s="89" t="s">
        <v>228</v>
      </c>
      <c r="J36" s="90">
        <v>44927</v>
      </c>
      <c r="K36" s="90">
        <v>45291</v>
      </c>
      <c r="L36" s="99">
        <v>5</v>
      </c>
      <c r="M36" s="21">
        <v>1</v>
      </c>
      <c r="N36" s="103">
        <f t="shared" si="1"/>
        <v>0.2</v>
      </c>
      <c r="O36" s="61" t="s">
        <v>199</v>
      </c>
      <c r="P36" s="12"/>
      <c r="Q36" s="15">
        <v>16853375</v>
      </c>
      <c r="R36" s="15"/>
      <c r="S36" s="15"/>
      <c r="T36" s="12"/>
      <c r="U36" s="40">
        <f t="shared" si="5"/>
        <v>16853375</v>
      </c>
      <c r="V36" s="15"/>
      <c r="W36" s="15">
        <v>2517777</v>
      </c>
      <c r="X36" s="23"/>
      <c r="Y36" s="23"/>
      <c r="Z36" s="23"/>
      <c r="AA36" s="40">
        <f t="shared" si="6"/>
        <v>2517777</v>
      </c>
      <c r="AB36" s="101">
        <f t="shared" si="3"/>
        <v>0.14939304441988621</v>
      </c>
      <c r="AC36" s="24"/>
      <c r="AD36" s="18" t="s">
        <v>38</v>
      </c>
      <c r="AE36" s="19" t="s">
        <v>178</v>
      </c>
    </row>
    <row r="37" spans="1:31" ht="57" x14ac:dyDescent="0.2">
      <c r="A37" s="2">
        <v>55</v>
      </c>
      <c r="B37" s="86" t="s">
        <v>31</v>
      </c>
      <c r="C37" s="86" t="s">
        <v>54</v>
      </c>
      <c r="D37" s="86" t="s">
        <v>89</v>
      </c>
      <c r="E37" s="1" t="s">
        <v>102</v>
      </c>
      <c r="F37" s="87" t="s">
        <v>103</v>
      </c>
      <c r="G37" s="88">
        <v>2020680010091</v>
      </c>
      <c r="H37" s="86" t="s">
        <v>95</v>
      </c>
      <c r="I37" s="89" t="s">
        <v>228</v>
      </c>
      <c r="J37" s="90">
        <v>44927</v>
      </c>
      <c r="K37" s="90">
        <v>45291</v>
      </c>
      <c r="L37" s="104">
        <v>1</v>
      </c>
      <c r="M37" s="106">
        <v>0.16</v>
      </c>
      <c r="N37" s="108">
        <f t="shared" si="1"/>
        <v>0.16</v>
      </c>
      <c r="O37" s="61" t="s">
        <v>199</v>
      </c>
      <c r="P37" s="12"/>
      <c r="Q37" s="15">
        <v>180042550</v>
      </c>
      <c r="R37" s="15"/>
      <c r="S37" s="15"/>
      <c r="T37" s="27"/>
      <c r="U37" s="110">
        <f>SUM(P37:T38)</f>
        <v>380042550</v>
      </c>
      <c r="V37" s="15"/>
      <c r="W37" s="67">
        <v>23330666.66</v>
      </c>
      <c r="X37" s="23"/>
      <c r="Y37" s="23"/>
      <c r="Z37" s="23"/>
      <c r="AA37" s="110">
        <f>SUM(V37:Z38)</f>
        <v>23330666.66</v>
      </c>
      <c r="AB37" s="112">
        <f t="shared" si="3"/>
        <v>6.1389617188917396E-2</v>
      </c>
      <c r="AC37" s="114"/>
      <c r="AD37" s="118" t="s">
        <v>38</v>
      </c>
      <c r="AE37" s="116" t="s">
        <v>178</v>
      </c>
    </row>
    <row r="38" spans="1:31" ht="57" x14ac:dyDescent="0.2">
      <c r="A38" s="2">
        <v>55</v>
      </c>
      <c r="B38" s="86" t="s">
        <v>31</v>
      </c>
      <c r="C38" s="86" t="s">
        <v>54</v>
      </c>
      <c r="D38" s="86" t="s">
        <v>89</v>
      </c>
      <c r="E38" s="1" t="s">
        <v>102</v>
      </c>
      <c r="F38" s="87" t="s">
        <v>103</v>
      </c>
      <c r="G38" s="88">
        <v>2022680010063</v>
      </c>
      <c r="H38" s="86" t="s">
        <v>180</v>
      </c>
      <c r="I38" s="89" t="s">
        <v>230</v>
      </c>
      <c r="J38" s="90">
        <v>44927</v>
      </c>
      <c r="K38" s="90">
        <v>45291</v>
      </c>
      <c r="L38" s="105"/>
      <c r="M38" s="107"/>
      <c r="N38" s="109"/>
      <c r="O38" s="61" t="s">
        <v>231</v>
      </c>
      <c r="P38" s="12">
        <v>100000000</v>
      </c>
      <c r="Q38" s="15"/>
      <c r="R38" s="15"/>
      <c r="S38" s="15"/>
      <c r="T38" s="12">
        <v>100000000</v>
      </c>
      <c r="U38" s="111"/>
      <c r="V38" s="15"/>
      <c r="W38" s="15"/>
      <c r="X38" s="23"/>
      <c r="Y38" s="23"/>
      <c r="Z38" s="23"/>
      <c r="AA38" s="111"/>
      <c r="AB38" s="113"/>
      <c r="AC38" s="115"/>
      <c r="AD38" s="119"/>
      <c r="AE38" s="117"/>
    </row>
    <row r="39" spans="1:31" ht="75" x14ac:dyDescent="0.2">
      <c r="A39" s="2">
        <v>56</v>
      </c>
      <c r="B39" s="86" t="s">
        <v>31</v>
      </c>
      <c r="C39" s="86" t="s">
        <v>54</v>
      </c>
      <c r="D39" s="86" t="s">
        <v>89</v>
      </c>
      <c r="E39" s="1" t="s">
        <v>104</v>
      </c>
      <c r="F39" s="87" t="s">
        <v>105</v>
      </c>
      <c r="G39" s="88">
        <v>2020680010091</v>
      </c>
      <c r="H39" s="86" t="s">
        <v>95</v>
      </c>
      <c r="I39" s="89" t="s">
        <v>229</v>
      </c>
      <c r="J39" s="90">
        <v>44927</v>
      </c>
      <c r="K39" s="90">
        <v>45291</v>
      </c>
      <c r="L39" s="99">
        <v>1</v>
      </c>
      <c r="M39" s="68">
        <v>0.16</v>
      </c>
      <c r="N39" s="103">
        <f t="shared" si="1"/>
        <v>0.16</v>
      </c>
      <c r="O39" s="61" t="s">
        <v>199</v>
      </c>
      <c r="P39" s="12"/>
      <c r="Q39" s="15">
        <v>41089430</v>
      </c>
      <c r="R39" s="15"/>
      <c r="S39" s="15"/>
      <c r="T39" s="12"/>
      <c r="U39" s="40">
        <f t="shared" ref="U39:U54" si="7">SUM(P39:T39)</f>
        <v>41089430</v>
      </c>
      <c r="V39" s="15"/>
      <c r="W39" s="15"/>
      <c r="X39" s="23"/>
      <c r="Y39" s="23"/>
      <c r="Z39" s="23"/>
      <c r="AA39" s="40">
        <f t="shared" ref="AA39:AA45" si="8">SUM(V39:Z39)</f>
        <v>0</v>
      </c>
      <c r="AB39" s="101">
        <f t="shared" si="3"/>
        <v>0</v>
      </c>
      <c r="AC39" s="24"/>
      <c r="AD39" s="18" t="s">
        <v>38</v>
      </c>
      <c r="AE39" s="19" t="s">
        <v>178</v>
      </c>
    </row>
    <row r="40" spans="1:31" ht="57" x14ac:dyDescent="0.2">
      <c r="A40" s="2">
        <v>57</v>
      </c>
      <c r="B40" s="86" t="s">
        <v>31</v>
      </c>
      <c r="C40" s="86" t="s">
        <v>54</v>
      </c>
      <c r="D40" s="86" t="s">
        <v>89</v>
      </c>
      <c r="E40" s="1" t="s">
        <v>106</v>
      </c>
      <c r="F40" s="87" t="s">
        <v>107</v>
      </c>
      <c r="G40" s="88">
        <v>2020680010091</v>
      </c>
      <c r="H40" s="86" t="s">
        <v>95</v>
      </c>
      <c r="I40" s="89" t="s">
        <v>228</v>
      </c>
      <c r="J40" s="90">
        <v>44927</v>
      </c>
      <c r="K40" s="90">
        <v>45291</v>
      </c>
      <c r="L40" s="99">
        <v>1</v>
      </c>
      <c r="M40" s="68">
        <v>0.16</v>
      </c>
      <c r="N40" s="103">
        <f t="shared" si="1"/>
        <v>0.16</v>
      </c>
      <c r="O40" s="61" t="s">
        <v>199</v>
      </c>
      <c r="P40" s="12"/>
      <c r="Q40" s="15">
        <v>53752200</v>
      </c>
      <c r="R40" s="15"/>
      <c r="S40" s="15"/>
      <c r="T40" s="12"/>
      <c r="U40" s="40">
        <f t="shared" si="7"/>
        <v>53752200</v>
      </c>
      <c r="V40" s="15"/>
      <c r="W40" s="15">
        <v>8171333</v>
      </c>
      <c r="X40" s="23"/>
      <c r="Y40" s="23"/>
      <c r="Z40" s="23"/>
      <c r="AA40" s="40">
        <f t="shared" si="8"/>
        <v>8171333</v>
      </c>
      <c r="AB40" s="101">
        <f t="shared" si="3"/>
        <v>0.15201857784425568</v>
      </c>
      <c r="AC40" s="24"/>
      <c r="AD40" s="18" t="s">
        <v>38</v>
      </c>
      <c r="AE40" s="19" t="s">
        <v>178</v>
      </c>
    </row>
    <row r="41" spans="1:31" ht="57" x14ac:dyDescent="0.2">
      <c r="A41" s="2">
        <v>58</v>
      </c>
      <c r="B41" s="86" t="s">
        <v>31</v>
      </c>
      <c r="C41" s="86" t="s">
        <v>54</v>
      </c>
      <c r="D41" s="86" t="s">
        <v>108</v>
      </c>
      <c r="E41" s="1" t="s">
        <v>109</v>
      </c>
      <c r="F41" s="87" t="s">
        <v>110</v>
      </c>
      <c r="G41" s="88">
        <v>2020680010138</v>
      </c>
      <c r="H41" s="86" t="s">
        <v>113</v>
      </c>
      <c r="I41" s="89"/>
      <c r="J41" s="90">
        <v>44927</v>
      </c>
      <c r="K41" s="90">
        <v>45291</v>
      </c>
      <c r="L41" s="99">
        <v>1</v>
      </c>
      <c r="M41" s="21"/>
      <c r="N41" s="103">
        <f t="shared" si="1"/>
        <v>0</v>
      </c>
      <c r="O41" s="61" t="s">
        <v>241</v>
      </c>
      <c r="P41" s="12">
        <v>25000000</v>
      </c>
      <c r="Q41" s="15"/>
      <c r="R41" s="15"/>
      <c r="S41" s="15"/>
      <c r="T41" s="12"/>
      <c r="U41" s="40">
        <f t="shared" si="7"/>
        <v>25000000</v>
      </c>
      <c r="V41" s="15"/>
      <c r="W41" s="15"/>
      <c r="X41" s="23"/>
      <c r="Y41" s="23"/>
      <c r="Z41" s="23"/>
      <c r="AA41" s="40">
        <f t="shared" si="8"/>
        <v>0</v>
      </c>
      <c r="AB41" s="101">
        <f t="shared" si="3"/>
        <v>0</v>
      </c>
      <c r="AC41" s="24"/>
      <c r="AD41" s="18" t="s">
        <v>38</v>
      </c>
      <c r="AE41" s="19" t="s">
        <v>178</v>
      </c>
    </row>
    <row r="42" spans="1:31" ht="57" x14ac:dyDescent="0.2">
      <c r="A42" s="2">
        <v>59</v>
      </c>
      <c r="B42" s="86" t="s">
        <v>31</v>
      </c>
      <c r="C42" s="86" t="s">
        <v>54</v>
      </c>
      <c r="D42" s="86" t="s">
        <v>108</v>
      </c>
      <c r="E42" s="1" t="s">
        <v>111</v>
      </c>
      <c r="F42" s="87" t="s">
        <v>112</v>
      </c>
      <c r="G42" s="88">
        <v>2020680010138</v>
      </c>
      <c r="H42" s="86" t="s">
        <v>113</v>
      </c>
      <c r="I42" s="89"/>
      <c r="J42" s="90">
        <v>44927</v>
      </c>
      <c r="K42" s="90">
        <v>45291</v>
      </c>
      <c r="L42" s="99">
        <v>32500</v>
      </c>
      <c r="M42" s="21">
        <v>2644</v>
      </c>
      <c r="N42" s="103">
        <f t="shared" si="1"/>
        <v>8.1353846153846152E-2</v>
      </c>
      <c r="O42" s="61" t="s">
        <v>242</v>
      </c>
      <c r="P42" s="12">
        <f>227763900+80000000</f>
        <v>307763900</v>
      </c>
      <c r="Q42" s="15">
        <v>20000000</v>
      </c>
      <c r="R42" s="15"/>
      <c r="S42" s="15"/>
      <c r="T42" s="12"/>
      <c r="U42" s="40">
        <f t="shared" si="7"/>
        <v>327763900</v>
      </c>
      <c r="V42" s="15">
        <v>156520000</v>
      </c>
      <c r="W42" s="15"/>
      <c r="X42" s="23"/>
      <c r="Y42" s="23"/>
      <c r="Z42" s="23"/>
      <c r="AA42" s="40">
        <f t="shared" si="8"/>
        <v>156520000</v>
      </c>
      <c r="AB42" s="101">
        <f t="shared" si="3"/>
        <v>0.47753886257760542</v>
      </c>
      <c r="AC42" s="24"/>
      <c r="AD42" s="18" t="s">
        <v>38</v>
      </c>
      <c r="AE42" s="19" t="s">
        <v>178</v>
      </c>
    </row>
    <row r="43" spans="1:31" ht="57" x14ac:dyDescent="0.2">
      <c r="A43" s="2">
        <v>60</v>
      </c>
      <c r="B43" s="86" t="s">
        <v>31</v>
      </c>
      <c r="C43" s="86" t="s">
        <v>54</v>
      </c>
      <c r="D43" s="86" t="s">
        <v>108</v>
      </c>
      <c r="E43" s="1" t="s">
        <v>114</v>
      </c>
      <c r="F43" s="87" t="s">
        <v>115</v>
      </c>
      <c r="G43" s="88">
        <v>2020680010138</v>
      </c>
      <c r="H43" s="86" t="s">
        <v>113</v>
      </c>
      <c r="I43" s="89"/>
      <c r="J43" s="90">
        <v>44927</v>
      </c>
      <c r="K43" s="90">
        <v>45291</v>
      </c>
      <c r="L43" s="99">
        <v>7300</v>
      </c>
      <c r="M43" s="21">
        <v>163</v>
      </c>
      <c r="N43" s="103">
        <f t="shared" si="1"/>
        <v>2.2328767123287671E-2</v>
      </c>
      <c r="O43" s="61" t="s">
        <v>241</v>
      </c>
      <c r="P43" s="12">
        <v>273500000</v>
      </c>
      <c r="Q43" s="15"/>
      <c r="R43" s="15"/>
      <c r="S43" s="15"/>
      <c r="T43" s="12"/>
      <c r="U43" s="40">
        <f t="shared" si="7"/>
        <v>273500000</v>
      </c>
      <c r="V43" s="15">
        <v>206520000</v>
      </c>
      <c r="W43" s="28"/>
      <c r="X43" s="23"/>
      <c r="Y43" s="23"/>
      <c r="Z43" s="23"/>
      <c r="AA43" s="40">
        <f t="shared" si="8"/>
        <v>206520000</v>
      </c>
      <c r="AB43" s="101">
        <f t="shared" si="3"/>
        <v>0.75510054844606944</v>
      </c>
      <c r="AC43" s="24"/>
      <c r="AD43" s="18" t="s">
        <v>38</v>
      </c>
      <c r="AE43" s="19" t="s">
        <v>178</v>
      </c>
    </row>
    <row r="44" spans="1:31" ht="57" x14ac:dyDescent="0.2">
      <c r="A44" s="2">
        <v>61</v>
      </c>
      <c r="B44" s="86" t="s">
        <v>31</v>
      </c>
      <c r="C44" s="86" t="s">
        <v>54</v>
      </c>
      <c r="D44" s="86" t="s">
        <v>108</v>
      </c>
      <c r="E44" s="1" t="s">
        <v>116</v>
      </c>
      <c r="F44" s="87" t="s">
        <v>117</v>
      </c>
      <c r="G44" s="88">
        <v>2020680010138</v>
      </c>
      <c r="H44" s="86" t="s">
        <v>113</v>
      </c>
      <c r="I44" s="89"/>
      <c r="J44" s="90">
        <v>44927</v>
      </c>
      <c r="K44" s="90">
        <v>45291</v>
      </c>
      <c r="L44" s="99">
        <v>6947</v>
      </c>
      <c r="M44" s="21">
        <v>777</v>
      </c>
      <c r="N44" s="103">
        <f t="shared" si="1"/>
        <v>0.1118468403627465</v>
      </c>
      <c r="O44" s="61" t="s">
        <v>243</v>
      </c>
      <c r="P44" s="12">
        <v>200820100</v>
      </c>
      <c r="Q44" s="15">
        <v>90000000</v>
      </c>
      <c r="R44" s="15"/>
      <c r="S44" s="15"/>
      <c r="T44" s="12"/>
      <c r="U44" s="40">
        <f t="shared" si="7"/>
        <v>290820100</v>
      </c>
      <c r="V44" s="15">
        <v>120470000</v>
      </c>
      <c r="W44" s="28"/>
      <c r="X44" s="15">
        <v>90000000</v>
      </c>
      <c r="Y44" s="14"/>
      <c r="Z44" s="14"/>
      <c r="AA44" s="40">
        <f t="shared" si="8"/>
        <v>210470000</v>
      </c>
      <c r="AB44" s="101">
        <f t="shared" si="3"/>
        <v>0.72371201302798538</v>
      </c>
      <c r="AC44" s="24"/>
      <c r="AD44" s="18" t="s">
        <v>38</v>
      </c>
      <c r="AE44" s="19" t="s">
        <v>178</v>
      </c>
    </row>
    <row r="45" spans="1:31" ht="57" x14ac:dyDescent="0.2">
      <c r="A45" s="2">
        <v>62</v>
      </c>
      <c r="B45" s="86" t="s">
        <v>31</v>
      </c>
      <c r="C45" s="86" t="s">
        <v>54</v>
      </c>
      <c r="D45" s="86" t="s">
        <v>108</v>
      </c>
      <c r="E45" s="1" t="s">
        <v>118</v>
      </c>
      <c r="F45" s="87" t="s">
        <v>119</v>
      </c>
      <c r="G45" s="88">
        <v>2020680010138</v>
      </c>
      <c r="H45" s="86" t="s">
        <v>113</v>
      </c>
      <c r="I45" s="89"/>
      <c r="J45" s="90">
        <v>44927</v>
      </c>
      <c r="K45" s="90">
        <v>45291</v>
      </c>
      <c r="L45" s="99">
        <v>1</v>
      </c>
      <c r="M45" s="69">
        <v>0.1</v>
      </c>
      <c r="N45" s="103">
        <f t="shared" si="1"/>
        <v>0.1</v>
      </c>
      <c r="O45" s="61" t="s">
        <v>241</v>
      </c>
      <c r="P45" s="12">
        <v>90640000</v>
      </c>
      <c r="Q45" s="15"/>
      <c r="R45" s="15"/>
      <c r="S45" s="15"/>
      <c r="T45" s="12"/>
      <c r="U45" s="40">
        <f t="shared" si="7"/>
        <v>90640000</v>
      </c>
      <c r="V45" s="15">
        <v>28840000</v>
      </c>
      <c r="W45" s="15"/>
      <c r="X45" s="14"/>
      <c r="Y45" s="14"/>
      <c r="Z45" s="14"/>
      <c r="AA45" s="40">
        <f t="shared" si="8"/>
        <v>28840000</v>
      </c>
      <c r="AB45" s="101">
        <f t="shared" si="3"/>
        <v>0.31818181818181818</v>
      </c>
      <c r="AC45" s="24"/>
      <c r="AD45" s="18" t="s">
        <v>38</v>
      </c>
      <c r="AE45" s="19" t="s">
        <v>178</v>
      </c>
    </row>
    <row r="46" spans="1:31" s="3" customFormat="1" ht="57" x14ac:dyDescent="0.2">
      <c r="A46" s="2">
        <v>63</v>
      </c>
      <c r="B46" s="86" t="s">
        <v>31</v>
      </c>
      <c r="C46" s="86" t="s">
        <v>54</v>
      </c>
      <c r="D46" s="86" t="s">
        <v>108</v>
      </c>
      <c r="E46" s="1" t="s">
        <v>188</v>
      </c>
      <c r="F46" s="86" t="s">
        <v>189</v>
      </c>
      <c r="G46" s="92"/>
      <c r="H46" s="93" t="s">
        <v>190</v>
      </c>
      <c r="I46" s="94"/>
      <c r="J46" s="95"/>
      <c r="K46" s="95"/>
      <c r="L46" s="98">
        <v>0</v>
      </c>
      <c r="M46" s="10"/>
      <c r="N46" s="103" t="str">
        <f t="shared" si="1"/>
        <v>-</v>
      </c>
      <c r="O46" s="57"/>
      <c r="P46" s="12"/>
      <c r="Q46" s="12"/>
      <c r="R46" s="12"/>
      <c r="S46" s="12"/>
      <c r="T46" s="12"/>
      <c r="U46" s="40">
        <f t="shared" si="7"/>
        <v>0</v>
      </c>
      <c r="V46" s="12"/>
      <c r="W46" s="12"/>
      <c r="X46" s="27"/>
      <c r="Y46" s="27"/>
      <c r="Z46" s="27"/>
      <c r="AA46" s="40">
        <f>SUM(V46:Z46)</f>
        <v>0</v>
      </c>
      <c r="AB46" s="101" t="str">
        <f t="shared" si="3"/>
        <v>-</v>
      </c>
      <c r="AC46" s="58"/>
      <c r="AD46" s="18" t="s">
        <v>38</v>
      </c>
      <c r="AE46" s="19" t="s">
        <v>178</v>
      </c>
    </row>
    <row r="47" spans="1:31" ht="57" x14ac:dyDescent="0.2">
      <c r="A47" s="2">
        <v>64</v>
      </c>
      <c r="B47" s="86" t="s">
        <v>31</v>
      </c>
      <c r="C47" s="86" t="s">
        <v>54</v>
      </c>
      <c r="D47" s="86" t="s">
        <v>120</v>
      </c>
      <c r="E47" s="1" t="s">
        <v>121</v>
      </c>
      <c r="F47" s="87" t="s">
        <v>122</v>
      </c>
      <c r="G47" s="88">
        <v>2020680010103</v>
      </c>
      <c r="H47" s="86" t="s">
        <v>123</v>
      </c>
      <c r="I47" s="89" t="s">
        <v>232</v>
      </c>
      <c r="J47" s="90">
        <v>44927</v>
      </c>
      <c r="K47" s="90">
        <v>45291</v>
      </c>
      <c r="L47" s="99">
        <v>2</v>
      </c>
      <c r="M47" s="68">
        <v>0.32</v>
      </c>
      <c r="N47" s="103">
        <f t="shared" si="1"/>
        <v>0.16</v>
      </c>
      <c r="O47" s="77" t="s">
        <v>235</v>
      </c>
      <c r="P47" s="27"/>
      <c r="Q47" s="15">
        <v>112065030</v>
      </c>
      <c r="R47" s="15"/>
      <c r="S47" s="15"/>
      <c r="T47" s="12"/>
      <c r="U47" s="40">
        <f t="shared" si="7"/>
        <v>112065030</v>
      </c>
      <c r="V47" s="15"/>
      <c r="W47" s="15">
        <v>65371250</v>
      </c>
      <c r="X47" s="14"/>
      <c r="Y47" s="14"/>
      <c r="Z47" s="14"/>
      <c r="AA47" s="40">
        <f t="shared" ref="AA47:AA54" si="9">SUM(V47:Z47)</f>
        <v>65371250</v>
      </c>
      <c r="AB47" s="101">
        <f t="shared" si="3"/>
        <v>0.58333317717400335</v>
      </c>
      <c r="AC47" s="24"/>
      <c r="AD47" s="18" t="s">
        <v>38</v>
      </c>
      <c r="AE47" s="19" t="s">
        <v>178</v>
      </c>
    </row>
    <row r="48" spans="1:31" ht="57" x14ac:dyDescent="0.2">
      <c r="A48" s="2">
        <v>65</v>
      </c>
      <c r="B48" s="86" t="s">
        <v>31</v>
      </c>
      <c r="C48" s="86" t="s">
        <v>54</v>
      </c>
      <c r="D48" s="86" t="s">
        <v>120</v>
      </c>
      <c r="E48" s="1" t="s">
        <v>124</v>
      </c>
      <c r="F48" s="87" t="s">
        <v>125</v>
      </c>
      <c r="G48" s="88">
        <v>2020680010103</v>
      </c>
      <c r="H48" s="86" t="s">
        <v>123</v>
      </c>
      <c r="I48" s="89" t="s">
        <v>233</v>
      </c>
      <c r="J48" s="90">
        <v>44927</v>
      </c>
      <c r="K48" s="90">
        <v>45291</v>
      </c>
      <c r="L48" s="99">
        <v>1</v>
      </c>
      <c r="M48" s="21">
        <v>1</v>
      </c>
      <c r="N48" s="103">
        <f t="shared" si="1"/>
        <v>1</v>
      </c>
      <c r="O48" s="77" t="s">
        <v>236</v>
      </c>
      <c r="P48" s="12">
        <v>207648000</v>
      </c>
      <c r="Q48" s="15"/>
      <c r="R48" s="15"/>
      <c r="S48" s="15"/>
      <c r="T48" s="12"/>
      <c r="U48" s="40">
        <f t="shared" si="7"/>
        <v>207648000</v>
      </c>
      <c r="V48" s="15">
        <v>95172000</v>
      </c>
      <c r="W48" s="15"/>
      <c r="X48" s="14"/>
      <c r="Y48" s="14"/>
      <c r="Z48" s="14"/>
      <c r="AA48" s="40">
        <f t="shared" si="9"/>
        <v>95172000</v>
      </c>
      <c r="AB48" s="101">
        <f t="shared" si="3"/>
        <v>0.45833333333333331</v>
      </c>
      <c r="AC48" s="24"/>
      <c r="AD48" s="18" t="s">
        <v>38</v>
      </c>
      <c r="AE48" s="19" t="s">
        <v>178</v>
      </c>
    </row>
    <row r="49" spans="1:31" ht="57" x14ac:dyDescent="0.2">
      <c r="A49" s="2">
        <v>66</v>
      </c>
      <c r="B49" s="86" t="s">
        <v>31</v>
      </c>
      <c r="C49" s="86" t="s">
        <v>54</v>
      </c>
      <c r="D49" s="86" t="s">
        <v>126</v>
      </c>
      <c r="E49" s="1" t="s">
        <v>127</v>
      </c>
      <c r="F49" s="87" t="s">
        <v>128</v>
      </c>
      <c r="G49" s="91">
        <v>2022680010065</v>
      </c>
      <c r="H49" s="86" t="s">
        <v>181</v>
      </c>
      <c r="I49" s="89" t="s">
        <v>234</v>
      </c>
      <c r="J49" s="90">
        <v>44927</v>
      </c>
      <c r="K49" s="90">
        <v>45291</v>
      </c>
      <c r="L49" s="98">
        <v>1</v>
      </c>
      <c r="M49" s="10">
        <v>0.16</v>
      </c>
      <c r="N49" s="103">
        <f t="shared" si="1"/>
        <v>0.16</v>
      </c>
      <c r="O49" s="77" t="s">
        <v>237</v>
      </c>
      <c r="P49" s="12">
        <v>100000000</v>
      </c>
      <c r="Q49" s="15">
        <v>69216000</v>
      </c>
      <c r="R49" s="15"/>
      <c r="S49" s="15"/>
      <c r="T49" s="12"/>
      <c r="U49" s="40">
        <f t="shared" si="7"/>
        <v>169216000</v>
      </c>
      <c r="V49" s="15"/>
      <c r="W49" s="15">
        <v>25831000</v>
      </c>
      <c r="X49" s="14"/>
      <c r="Y49" s="14"/>
      <c r="Z49" s="14"/>
      <c r="AA49" s="40">
        <f t="shared" si="9"/>
        <v>25831000</v>
      </c>
      <c r="AB49" s="101">
        <f t="shared" si="3"/>
        <v>0.1526510495461422</v>
      </c>
      <c r="AC49" s="25"/>
      <c r="AD49" s="18" t="s">
        <v>38</v>
      </c>
      <c r="AE49" s="19" t="s">
        <v>178</v>
      </c>
    </row>
    <row r="50" spans="1:31" ht="57" x14ac:dyDescent="0.2">
      <c r="A50" s="2">
        <v>151</v>
      </c>
      <c r="B50" s="86" t="s">
        <v>129</v>
      </c>
      <c r="C50" s="86" t="s">
        <v>130</v>
      </c>
      <c r="D50" s="86" t="s">
        <v>131</v>
      </c>
      <c r="E50" s="1" t="s">
        <v>132</v>
      </c>
      <c r="F50" s="87" t="s">
        <v>133</v>
      </c>
      <c r="G50" s="88">
        <v>2020680010112</v>
      </c>
      <c r="H50" s="86" t="s">
        <v>134</v>
      </c>
      <c r="I50" s="89"/>
      <c r="J50" s="90">
        <v>44927</v>
      </c>
      <c r="K50" s="90">
        <v>45291</v>
      </c>
      <c r="L50" s="99">
        <v>1</v>
      </c>
      <c r="M50" s="68">
        <v>0.14000000000000001</v>
      </c>
      <c r="N50" s="103">
        <f t="shared" si="1"/>
        <v>0.14000000000000001</v>
      </c>
      <c r="O50" s="11"/>
      <c r="P50" s="12">
        <v>149500000</v>
      </c>
      <c r="Q50" s="15"/>
      <c r="R50" s="15"/>
      <c r="S50" s="15"/>
      <c r="T50" s="12"/>
      <c r="U50" s="40">
        <f t="shared" si="7"/>
        <v>149500000</v>
      </c>
      <c r="V50" s="15">
        <v>66500000</v>
      </c>
      <c r="W50" s="15"/>
      <c r="X50" s="14"/>
      <c r="Y50" s="14"/>
      <c r="Z50" s="14"/>
      <c r="AA50" s="40">
        <f t="shared" si="9"/>
        <v>66500000</v>
      </c>
      <c r="AB50" s="101">
        <f t="shared" si="3"/>
        <v>0.44481605351170567</v>
      </c>
      <c r="AC50" s="25"/>
      <c r="AD50" s="18" t="s">
        <v>38</v>
      </c>
      <c r="AE50" s="19" t="s">
        <v>178</v>
      </c>
    </row>
    <row r="51" spans="1:31" ht="57" x14ac:dyDescent="0.2">
      <c r="A51" s="2">
        <v>152</v>
      </c>
      <c r="B51" s="86" t="s">
        <v>129</v>
      </c>
      <c r="C51" s="86" t="s">
        <v>130</v>
      </c>
      <c r="D51" s="86" t="s">
        <v>131</v>
      </c>
      <c r="E51" s="1" t="s">
        <v>135</v>
      </c>
      <c r="F51" s="87" t="s">
        <v>136</v>
      </c>
      <c r="G51" s="88">
        <v>2022680010105</v>
      </c>
      <c r="H51" s="86" t="s">
        <v>182</v>
      </c>
      <c r="I51" s="89"/>
      <c r="J51" s="90">
        <v>44927</v>
      </c>
      <c r="K51" s="90">
        <v>45291</v>
      </c>
      <c r="L51" s="99">
        <v>1</v>
      </c>
      <c r="M51" s="68">
        <v>0.12</v>
      </c>
      <c r="N51" s="103">
        <f t="shared" si="1"/>
        <v>0.12</v>
      </c>
      <c r="O51" s="11"/>
      <c r="P51" s="12">
        <v>424470000</v>
      </c>
      <c r="Q51" s="15"/>
      <c r="R51" s="15"/>
      <c r="S51" s="15"/>
      <c r="T51" s="12"/>
      <c r="U51" s="40">
        <f t="shared" si="7"/>
        <v>424470000</v>
      </c>
      <c r="V51" s="15">
        <v>160300000</v>
      </c>
      <c r="W51" s="28"/>
      <c r="X51" s="14"/>
      <c r="Y51" s="14"/>
      <c r="Z51" s="14"/>
      <c r="AA51" s="40">
        <f t="shared" si="9"/>
        <v>160300000</v>
      </c>
      <c r="AB51" s="101">
        <f t="shared" si="3"/>
        <v>0.37764741913445005</v>
      </c>
      <c r="AC51" s="24"/>
      <c r="AD51" s="18" t="s">
        <v>38</v>
      </c>
      <c r="AE51" s="19" t="s">
        <v>178</v>
      </c>
    </row>
    <row r="52" spans="1:31" ht="60" x14ac:dyDescent="0.2">
      <c r="A52" s="2">
        <v>153</v>
      </c>
      <c r="B52" s="86" t="s">
        <v>129</v>
      </c>
      <c r="C52" s="86" t="s">
        <v>130</v>
      </c>
      <c r="D52" s="86" t="s">
        <v>131</v>
      </c>
      <c r="E52" s="1" t="s">
        <v>137</v>
      </c>
      <c r="F52" s="87" t="s">
        <v>138</v>
      </c>
      <c r="G52" s="88">
        <v>2020680010112</v>
      </c>
      <c r="H52" s="86" t="s">
        <v>134</v>
      </c>
      <c r="I52" s="89"/>
      <c r="J52" s="90">
        <v>44927</v>
      </c>
      <c r="K52" s="90">
        <v>45291</v>
      </c>
      <c r="L52" s="99">
        <v>1</v>
      </c>
      <c r="M52" s="21">
        <v>0</v>
      </c>
      <c r="N52" s="103">
        <f t="shared" si="1"/>
        <v>0</v>
      </c>
      <c r="O52" s="11"/>
      <c r="P52" s="13">
        <v>33000000</v>
      </c>
      <c r="Q52" s="15"/>
      <c r="R52" s="15"/>
      <c r="S52" s="15"/>
      <c r="T52" s="12"/>
      <c r="U52" s="40">
        <f t="shared" si="7"/>
        <v>33000000</v>
      </c>
      <c r="V52" s="15"/>
      <c r="W52" s="15"/>
      <c r="X52" s="14"/>
      <c r="Y52" s="14"/>
      <c r="Z52" s="14"/>
      <c r="AA52" s="40">
        <f t="shared" si="9"/>
        <v>0</v>
      </c>
      <c r="AB52" s="101">
        <f t="shared" si="3"/>
        <v>0</v>
      </c>
      <c r="AC52" s="25"/>
      <c r="AD52" s="18" t="s">
        <v>38</v>
      </c>
      <c r="AE52" s="19" t="s">
        <v>178</v>
      </c>
    </row>
    <row r="53" spans="1:31" ht="57" x14ac:dyDescent="0.2">
      <c r="A53" s="2">
        <v>154</v>
      </c>
      <c r="B53" s="86" t="s">
        <v>129</v>
      </c>
      <c r="C53" s="86" t="s">
        <v>130</v>
      </c>
      <c r="D53" s="86" t="s">
        <v>131</v>
      </c>
      <c r="E53" s="1" t="s">
        <v>139</v>
      </c>
      <c r="F53" s="87" t="s">
        <v>140</v>
      </c>
      <c r="G53" s="88">
        <v>2020680010112</v>
      </c>
      <c r="H53" s="86" t="s">
        <v>134</v>
      </c>
      <c r="I53" s="89"/>
      <c r="J53" s="90">
        <v>44927</v>
      </c>
      <c r="K53" s="90">
        <v>45291</v>
      </c>
      <c r="L53" s="99">
        <v>1</v>
      </c>
      <c r="M53" s="68">
        <v>0.16</v>
      </c>
      <c r="N53" s="103">
        <f t="shared" si="1"/>
        <v>0.16</v>
      </c>
      <c r="O53" s="11"/>
      <c r="P53" s="12">
        <v>153500000</v>
      </c>
      <c r="Q53" s="15"/>
      <c r="R53" s="15"/>
      <c r="S53" s="15"/>
      <c r="T53" s="12"/>
      <c r="U53" s="40">
        <f t="shared" si="7"/>
        <v>153500000</v>
      </c>
      <c r="V53" s="15">
        <v>38500000</v>
      </c>
      <c r="W53" s="15"/>
      <c r="X53" s="14"/>
      <c r="Y53" s="14"/>
      <c r="Z53" s="14"/>
      <c r="AA53" s="40">
        <f t="shared" si="9"/>
        <v>38500000</v>
      </c>
      <c r="AB53" s="101">
        <f t="shared" si="3"/>
        <v>0.250814332247557</v>
      </c>
      <c r="AC53" s="24"/>
      <c r="AD53" s="18" t="s">
        <v>38</v>
      </c>
      <c r="AE53" s="19" t="s">
        <v>178</v>
      </c>
    </row>
    <row r="54" spans="1:31" ht="90" x14ac:dyDescent="0.2">
      <c r="A54" s="2">
        <v>155</v>
      </c>
      <c r="B54" s="86" t="s">
        <v>129</v>
      </c>
      <c r="C54" s="86" t="s">
        <v>130</v>
      </c>
      <c r="D54" s="86" t="s">
        <v>141</v>
      </c>
      <c r="E54" s="1" t="s">
        <v>142</v>
      </c>
      <c r="F54" s="87" t="s">
        <v>143</v>
      </c>
      <c r="G54" s="91">
        <v>2021680010014</v>
      </c>
      <c r="H54" s="86" t="s">
        <v>144</v>
      </c>
      <c r="I54" s="89"/>
      <c r="J54" s="90">
        <v>44927</v>
      </c>
      <c r="K54" s="90">
        <v>45291</v>
      </c>
      <c r="L54" s="99">
        <v>1</v>
      </c>
      <c r="M54" s="68">
        <v>0.09</v>
      </c>
      <c r="N54" s="103">
        <f t="shared" si="1"/>
        <v>0.09</v>
      </c>
      <c r="O54" s="11"/>
      <c r="P54" s="13">
        <v>188475000</v>
      </c>
      <c r="Q54" s="15"/>
      <c r="R54" s="15"/>
      <c r="S54" s="15"/>
      <c r="T54" s="12"/>
      <c r="U54" s="40">
        <f t="shared" si="7"/>
        <v>188475000</v>
      </c>
      <c r="V54" s="15">
        <v>126700000</v>
      </c>
      <c r="W54" s="15"/>
      <c r="X54" s="14"/>
      <c r="Y54" s="14"/>
      <c r="Z54" s="14"/>
      <c r="AA54" s="40">
        <f t="shared" si="9"/>
        <v>126700000</v>
      </c>
      <c r="AB54" s="101">
        <f t="shared" si="3"/>
        <v>0.67223769730733518</v>
      </c>
      <c r="AC54" s="24"/>
      <c r="AD54" s="18" t="s">
        <v>38</v>
      </c>
      <c r="AE54" s="19" t="s">
        <v>178</v>
      </c>
    </row>
    <row r="55" spans="1:31" ht="60" x14ac:dyDescent="0.2">
      <c r="A55" s="2">
        <v>156</v>
      </c>
      <c r="B55" s="86" t="s">
        <v>129</v>
      </c>
      <c r="C55" s="86" t="s">
        <v>145</v>
      </c>
      <c r="D55" s="86" t="s">
        <v>146</v>
      </c>
      <c r="E55" s="1" t="s">
        <v>147</v>
      </c>
      <c r="F55" s="87" t="s">
        <v>148</v>
      </c>
      <c r="G55" s="88">
        <v>2021680010007</v>
      </c>
      <c r="H55" s="96" t="s">
        <v>149</v>
      </c>
      <c r="I55" s="89"/>
      <c r="J55" s="90">
        <v>44927</v>
      </c>
      <c r="K55" s="90">
        <v>45291</v>
      </c>
      <c r="L55" s="104">
        <v>1</v>
      </c>
      <c r="M55" s="106">
        <v>0.14000000000000001</v>
      </c>
      <c r="N55" s="108">
        <f t="shared" si="1"/>
        <v>0.14000000000000001</v>
      </c>
      <c r="O55" s="11"/>
      <c r="P55" s="12">
        <v>95018750</v>
      </c>
      <c r="Q55" s="15"/>
      <c r="R55" s="15"/>
      <c r="S55" s="15"/>
      <c r="T55" s="12"/>
      <c r="U55" s="110">
        <f>SUM(P55:T56)</f>
        <v>4512966626</v>
      </c>
      <c r="V55" s="15">
        <v>59150000</v>
      </c>
      <c r="W55" s="15"/>
      <c r="X55" s="14"/>
      <c r="Y55" s="14"/>
      <c r="Z55" s="14"/>
      <c r="AA55" s="110">
        <f>SUM(V55:Z56)</f>
        <v>59150000</v>
      </c>
      <c r="AB55" s="112">
        <f t="shared" si="3"/>
        <v>1.3106677913199352E-2</v>
      </c>
      <c r="AC55" s="114"/>
      <c r="AD55" s="118" t="s">
        <v>38</v>
      </c>
      <c r="AE55" s="116" t="s">
        <v>178</v>
      </c>
    </row>
    <row r="56" spans="1:31" ht="71.25" x14ac:dyDescent="0.2">
      <c r="A56" s="2">
        <v>156</v>
      </c>
      <c r="B56" s="86" t="s">
        <v>129</v>
      </c>
      <c r="C56" s="86" t="s">
        <v>145</v>
      </c>
      <c r="D56" s="86" t="s">
        <v>146</v>
      </c>
      <c r="E56" s="1" t="s">
        <v>147</v>
      </c>
      <c r="F56" s="87" t="s">
        <v>148</v>
      </c>
      <c r="G56" s="88">
        <v>2022680010107</v>
      </c>
      <c r="H56" s="96" t="s">
        <v>183</v>
      </c>
      <c r="I56" s="89"/>
      <c r="J56" s="90">
        <v>44927</v>
      </c>
      <c r="K56" s="90">
        <v>45291</v>
      </c>
      <c r="L56" s="105"/>
      <c r="M56" s="107"/>
      <c r="N56" s="109"/>
      <c r="O56" s="11"/>
      <c r="P56" s="13">
        <v>4417947876</v>
      </c>
      <c r="Q56" s="15"/>
      <c r="R56" s="15"/>
      <c r="S56" s="15"/>
      <c r="T56" s="12"/>
      <c r="U56" s="111"/>
      <c r="V56" s="15"/>
      <c r="W56" s="15"/>
      <c r="X56" s="14"/>
      <c r="Y56" s="14"/>
      <c r="Z56" s="14"/>
      <c r="AA56" s="111"/>
      <c r="AB56" s="113"/>
      <c r="AC56" s="115"/>
      <c r="AD56" s="119"/>
      <c r="AE56" s="117"/>
    </row>
    <row r="57" spans="1:31" ht="135" x14ac:dyDescent="0.2">
      <c r="A57" s="2">
        <v>157</v>
      </c>
      <c r="B57" s="86" t="s">
        <v>129</v>
      </c>
      <c r="C57" s="86" t="s">
        <v>145</v>
      </c>
      <c r="D57" s="86" t="s">
        <v>146</v>
      </c>
      <c r="E57" s="1" t="s">
        <v>150</v>
      </c>
      <c r="F57" s="87" t="s">
        <v>151</v>
      </c>
      <c r="G57" s="88">
        <v>2021680010007</v>
      </c>
      <c r="H57" s="96" t="s">
        <v>149</v>
      </c>
      <c r="I57" s="89"/>
      <c r="J57" s="90">
        <v>44927</v>
      </c>
      <c r="K57" s="90">
        <v>45291</v>
      </c>
      <c r="L57" s="99">
        <v>1</v>
      </c>
      <c r="M57" s="68">
        <v>0.12</v>
      </c>
      <c r="N57" s="103">
        <f t="shared" si="1"/>
        <v>0.12</v>
      </c>
      <c r="O57" s="11"/>
      <c r="P57" s="12">
        <v>126771250</v>
      </c>
      <c r="Q57" s="15"/>
      <c r="R57" s="15"/>
      <c r="S57" s="15"/>
      <c r="T57" s="12"/>
      <c r="U57" s="40">
        <f>SUM(P57:T57)</f>
        <v>126771250</v>
      </c>
      <c r="V57" s="15">
        <v>38150000</v>
      </c>
      <c r="W57" s="15"/>
      <c r="X57" s="14"/>
      <c r="Y57" s="14"/>
      <c r="Z57" s="14"/>
      <c r="AA57" s="40">
        <f t="shared" ref="AA57" si="10">SUM(V57:Z57)</f>
        <v>38150000</v>
      </c>
      <c r="AB57" s="101">
        <f t="shared" si="3"/>
        <v>0.300935740556317</v>
      </c>
      <c r="AC57" s="24"/>
      <c r="AD57" s="18" t="s">
        <v>38</v>
      </c>
      <c r="AE57" s="19" t="s">
        <v>178</v>
      </c>
    </row>
    <row r="58" spans="1:31" ht="60" x14ac:dyDescent="0.2">
      <c r="A58" s="2">
        <v>158</v>
      </c>
      <c r="B58" s="86" t="s">
        <v>129</v>
      </c>
      <c r="C58" s="86" t="s">
        <v>145</v>
      </c>
      <c r="D58" s="86" t="s">
        <v>146</v>
      </c>
      <c r="E58" s="1" t="s">
        <v>152</v>
      </c>
      <c r="F58" s="87" t="s">
        <v>153</v>
      </c>
      <c r="G58" s="88">
        <v>2021680010007</v>
      </c>
      <c r="H58" s="96" t="s">
        <v>149</v>
      </c>
      <c r="I58" s="89"/>
      <c r="J58" s="90">
        <v>44927</v>
      </c>
      <c r="K58" s="90">
        <v>45291</v>
      </c>
      <c r="L58" s="104">
        <v>1</v>
      </c>
      <c r="M58" s="106">
        <v>0.1</v>
      </c>
      <c r="N58" s="108">
        <f t="shared" si="1"/>
        <v>0.1</v>
      </c>
      <c r="O58" s="11"/>
      <c r="P58" s="12">
        <v>95847500</v>
      </c>
      <c r="Q58" s="15"/>
      <c r="R58" s="15"/>
      <c r="S58" s="15"/>
      <c r="T58" s="12"/>
      <c r="U58" s="110">
        <f>SUM(P58:T59)</f>
        <v>195847500</v>
      </c>
      <c r="V58" s="15">
        <v>33600000</v>
      </c>
      <c r="W58" s="15"/>
      <c r="X58" s="14"/>
      <c r="Y58" s="14"/>
      <c r="Z58" s="14"/>
      <c r="AA58" s="110">
        <f>SUM(V58:Z59)</f>
        <v>33600000</v>
      </c>
      <c r="AB58" s="112">
        <f t="shared" si="3"/>
        <v>0.17156205721288248</v>
      </c>
      <c r="AC58" s="120"/>
      <c r="AD58" s="118" t="s">
        <v>38</v>
      </c>
      <c r="AE58" s="116" t="s">
        <v>178</v>
      </c>
    </row>
    <row r="59" spans="1:31" ht="71.25" x14ac:dyDescent="0.2">
      <c r="A59" s="2">
        <v>158</v>
      </c>
      <c r="B59" s="86" t="s">
        <v>129</v>
      </c>
      <c r="C59" s="86" t="s">
        <v>145</v>
      </c>
      <c r="D59" s="86" t="s">
        <v>146</v>
      </c>
      <c r="E59" s="1" t="s">
        <v>152</v>
      </c>
      <c r="F59" s="87" t="s">
        <v>153</v>
      </c>
      <c r="G59" s="88">
        <v>2022680010107</v>
      </c>
      <c r="H59" s="96" t="s">
        <v>183</v>
      </c>
      <c r="I59" s="89"/>
      <c r="J59" s="90">
        <v>44927</v>
      </c>
      <c r="K59" s="90">
        <v>45291</v>
      </c>
      <c r="L59" s="105"/>
      <c r="M59" s="107"/>
      <c r="N59" s="109"/>
      <c r="O59" s="11"/>
      <c r="P59" s="13">
        <v>100000000</v>
      </c>
      <c r="Q59" s="15"/>
      <c r="R59" s="15"/>
      <c r="S59" s="15"/>
      <c r="T59" s="12"/>
      <c r="U59" s="111"/>
      <c r="V59" s="15"/>
      <c r="W59" s="15"/>
      <c r="X59" s="14"/>
      <c r="Y59" s="14"/>
      <c r="Z59" s="14"/>
      <c r="AA59" s="111"/>
      <c r="AB59" s="113"/>
      <c r="AC59" s="121"/>
      <c r="AD59" s="119"/>
      <c r="AE59" s="117"/>
    </row>
    <row r="60" spans="1:31" ht="60" x14ac:dyDescent="0.2">
      <c r="A60" s="2">
        <v>159</v>
      </c>
      <c r="B60" s="86" t="s">
        <v>129</v>
      </c>
      <c r="C60" s="86" t="s">
        <v>145</v>
      </c>
      <c r="D60" s="86" t="s">
        <v>146</v>
      </c>
      <c r="E60" s="1" t="s">
        <v>154</v>
      </c>
      <c r="F60" s="87" t="s">
        <v>155</v>
      </c>
      <c r="G60" s="88">
        <v>2021680010007</v>
      </c>
      <c r="H60" s="96" t="s">
        <v>149</v>
      </c>
      <c r="I60" s="89"/>
      <c r="J60" s="90">
        <v>44927</v>
      </c>
      <c r="K60" s="90">
        <v>45291</v>
      </c>
      <c r="L60" s="99">
        <v>1</v>
      </c>
      <c r="M60" s="68">
        <v>0.1</v>
      </c>
      <c r="N60" s="103">
        <f t="shared" si="1"/>
        <v>0.1</v>
      </c>
      <c r="O60" s="11"/>
      <c r="P60" s="12">
        <v>84100000</v>
      </c>
      <c r="Q60" s="15"/>
      <c r="R60" s="15"/>
      <c r="S60" s="15"/>
      <c r="T60" s="12"/>
      <c r="U60" s="40">
        <f>SUM(P60:T60)</f>
        <v>84100000</v>
      </c>
      <c r="V60" s="15">
        <v>35000000</v>
      </c>
      <c r="W60" s="15"/>
      <c r="X60" s="14"/>
      <c r="Y60" s="14"/>
      <c r="Z60" s="14"/>
      <c r="AA60" s="40">
        <f t="shared" ref="AA60" si="11">SUM(V60:Z60)</f>
        <v>35000000</v>
      </c>
      <c r="AB60" s="101">
        <f t="shared" si="3"/>
        <v>0.41617122473246138</v>
      </c>
      <c r="AC60" s="24"/>
      <c r="AD60" s="18" t="s">
        <v>38</v>
      </c>
      <c r="AE60" s="19" t="s">
        <v>178</v>
      </c>
    </row>
    <row r="61" spans="1:31" ht="75" x14ac:dyDescent="0.2">
      <c r="A61" s="2">
        <v>162</v>
      </c>
      <c r="B61" s="86" t="s">
        <v>129</v>
      </c>
      <c r="C61" s="86" t="s">
        <v>145</v>
      </c>
      <c r="D61" s="86" t="s">
        <v>156</v>
      </c>
      <c r="E61" s="1" t="s">
        <v>157</v>
      </c>
      <c r="F61" s="87" t="s">
        <v>158</v>
      </c>
      <c r="G61" s="91">
        <v>2021680010019</v>
      </c>
      <c r="H61" s="86" t="s">
        <v>159</v>
      </c>
      <c r="I61" s="89"/>
      <c r="J61" s="90">
        <v>44927</v>
      </c>
      <c r="K61" s="90">
        <v>45291</v>
      </c>
      <c r="L61" s="104">
        <v>1</v>
      </c>
      <c r="M61" s="106">
        <v>0.12</v>
      </c>
      <c r="N61" s="108">
        <f t="shared" si="1"/>
        <v>0.12</v>
      </c>
      <c r="O61" s="11"/>
      <c r="P61" s="12">
        <v>151500000</v>
      </c>
      <c r="Q61" s="15"/>
      <c r="R61" s="15"/>
      <c r="S61" s="15"/>
      <c r="T61" s="12"/>
      <c r="U61" s="110">
        <f>SUM(P61:T62)</f>
        <v>554625000</v>
      </c>
      <c r="V61" s="15">
        <v>101500000</v>
      </c>
      <c r="W61" s="15"/>
      <c r="X61" s="14"/>
      <c r="Y61" s="14"/>
      <c r="Z61" s="14"/>
      <c r="AA61" s="110">
        <f>SUM(V61:Z62)</f>
        <v>252000000</v>
      </c>
      <c r="AB61" s="112">
        <f t="shared" si="3"/>
        <v>0.45436105476673427</v>
      </c>
      <c r="AC61" s="114"/>
      <c r="AD61" s="118" t="s">
        <v>38</v>
      </c>
      <c r="AE61" s="116" t="s">
        <v>178</v>
      </c>
    </row>
    <row r="62" spans="1:31" ht="75" x14ac:dyDescent="0.2">
      <c r="A62" s="2">
        <v>162</v>
      </c>
      <c r="B62" s="86" t="s">
        <v>129</v>
      </c>
      <c r="C62" s="86" t="s">
        <v>145</v>
      </c>
      <c r="D62" s="86" t="s">
        <v>156</v>
      </c>
      <c r="E62" s="1" t="s">
        <v>157</v>
      </c>
      <c r="F62" s="87" t="s">
        <v>158</v>
      </c>
      <c r="G62" s="88">
        <v>2022680010106</v>
      </c>
      <c r="H62" s="86" t="s">
        <v>184</v>
      </c>
      <c r="I62" s="97"/>
      <c r="J62" s="90">
        <v>44927</v>
      </c>
      <c r="K62" s="90">
        <v>45291</v>
      </c>
      <c r="L62" s="105"/>
      <c r="M62" s="107"/>
      <c r="N62" s="109"/>
      <c r="O62" s="11"/>
      <c r="P62" s="12">
        <v>403125000</v>
      </c>
      <c r="Q62" s="15"/>
      <c r="R62" s="15"/>
      <c r="S62" s="15"/>
      <c r="T62" s="12"/>
      <c r="U62" s="111"/>
      <c r="V62" s="15">
        <v>150500000</v>
      </c>
      <c r="W62" s="15"/>
      <c r="X62" s="14"/>
      <c r="Y62" s="14"/>
      <c r="Z62" s="14"/>
      <c r="AA62" s="111"/>
      <c r="AB62" s="113"/>
      <c r="AC62" s="115"/>
      <c r="AD62" s="119"/>
      <c r="AE62" s="117"/>
    </row>
    <row r="63" spans="1:31" ht="42.75" x14ac:dyDescent="0.2">
      <c r="A63" s="2">
        <v>163</v>
      </c>
      <c r="B63" s="86" t="s">
        <v>129</v>
      </c>
      <c r="C63" s="86" t="s">
        <v>145</v>
      </c>
      <c r="D63" s="86" t="s">
        <v>156</v>
      </c>
      <c r="E63" s="1" t="s">
        <v>160</v>
      </c>
      <c r="F63" s="87" t="s">
        <v>161</v>
      </c>
      <c r="G63" s="91">
        <v>2021680010019</v>
      </c>
      <c r="H63" s="86" t="s">
        <v>159</v>
      </c>
      <c r="I63" s="89"/>
      <c r="J63" s="90">
        <v>44927</v>
      </c>
      <c r="K63" s="90">
        <v>45291</v>
      </c>
      <c r="L63" s="99">
        <v>1</v>
      </c>
      <c r="M63" s="68">
        <v>0.1</v>
      </c>
      <c r="N63" s="103">
        <f t="shared" si="1"/>
        <v>0.1</v>
      </c>
      <c r="O63" s="11"/>
      <c r="P63" s="12">
        <v>174125000</v>
      </c>
      <c r="Q63" s="15"/>
      <c r="R63" s="15"/>
      <c r="S63" s="15"/>
      <c r="T63" s="12"/>
      <c r="U63" s="40">
        <f>SUM(P63:T63)</f>
        <v>174125000</v>
      </c>
      <c r="V63" s="15">
        <v>60900000</v>
      </c>
      <c r="W63" s="14"/>
      <c r="X63" s="14"/>
      <c r="Y63" s="14"/>
      <c r="Z63" s="14"/>
      <c r="AA63" s="40">
        <f t="shared" ref="AA63" si="12">SUM(V63:Z63)</f>
        <v>60900000</v>
      </c>
      <c r="AB63" s="101">
        <f t="shared" si="3"/>
        <v>0.34974874371859299</v>
      </c>
      <c r="AC63" s="24"/>
      <c r="AD63" s="18" t="s">
        <v>38</v>
      </c>
      <c r="AE63" s="19" t="s">
        <v>178</v>
      </c>
    </row>
    <row r="64" spans="1:31" ht="42.75" x14ac:dyDescent="0.2">
      <c r="A64" s="2">
        <v>168</v>
      </c>
      <c r="B64" s="86" t="s">
        <v>129</v>
      </c>
      <c r="C64" s="86" t="s">
        <v>145</v>
      </c>
      <c r="D64" s="86" t="s">
        <v>162</v>
      </c>
      <c r="E64" s="29" t="s">
        <v>163</v>
      </c>
      <c r="F64" s="87" t="s">
        <v>164</v>
      </c>
      <c r="G64" s="88">
        <v>2021680010002</v>
      </c>
      <c r="H64" s="86" t="s">
        <v>165</v>
      </c>
      <c r="I64" s="89"/>
      <c r="J64" s="90">
        <v>44927</v>
      </c>
      <c r="K64" s="90">
        <v>45291</v>
      </c>
      <c r="L64" s="104">
        <v>1</v>
      </c>
      <c r="M64" s="106">
        <v>0.16</v>
      </c>
      <c r="N64" s="108">
        <f t="shared" si="1"/>
        <v>0.16</v>
      </c>
      <c r="O64" s="11"/>
      <c r="P64" s="12">
        <v>827625000</v>
      </c>
      <c r="Q64" s="15"/>
      <c r="R64" s="15"/>
      <c r="S64" s="15"/>
      <c r="T64" s="12">
        <v>9450000</v>
      </c>
      <c r="U64" s="110">
        <f>SUM(P64:T66)</f>
        <v>2910104151</v>
      </c>
      <c r="V64" s="15">
        <v>406550000</v>
      </c>
      <c r="W64" s="14"/>
      <c r="X64" s="14"/>
      <c r="Y64" s="14"/>
      <c r="Z64" s="14"/>
      <c r="AA64" s="110">
        <f>SUM(V64:Z66)</f>
        <v>1875743794</v>
      </c>
      <c r="AB64" s="112">
        <f t="shared" si="3"/>
        <v>0.64456242686552556</v>
      </c>
      <c r="AC64" s="114"/>
      <c r="AD64" s="118" t="s">
        <v>38</v>
      </c>
      <c r="AE64" s="116" t="s">
        <v>178</v>
      </c>
    </row>
    <row r="65" spans="1:74" ht="42.75" x14ac:dyDescent="0.2">
      <c r="A65" s="2">
        <v>168</v>
      </c>
      <c r="B65" s="86" t="s">
        <v>129</v>
      </c>
      <c r="C65" s="86" t="s">
        <v>145</v>
      </c>
      <c r="D65" s="86" t="s">
        <v>162</v>
      </c>
      <c r="E65" s="29" t="s">
        <v>163</v>
      </c>
      <c r="F65" s="87" t="s">
        <v>164</v>
      </c>
      <c r="G65" s="88">
        <v>2021680010215</v>
      </c>
      <c r="H65" s="86" t="s">
        <v>171</v>
      </c>
      <c r="I65" s="89"/>
      <c r="J65" s="90">
        <v>44927</v>
      </c>
      <c r="K65" s="90">
        <v>45291</v>
      </c>
      <c r="L65" s="125"/>
      <c r="M65" s="126"/>
      <c r="N65" s="127"/>
      <c r="O65" s="11"/>
      <c r="P65" s="12">
        <v>741035357</v>
      </c>
      <c r="Q65" s="15"/>
      <c r="R65" s="15"/>
      <c r="S65" s="15"/>
      <c r="T65" s="12"/>
      <c r="U65" s="128"/>
      <c r="V65" s="15">
        <v>137200000</v>
      </c>
      <c r="W65" s="14"/>
      <c r="X65" s="14"/>
      <c r="Y65" s="14"/>
      <c r="Z65" s="14"/>
      <c r="AA65" s="128"/>
      <c r="AB65" s="122"/>
      <c r="AC65" s="123"/>
      <c r="AD65" s="129"/>
      <c r="AE65" s="124"/>
    </row>
    <row r="66" spans="1:74" ht="71.25" x14ac:dyDescent="0.2">
      <c r="A66" s="2">
        <v>168</v>
      </c>
      <c r="B66" s="86" t="s">
        <v>129</v>
      </c>
      <c r="C66" s="86" t="s">
        <v>145</v>
      </c>
      <c r="D66" s="86" t="s">
        <v>162</v>
      </c>
      <c r="E66" s="29" t="s">
        <v>163</v>
      </c>
      <c r="F66" s="87" t="s">
        <v>164</v>
      </c>
      <c r="G66" s="88">
        <v>2022680010058</v>
      </c>
      <c r="H66" s="86" t="s">
        <v>185</v>
      </c>
      <c r="I66" s="89"/>
      <c r="J66" s="90">
        <v>44927</v>
      </c>
      <c r="K66" s="90">
        <v>45291</v>
      </c>
      <c r="L66" s="105"/>
      <c r="M66" s="107"/>
      <c r="N66" s="109"/>
      <c r="O66" s="11"/>
      <c r="P66" s="12">
        <v>1331993794</v>
      </c>
      <c r="Q66" s="15"/>
      <c r="R66" s="15"/>
      <c r="S66" s="15"/>
      <c r="T66" s="12"/>
      <c r="U66" s="111"/>
      <c r="V66" s="15">
        <v>1331993794</v>
      </c>
      <c r="W66" s="14"/>
      <c r="X66" s="14"/>
      <c r="Y66" s="14"/>
      <c r="Z66" s="14"/>
      <c r="AA66" s="111"/>
      <c r="AB66" s="113"/>
      <c r="AC66" s="115"/>
      <c r="AD66" s="119"/>
      <c r="AE66" s="117"/>
    </row>
    <row r="67" spans="1:74" ht="42.75" x14ac:dyDescent="0.2">
      <c r="A67" s="2">
        <v>218</v>
      </c>
      <c r="B67" s="86" t="s">
        <v>168</v>
      </c>
      <c r="C67" s="86" t="s">
        <v>172</v>
      </c>
      <c r="D67" s="86" t="s">
        <v>173</v>
      </c>
      <c r="E67" s="29" t="s">
        <v>167</v>
      </c>
      <c r="F67" s="87" t="s">
        <v>169</v>
      </c>
      <c r="G67" s="88">
        <v>2022680010011</v>
      </c>
      <c r="H67" s="86" t="s">
        <v>186</v>
      </c>
      <c r="I67" s="89"/>
      <c r="J67" s="90">
        <v>44927</v>
      </c>
      <c r="K67" s="90">
        <v>45291</v>
      </c>
      <c r="L67" s="98">
        <v>0</v>
      </c>
      <c r="M67" s="10">
        <v>0</v>
      </c>
      <c r="N67" s="103" t="str">
        <f t="shared" si="1"/>
        <v>-</v>
      </c>
      <c r="O67" s="11"/>
      <c r="P67" s="12">
        <v>1267583435</v>
      </c>
      <c r="Q67" s="15"/>
      <c r="R67" s="15"/>
      <c r="S67" s="15"/>
      <c r="T67" s="12"/>
      <c r="U67" s="40">
        <f>SUM(P67:T67)</f>
        <v>1267583435</v>
      </c>
      <c r="V67" s="15">
        <v>674371085</v>
      </c>
      <c r="W67" s="14"/>
      <c r="X67" s="14"/>
      <c r="Y67" s="14"/>
      <c r="Z67" s="14"/>
      <c r="AA67" s="40">
        <f>SUM(V67:Z67)</f>
        <v>674371085</v>
      </c>
      <c r="AB67" s="101">
        <f t="shared" si="3"/>
        <v>0.53201317276601989</v>
      </c>
      <c r="AC67" s="24"/>
      <c r="AD67" s="18" t="s">
        <v>38</v>
      </c>
      <c r="AE67" s="19" t="s">
        <v>178</v>
      </c>
    </row>
    <row r="68" spans="1:74" s="45" customFormat="1" ht="15" x14ac:dyDescent="0.2">
      <c r="A68" s="39">
        <f>SUM(--(FREQUENCY(A9:A67,A9:A67)&gt;0))</f>
        <v>51</v>
      </c>
      <c r="B68" s="30"/>
      <c r="C68" s="31"/>
      <c r="D68" s="31"/>
      <c r="E68" s="31"/>
      <c r="F68" s="31"/>
      <c r="G68" s="31"/>
      <c r="H68" s="31"/>
      <c r="I68" s="31"/>
      <c r="J68" s="31"/>
      <c r="K68" s="32"/>
      <c r="L68" s="33"/>
      <c r="M68" s="34" t="s">
        <v>187</v>
      </c>
      <c r="N68" s="56">
        <v>0.16620021798011378</v>
      </c>
      <c r="O68" s="78"/>
      <c r="P68" s="36">
        <f t="shared" ref="P68:U68" si="13">SUBTOTAL(9,P9:P67)</f>
        <v>13534715962.17</v>
      </c>
      <c r="Q68" s="36">
        <f t="shared" si="13"/>
        <v>96874686131</v>
      </c>
      <c r="R68" s="36">
        <f t="shared" si="13"/>
        <v>0</v>
      </c>
      <c r="S68" s="36">
        <f t="shared" si="13"/>
        <v>0</v>
      </c>
      <c r="T68" s="36">
        <f t="shared" si="13"/>
        <v>221145048277.82999</v>
      </c>
      <c r="U68" s="37">
        <f t="shared" si="13"/>
        <v>331554450371</v>
      </c>
      <c r="V68" s="36">
        <f>SUBTOTAL(9,V9:V67)</f>
        <v>4382886879</v>
      </c>
      <c r="W68" s="36">
        <f t="shared" ref="W68" si="14">SUBTOTAL(9,W9:W67)</f>
        <v>10144588868.569998</v>
      </c>
      <c r="X68" s="36">
        <f t="shared" ref="X68" si="15">SUBTOTAL(9,X9:X67)</f>
        <v>90000000</v>
      </c>
      <c r="Y68" s="36">
        <f t="shared" ref="Y68" si="16">SUBTOTAL(9,Y9:Y67)</f>
        <v>0</v>
      </c>
      <c r="Z68" s="36">
        <f t="shared" ref="Z68" si="17">SUBTOTAL(9,Z9:Z67)</f>
        <v>50846437246.089996</v>
      </c>
      <c r="AA68" s="37">
        <f t="shared" ref="AA68" si="18">SUBTOTAL(9,AA9:AA67)</f>
        <v>65463912993.660027</v>
      </c>
      <c r="AB68" s="102">
        <f>IFERROR(AA68/U68,"-")</f>
        <v>0.1974454359469697</v>
      </c>
      <c r="AC68" s="37">
        <f>SUBTOTAL(9,AC9:AC67)</f>
        <v>81651552</v>
      </c>
      <c r="AD68" s="35"/>
      <c r="AE68" s="35"/>
    </row>
    <row r="69" spans="1:74" s="45" customFormat="1" x14ac:dyDescent="0.2">
      <c r="G69" s="51"/>
      <c r="L69" s="52"/>
      <c r="M69" s="52"/>
      <c r="N69" s="52"/>
      <c r="O69" s="79"/>
      <c r="U69" s="85"/>
      <c r="AB69" s="52"/>
      <c r="AD69" s="53"/>
      <c r="AE69" s="5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s="45" customFormat="1" x14ac:dyDescent="0.2">
      <c r="B70" s="55"/>
      <c r="G70" s="51"/>
      <c r="L70" s="52"/>
      <c r="M70" s="52"/>
      <c r="N70" s="52"/>
      <c r="O70" s="79"/>
      <c r="P70" s="38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x14ac:dyDescent="0.2">
      <c r="O71" s="80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74" hidden="1" x14ac:dyDescent="0.2">
      <c r="O72" s="80"/>
      <c r="S72" s="84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74" hidden="1" x14ac:dyDescent="0.2">
      <c r="O73" s="80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74" hidden="1" x14ac:dyDescent="0.2">
      <c r="O74" s="80"/>
      <c r="T74" s="70"/>
    </row>
    <row r="75" spans="1:74" hidden="1" x14ac:dyDescent="0.2">
      <c r="O75" s="80"/>
    </row>
  </sheetData>
  <mergeCells count="81">
    <mergeCell ref="N15:N16"/>
    <mergeCell ref="M15:M16"/>
    <mergeCell ref="L15:L16"/>
    <mergeCell ref="U15:U16"/>
    <mergeCell ref="AA15:AA16"/>
    <mergeCell ref="AB15:AB16"/>
    <mergeCell ref="AC15:AC16"/>
    <mergeCell ref="AD15:AD16"/>
    <mergeCell ref="AE15:AE16"/>
    <mergeCell ref="AA64:AA66"/>
    <mergeCell ref="AA23:AA24"/>
    <mergeCell ref="AA37:AA38"/>
    <mergeCell ref="AA55:AA56"/>
    <mergeCell ref="AA58:AA59"/>
    <mergeCell ref="AA61:AA62"/>
    <mergeCell ref="A1:A4"/>
    <mergeCell ref="B1:AB4"/>
    <mergeCell ref="AB7:AB8"/>
    <mergeCell ref="G7:K7"/>
    <mergeCell ref="L7:N7"/>
    <mergeCell ref="P7:U7"/>
    <mergeCell ref="A5:C5"/>
    <mergeCell ref="D5:G5"/>
    <mergeCell ref="A6:C6"/>
    <mergeCell ref="D6:G6"/>
    <mergeCell ref="A7:F7"/>
    <mergeCell ref="V7:AA7"/>
    <mergeCell ref="AD64:AD66"/>
    <mergeCell ref="AD61:AD62"/>
    <mergeCell ref="AD58:AD59"/>
    <mergeCell ref="AC1:AE1"/>
    <mergeCell ref="AC2:AE2"/>
    <mergeCell ref="AC3:AE3"/>
    <mergeCell ref="AC4:AE4"/>
    <mergeCell ref="AC7:AC8"/>
    <mergeCell ref="AD7:AE7"/>
    <mergeCell ref="AC55:AC56"/>
    <mergeCell ref="AE55:AE56"/>
    <mergeCell ref="AC23:AC24"/>
    <mergeCell ref="AE23:AE24"/>
    <mergeCell ref="AD55:AD56"/>
    <mergeCell ref="AB64:AB66"/>
    <mergeCell ref="AC64:AC66"/>
    <mergeCell ref="AE64:AE66"/>
    <mergeCell ref="L58:L59"/>
    <mergeCell ref="M58:M59"/>
    <mergeCell ref="N58:N59"/>
    <mergeCell ref="U58:U59"/>
    <mergeCell ref="L64:L66"/>
    <mergeCell ref="M64:M66"/>
    <mergeCell ref="N64:N66"/>
    <mergeCell ref="U64:U66"/>
    <mergeCell ref="AE58:AE59"/>
    <mergeCell ref="L61:L62"/>
    <mergeCell ref="M61:M62"/>
    <mergeCell ref="N61:N62"/>
    <mergeCell ref="AE61:AE62"/>
    <mergeCell ref="AE37:AE38"/>
    <mergeCell ref="L23:L24"/>
    <mergeCell ref="M23:M24"/>
    <mergeCell ref="N23:N24"/>
    <mergeCell ref="U23:U24"/>
    <mergeCell ref="AD37:AD38"/>
    <mergeCell ref="AD23:AD24"/>
    <mergeCell ref="AB23:AB24"/>
    <mergeCell ref="AB61:AB62"/>
    <mergeCell ref="AC61:AC62"/>
    <mergeCell ref="L37:L38"/>
    <mergeCell ref="M37:M38"/>
    <mergeCell ref="N37:N38"/>
    <mergeCell ref="U37:U38"/>
    <mergeCell ref="AB37:AB38"/>
    <mergeCell ref="AC37:AC38"/>
    <mergeCell ref="AB58:AB59"/>
    <mergeCell ref="AC58:AC59"/>
    <mergeCell ref="AB55:AB56"/>
    <mergeCell ref="L55:L56"/>
    <mergeCell ref="M55:M56"/>
    <mergeCell ref="N55:N56"/>
    <mergeCell ref="U55:U56"/>
    <mergeCell ref="U61:U62"/>
  </mergeCells>
  <conditionalFormatting sqref="N9">
    <cfRule type="cellIs" dxfId="20" priority="19" operator="between">
      <formula>0.67</formula>
      <formula>1</formula>
    </cfRule>
    <cfRule type="cellIs" dxfId="19" priority="20" operator="between">
      <formula>0.34</formula>
      <formula>0.66</formula>
    </cfRule>
    <cfRule type="cellIs" dxfId="18" priority="21" operator="between">
      <formula>0</formula>
      <formula>0.33</formula>
    </cfRule>
  </conditionalFormatting>
  <conditionalFormatting sqref="N10:N15 N17:N22 N25:N36 N39:N54 N57 N60 N63:N64 N67">
    <cfRule type="cellIs" dxfId="17" priority="16" operator="between">
      <formula>0.67</formula>
      <formula>1</formula>
    </cfRule>
    <cfRule type="cellIs" dxfId="16" priority="17" operator="between">
      <formula>0.34</formula>
      <formula>0.66</formula>
    </cfRule>
    <cfRule type="cellIs" dxfId="15" priority="18" operator="between">
      <formula>0</formula>
      <formula>0.33</formula>
    </cfRule>
  </conditionalFormatting>
  <conditionalFormatting sqref="N23">
    <cfRule type="cellIs" dxfId="14" priority="13" operator="between">
      <formula>0.67</formula>
      <formula>1</formula>
    </cfRule>
    <cfRule type="cellIs" dxfId="13" priority="14" operator="between">
      <formula>0.34</formula>
      <formula>0.66</formula>
    </cfRule>
    <cfRule type="cellIs" dxfId="12" priority="15" operator="between">
      <formula>0</formula>
      <formula>0.33</formula>
    </cfRule>
  </conditionalFormatting>
  <conditionalFormatting sqref="N37">
    <cfRule type="cellIs" dxfId="11" priority="10" operator="between">
      <formula>0.67</formula>
      <formula>1</formula>
    </cfRule>
    <cfRule type="cellIs" dxfId="10" priority="11" operator="between">
      <formula>0.34</formula>
      <formula>0.66</formula>
    </cfRule>
    <cfRule type="cellIs" dxfId="9" priority="12" operator="between">
      <formula>0</formula>
      <formula>0.33</formula>
    </cfRule>
  </conditionalFormatting>
  <conditionalFormatting sqref="N55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N58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6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2023-04-24T14:52:23Z</dcterms:modified>
</cp:coreProperties>
</file>