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3\0 - Seguimiento al PDM\02 - Febrero\Revisados\Publicar\"/>
    </mc:Choice>
  </mc:AlternateContent>
  <xr:revisionPtr revIDLastSave="0" documentId="13_ncr:1_{A0917C51-2F13-4EDD-AC74-F7BCB9B4D666}" xr6:coauthVersionLast="47" xr6:coauthVersionMax="47" xr10:uidLastSave="{00000000-0000-0000-0000-000000000000}"/>
  <bookViews>
    <workbookView xWindow="-120" yWindow="-120" windowWidth="29040" windowHeight="15720" tabRatio="602" xr2:uid="{00000000-000D-0000-FFFF-FFFF00000000}"/>
  </bookViews>
  <sheets>
    <sheet name="PA 2023" sheetId="14" r:id="rId1"/>
  </sheets>
  <definedNames>
    <definedName name="_xlnm._FilterDatabase" localSheetId="0" hidden="1">'PA 2023'!$A$8:$BV$24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7" i="14" l="1"/>
  <c r="N21" i="14"/>
  <c r="N16" i="14"/>
  <c r="N14" i="14"/>
  <c r="N13" i="14"/>
  <c r="N12" i="14"/>
  <c r="N11" i="14"/>
  <c r="N10" i="14"/>
  <c r="N9" i="14"/>
  <c r="AB25" i="14"/>
  <c r="AB21" i="14"/>
  <c r="AB17" i="14"/>
  <c r="AB9" i="14"/>
  <c r="AB16" i="14"/>
  <c r="AB14" i="14"/>
  <c r="AB13" i="14"/>
  <c r="AB12" i="14"/>
  <c r="AB11" i="14"/>
  <c r="AB10" i="14"/>
  <c r="AA25" i="14"/>
  <c r="W25" i="14"/>
  <c r="X25" i="14"/>
  <c r="Y25" i="14"/>
  <c r="Z25" i="14"/>
  <c r="V25" i="14"/>
  <c r="U25" i="14"/>
  <c r="Q25" i="14"/>
  <c r="R25" i="14"/>
  <c r="S25" i="14"/>
  <c r="T25" i="14"/>
  <c r="P25" i="14"/>
  <c r="A25" i="14"/>
  <c r="AA14" i="14"/>
  <c r="P15" i="14"/>
  <c r="U14" i="14"/>
  <c r="AA17" i="14"/>
  <c r="U17" i="14"/>
  <c r="AA21" i="14"/>
  <c r="U21" i="14"/>
  <c r="AA13" i="14"/>
  <c r="AA12" i="14"/>
  <c r="U11" i="14"/>
  <c r="U10" i="14"/>
  <c r="U9" i="14"/>
  <c r="AA16" i="14"/>
  <c r="AA11" i="14"/>
  <c r="AA10" i="14"/>
  <c r="AA9" i="14"/>
  <c r="U16" i="14"/>
  <c r="U13" i="14"/>
  <c r="U12" i="14"/>
</calcChain>
</file>

<file path=xl/sharedStrings.xml><?xml version="1.0" encoding="utf-8"?>
<sst xmlns="http://schemas.openxmlformats.org/spreadsheetml/2006/main" count="182" uniqueCount="97">
  <si>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</si>
  <si>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</si>
  <si>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</si>
  <si>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</si>
  <si>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</si>
  <si>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</si>
  <si>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</si>
  <si>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</si>
  <si>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</si>
  <si>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</si>
  <si>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</si>
  <si>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</si>
  <si>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</si>
  <si>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</si>
  <si>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</si>
  <si>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</si>
  <si>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</si>
  <si>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</si>
  <si>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</si>
  <si>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</si>
  <si>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</si>
  <si>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</si>
  <si>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</si>
  <si>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</si>
  <si>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</si>
  <si>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</si>
  <si>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</si>
  <si>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</si>
  <si>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</si>
  <si>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</si>
  <si>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</si>
  <si>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>Sec. Interior</t>
  </si>
  <si>
    <t>BUCARAMANGA SOSTENIBLE: UNA REGIÓN CON FUTURO</t>
  </si>
  <si>
    <t>Bucaramanga Gestiona El Riesgo De Desastre Y Se Adapta Al Proceso De Cambio Climático</t>
  </si>
  <si>
    <t>Conocimiento Del Riesgo Y Adaptación Al Cambio Climático</t>
  </si>
  <si>
    <t>Actualizar e implementar el Plan Municipal de Gestión de Riesgo y su Adaptación al Cambio Climático y la Política Pública de Gestión de Riesgo y Adaptación al Cambio Climático.</t>
  </si>
  <si>
    <t>Número de Planes Municipales de Gestión de Riesgo y su Adaptación al Cambio Político y Políticas Públicas de de Gestión de Riesgo y Adaptación al Cambio Climático actualizados e implementados.</t>
  </si>
  <si>
    <t>Adquirir 5 Sistema de Alertas Tempranas e Innovación para la gestión del riesgo.</t>
  </si>
  <si>
    <t>Número de Sistemas de Alertas Tempranas e Innovación adquiridos para la gestión del riesgo.</t>
  </si>
  <si>
    <t>Reducción, Mitigación Del Riesgo Y Adaptación Al Cambio Climático</t>
  </si>
  <si>
    <t>Número de estrategias de respuesta a emergencia - EMRE que contenga el protocolo de atención de emergencias por calidad del aire formuladas e implementadas.</t>
  </si>
  <si>
    <t xml:space="preserve">Fortalecer 30 instancias sociales del Sistema Municipal de Gestión de Riesgo. </t>
  </si>
  <si>
    <t>Número instancias sociales fortalecidas del Sistema Municipal de Gestión de Riesgo.</t>
  </si>
  <si>
    <t>Intervenir estratégicamente 6 zonas de riesgo de desastre.</t>
  </si>
  <si>
    <t>Número de zonas de riesgo de desastre intervenidas estratégicamente.</t>
  </si>
  <si>
    <t>Realizar 1 inventario municipal de asentamientos humanos localizados en zonas de alto riesgo no mitigable.</t>
  </si>
  <si>
    <t>Número de inventarios municipales de asentamientos humanos localizados en zonas de alto riesgo no mitigable realizados.</t>
  </si>
  <si>
    <t>Mantener la atención al 100% de las familias en emergencias naturales y antrópicas.</t>
  </si>
  <si>
    <t>Porcentaje de familias atendidas en emergencias naturales y antrópicas.</t>
  </si>
  <si>
    <t>Manejo Del Riesgo Y Adaptación Al Cambio Climático</t>
  </si>
  <si>
    <t>Mantener la atención integral al 100% de las emergencias y desastres ocurridas en el municipio.</t>
  </si>
  <si>
    <t>Porcentaje de emergencias y desastres ocurridas en el municipio atendidas integralmente.</t>
  </si>
  <si>
    <r>
      <t xml:space="preserve">Código:  </t>
    </r>
    <r>
      <rPr>
        <sz val="11"/>
        <rFont val="Arial"/>
        <family val="2"/>
      </rPr>
      <t>F-DPM-1210-238,37-030</t>
    </r>
  </si>
  <si>
    <t>IMPLEMENTACIÓN DE ACCIONES DE FORTALECIMIENTO A LA GESTIÓN DEL RIESGO DE DESASTRES EN EL MUNICIPIO DE BUCARAMANGA</t>
  </si>
  <si>
    <t>Código BPIN</t>
  </si>
  <si>
    <t>RECURSOS COMPROMETIDOS</t>
  </si>
  <si>
    <t>IMPLEMENTACIÓN DE ACCIONES PARA  EL CONOCIMIENTO E IDENTIFICACION DEL RIESGO A TRAVÉS DE LA UNIDAD MUNICIPAL DE GESTIÓN DEL RIESGO DEL MUNICIPIO DE BUCARAMANGA</t>
  </si>
  <si>
    <t>IMPLEMENTACIÓN DE SISTEMAS DE ALERTAS TEMPRANAS PARA LA PREVENCIÓN OPORTUNA DE LOS EVENTOS NATURALES EN EL MUNICIPIO DE BUCARAMANGA</t>
  </si>
  <si>
    <t>APOYO A TRAVÉS DE SUBSIDIO DE ARRENDAMIENTO TEMPORAL PARA LA ATENCION DE DAMNIFICADOS POR MERGENCIAS NATURALES EN EL MUNICIPIO DE BUCARAMANGA</t>
  </si>
  <si>
    <t>APOYO A TRAVÉS DE LA ENTREGA DE AYUDAS COMPLEMENTARIAS PARA ATENDER EMERGENCIAS DE EVENTOS NATURALES EN EL MUNICIPIO DE BUCARAMANGA</t>
  </si>
  <si>
    <t>CONSTRUCCION DE OBRAS DE MITIGACION DE EMERGENCIAS EN EL MUNICIPIO DE BUCARAMANGA</t>
  </si>
  <si>
    <t>TOTAL</t>
  </si>
  <si>
    <t>UMGR - Genderson Robles Muñoz</t>
  </si>
  <si>
    <t xml:space="preserve"> PLAN DE ACCIÓN - PLAN DE DESARROLLO MUNICIPAL
SECRETARÍA DEL INTERIOR - UMGR</t>
  </si>
  <si>
    <t>Realizar 9 estudios en áreas o zonas con situaciones de riesgo.</t>
  </si>
  <si>
    <t>Número de estudios en áreas o zonas con situaciones de riesgo realizados.</t>
  </si>
  <si>
    <t>TOTAL COMPROMETIDO</t>
  </si>
  <si>
    <t>AVANCE PONDERADO</t>
  </si>
  <si>
    <t>Actualizar e implementar el plan Municipal de Gestión del Riesgo</t>
  </si>
  <si>
    <t>Formular la estrategia para respuesta a Emergencias EMRE</t>
  </si>
  <si>
    <t xml:space="preserve">Mantener la atención a las familias en emergencias naturales </t>
  </si>
  <si>
    <t>Apoyar la elaboración de los planes barriales de gestión del riesgo para incorporarlos en el sistema municipal de Gestión del Riesgo</t>
  </si>
  <si>
    <t>Realizar seguimiento al desarrollo de las obras de mitigación en zonas de riesgo</t>
  </si>
  <si>
    <t xml:space="preserve">Realizar estudios, diseños y monitoreo
Realizar Trabajos Preliminares
Realizar movimientos de tierra
Realizar obras de mitigación
Realizar obras complementarias
Realizar interventoría a la Obra
</t>
  </si>
  <si>
    <t>Apoyar a daminficados por desastres naturales  con la entrega de subsidios de arrendamiento en el Municipio de Bucaramanga.</t>
  </si>
  <si>
    <t>Suministrar ayudas humanitarias alimentarias para damnificados por emergencia o desastre en el municipio de Bucaramanga.
Suministrar ayudas humanitarias de aseo para damnificados por emergencia o desastre en el municipio de Bucaramanga.
Proporcionar ayudas para alojamiento temporal de damnificados por emergencia o desastre en el municipio de Bucaramanga.
Suministrar ayudas humanitarias tipo KIT de cocina para damnificados por emergencia o desastre en el municipio de Bucaramanga.</t>
  </si>
  <si>
    <t>Suministrar sistemas de alertas tempranas para la gestión del riesgo</t>
  </si>
  <si>
    <t>2.3.2.02.02.008.4503003.83990.201</t>
  </si>
  <si>
    <t>2.3.2.02.02.008.4503003.83990.201
2.3.2.01.01.005.02.03.01.01.4503003.47813.201</t>
  </si>
  <si>
    <t>2.3.2.02.02.008.4503019.83143.201</t>
  </si>
  <si>
    <t>2.3.2.02.02.009.4503028.97990.201</t>
  </si>
  <si>
    <t>2.3.2.02.02.005.4503022.53290.201</t>
  </si>
  <si>
    <t>2.3.2.02.01.003.4503028.3815099.201
2.3.2.02.01.003.4503004.3899997.201</t>
  </si>
  <si>
    <t>Formular e implementar 1 estrategia de respuesta a emergencia - EMRE que contenga el protocolo de atención de emergencias por calidad del aire.</t>
  </si>
  <si>
    <t>APORTES FINANCIEROS PARA GARANTIZAR LA RECEPCIÓN DE RESIDUOS SÓLIDOS URBANOS EN EL PREDIO DENOMINADO "EL CARRASCO" DEL MUNICIPIO DE BUCARAMANGA</t>
  </si>
  <si>
    <t>CONSTRUCCIÓN CANALIZACIÓN DE CAUCES QUEBRADA LA FLORA Y LA IGLESIA PARTE ALTA E INTERCEPTORES: LA FLORA II Y LA IGLESIA PARTE ALTA MUNICIPIO DE BUCARAMANGA, SANTANDER</t>
  </si>
  <si>
    <t>Meta no programada para la vigencia</t>
  </si>
  <si>
    <t>ESTUDIOS Y DISEÑOS PARA LAS OBRAS DE MITIGACIÓN SECTORES MIRAMANGA LA INDEPENDENCIA GAITÁN JOSE ANTONIO GALÁN CLUB GALLINERAL Y CRISTAL BAJO PRODUCTO DE LA DECLARATORIA DE CALAMIDAD PÚBLICA DEL MUNICIPIO DE BUCARAMANGA SANTANDER</t>
  </si>
  <si>
    <t>CONSTRUCCIÓN DE OBRAS DE MITIGACIÓN VIAL PRODUCTO DE LA DECLARATORIA DE CALAMIDAD ORIGINADA POR LA SEGUNDA TEMPORADA DE LLUVIAS 2022 - FENOMENO DE LA NIÑA DEL MUNICIPIO BUCARAMANGA, SANTANDER</t>
  </si>
  <si>
    <t>2.3.2.02.02.005.3203047.53234.501</t>
  </si>
  <si>
    <t>2.3.2.02.02.009.4003010.94332.201</t>
  </si>
  <si>
    <t>2.3.2.02.02.008.3202044.83221.201</t>
  </si>
  <si>
    <t>2.3.2.02.02.005.3205018.53290.201</t>
  </si>
  <si>
    <t>2.3.2.02.02.005.3205018.53290.201
2.3.2.02.02.005.3205018.53290.800</t>
  </si>
  <si>
    <t>Nuevos proyectos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</si>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</sst>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164" formatCode="_(* #,##0.00_);_(* \(#,##0.00\);_(* &quot;-&quot;??_);_(@_)"/>
    <numFmt numFmtId="165" formatCode="dd/mm/yyyy;@"/>
    <numFmt numFmtId="166" formatCode="_-&quot;$&quot;\ * #,##0_-;\-&quot;$&quot;\ * #,##0_-;_-&quot;$&quot;\ * &quot;-&quot;??_-;_-@_-"/>
    <numFmt numFmtId="167" formatCode="&quot;$&quot;\ #,##0"/>
    <numFmt numFmtId="168" formatCode="_-* #,##0_-;\-* #,##0_-;_-* &quot;-&quot;??_-;_-@_-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0" fontId="5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20">
    <xf numFmtId="0" fontId="0" fillId="0" borderId="0" xfId="0"/>
    <xf numFmtId="0" fontId="7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justify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justify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3" borderId="0" xfId="108" applyFill="1" applyAlignment="1">
      <alignment vertical="top"/>
    </xf>
    <xf numFmtId="0" fontId="5" fillId="3" borderId="0" xfId="108" applyFill="1" applyAlignment="1">
      <alignment horizontal="center" vertical="top"/>
    </xf>
    <xf numFmtId="0" fontId="5" fillId="3" borderId="0" xfId="108" applyFill="1" applyAlignment="1">
      <alignment vertical="top" wrapText="1"/>
    </xf>
    <xf numFmtId="0" fontId="5" fillId="3" borderId="10" xfId="108" applyFill="1" applyBorder="1" applyAlignment="1">
      <alignment horizontal="left" vertical="top" wrapText="1"/>
    </xf>
    <xf numFmtId="0" fontId="5" fillId="0" borderId="0" xfId="108"/>
    <xf numFmtId="0" fontId="5" fillId="3" borderId="0" xfId="108" applyFill="1" applyAlignment="1">
      <alignment horizontal="center" vertical="center"/>
    </xf>
    <xf numFmtId="0" fontId="5" fillId="3" borderId="0" xfId="108" applyFill="1" applyAlignment="1">
      <alignment horizontal="center" vertical="center" wrapText="1"/>
    </xf>
    <xf numFmtId="0" fontId="5" fillId="3" borderId="10" xfId="108" applyFill="1" applyBorder="1" applyAlignment="1">
      <alignment horizontal="left" vertical="center" wrapText="1"/>
    </xf>
    <xf numFmtId="0" fontId="5" fillId="0" borderId="0" xfId="108" applyAlignment="1">
      <alignment horizontal="center" vertical="center"/>
    </xf>
    <xf numFmtId="0" fontId="7" fillId="2" borderId="5" xfId="108" applyFont="1" applyFill="1" applyBorder="1" applyAlignment="1">
      <alignment horizontal="center" vertical="center"/>
    </xf>
    <xf numFmtId="0" fontId="7" fillId="2" borderId="6" xfId="108" applyFont="1" applyFill="1" applyBorder="1" applyAlignment="1">
      <alignment horizontal="center" vertical="center"/>
    </xf>
    <xf numFmtId="0" fontId="5" fillId="0" borderId="0" xfId="108" applyAlignment="1">
      <alignment vertical="center"/>
    </xf>
    <xf numFmtId="0" fontId="7" fillId="2" borderId="2" xfId="108" applyFont="1" applyFill="1" applyBorder="1" applyAlignment="1">
      <alignment horizontal="center" vertical="center"/>
    </xf>
    <xf numFmtId="0" fontId="7" fillId="2" borderId="2" xfId="108" applyFont="1" applyFill="1" applyBorder="1" applyAlignment="1">
      <alignment horizontal="center" vertical="center" wrapText="1"/>
    </xf>
    <xf numFmtId="165" fontId="3" fillId="0" borderId="2" xfId="110" applyNumberFormat="1" applyFont="1" applyBorder="1" applyAlignment="1">
      <alignment horizontal="center" vertical="center" wrapText="1"/>
    </xf>
    <xf numFmtId="167" fontId="6" fillId="0" borderId="2" xfId="111" applyNumberFormat="1" applyFont="1" applyFill="1" applyBorder="1" applyAlignment="1">
      <alignment horizontal="right" vertical="center" wrapText="1"/>
    </xf>
    <xf numFmtId="167" fontId="3" fillId="0" borderId="2" xfId="111" applyNumberFormat="1" applyFont="1" applyFill="1" applyBorder="1" applyAlignment="1">
      <alignment horizontal="right" vertical="center" wrapText="1"/>
    </xf>
    <xf numFmtId="5" fontId="3" fillId="0" borderId="2" xfId="11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5" fontId="3" fillId="0" borderId="2" xfId="111" applyNumberFormat="1" applyFont="1" applyFill="1" applyBorder="1" applyAlignment="1">
      <alignment vertical="center" wrapText="1"/>
    </xf>
    <xf numFmtId="167" fontId="3" fillId="0" borderId="3" xfId="111" applyNumberFormat="1" applyFont="1" applyFill="1" applyBorder="1" applyAlignment="1">
      <alignment horizontal="right" vertical="center" wrapText="1"/>
    </xf>
    <xf numFmtId="167" fontId="6" fillId="0" borderId="2" xfId="0" applyNumberFormat="1" applyFont="1" applyBorder="1" applyAlignment="1">
      <alignment horizontal="right" vertical="center"/>
    </xf>
    <xf numFmtId="0" fontId="6" fillId="2" borderId="5" xfId="108" applyFont="1" applyFill="1" applyBorder="1" applyAlignment="1">
      <alignment horizontal="justify"/>
    </xf>
    <xf numFmtId="0" fontId="6" fillId="2" borderId="6" xfId="108" applyFont="1" applyFill="1" applyBorder="1"/>
    <xf numFmtId="9" fontId="7" fillId="2" borderId="6" xfId="108" applyNumberFormat="1" applyFont="1" applyFill="1" applyBorder="1" applyAlignment="1">
      <alignment horizontal="center" vertical="center"/>
    </xf>
    <xf numFmtId="9" fontId="7" fillId="2" borderId="7" xfId="108" applyNumberFormat="1" applyFont="1" applyFill="1" applyBorder="1" applyAlignment="1">
      <alignment horizontal="center" vertical="center"/>
    </xf>
    <xf numFmtId="0" fontId="7" fillId="2" borderId="7" xfId="108" applyFont="1" applyFill="1" applyBorder="1" applyAlignment="1">
      <alignment vertical="center"/>
    </xf>
    <xf numFmtId="0" fontId="6" fillId="2" borderId="2" xfId="108" applyFont="1" applyFill="1" applyBorder="1" applyAlignment="1">
      <alignment vertical="center"/>
    </xf>
    <xf numFmtId="166" fontId="6" fillId="2" borderId="2" xfId="113" applyNumberFormat="1" applyFont="1" applyFill="1" applyBorder="1" applyAlignment="1">
      <alignment vertical="center"/>
    </xf>
    <xf numFmtId="166" fontId="7" fillId="2" borderId="2" xfId="113" applyNumberFormat="1" applyFont="1" applyFill="1" applyBorder="1" applyAlignment="1">
      <alignment vertical="center"/>
    </xf>
    <xf numFmtId="0" fontId="5" fillId="0" borderId="0" xfId="108" applyAlignment="1">
      <alignment horizontal="right"/>
    </xf>
    <xf numFmtId="0" fontId="5" fillId="0" borderId="0" xfId="108" applyAlignment="1">
      <alignment horizontal="center"/>
    </xf>
    <xf numFmtId="0" fontId="5" fillId="0" borderId="0" xfId="108" applyAlignment="1">
      <alignment wrapText="1"/>
    </xf>
    <xf numFmtId="0" fontId="5" fillId="0" borderId="0" xfId="108" applyAlignment="1">
      <alignment horizontal="left" wrapText="1"/>
    </xf>
    <xf numFmtId="0" fontId="9" fillId="0" borderId="0" xfId="108" applyFont="1"/>
    <xf numFmtId="168" fontId="3" fillId="0" borderId="0" xfId="109" applyNumberFormat="1" applyFont="1"/>
    <xf numFmtId="166" fontId="5" fillId="0" borderId="0" xfId="108" applyNumberFormat="1"/>
    <xf numFmtId="9" fontId="7" fillId="2" borderId="3" xfId="108" applyNumberFormat="1" applyFont="1" applyFill="1" applyBorder="1" applyAlignment="1">
      <alignment horizontal="center" vertical="center"/>
    </xf>
    <xf numFmtId="167" fontId="7" fillId="2" borderId="2" xfId="111" applyNumberFormat="1" applyFont="1" applyFill="1" applyBorder="1" applyAlignment="1">
      <alignment horizontal="right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166" fontId="10" fillId="0" borderId="0" xfId="113" applyNumberFormat="1" applyFont="1" applyFill="1" applyBorder="1" applyAlignment="1">
      <alignment vertical="center"/>
    </xf>
    <xf numFmtId="166" fontId="3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5" fillId="3" borderId="0" xfId="108" applyFill="1" applyAlignment="1">
      <alignment horizontal="left" vertical="center" wrapText="1"/>
    </xf>
    <xf numFmtId="0" fontId="7" fillId="2" borderId="2" xfId="108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6" fillId="2" borderId="6" xfId="108" applyFont="1" applyFill="1" applyBorder="1" applyAlignment="1">
      <alignment horizontal="left" vertical="center" wrapText="1"/>
    </xf>
    <xf numFmtId="0" fontId="5" fillId="0" borderId="0" xfId="108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7" fontId="5" fillId="3" borderId="0" xfId="108" applyNumberFormat="1" applyFill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 wrapText="1"/>
    </xf>
    <xf numFmtId="167" fontId="3" fillId="3" borderId="2" xfId="111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justify" vertical="center" wrapText="1"/>
    </xf>
    <xf numFmtId="1" fontId="6" fillId="0" borderId="2" xfId="0" applyNumberFormat="1" applyFont="1" applyFill="1" applyBorder="1" applyAlignment="1">
      <alignment horizontal="right" vertical="center" wrapText="1"/>
    </xf>
    <xf numFmtId="9" fontId="6" fillId="0" borderId="2" xfId="107" applyFont="1" applyFill="1" applyBorder="1" applyAlignment="1">
      <alignment horizontal="left" vertical="center" wrapText="1"/>
    </xf>
    <xf numFmtId="167" fontId="6" fillId="0" borderId="2" xfId="111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 wrapText="1"/>
    </xf>
    <xf numFmtId="167" fontId="3" fillId="0" borderId="2" xfId="0" applyNumberFormat="1" applyFont="1" applyBorder="1" applyAlignment="1">
      <alignment horizontal="right"/>
    </xf>
    <xf numFmtId="167" fontId="3" fillId="0" borderId="0" xfId="0" applyNumberFormat="1" applyFont="1" applyAlignment="1">
      <alignment horizontal="right"/>
    </xf>
    <xf numFmtId="2" fontId="7" fillId="0" borderId="2" xfId="110" applyNumberFormat="1" applyFont="1" applyBorder="1" applyAlignment="1">
      <alignment horizontal="left" vertical="center" wrapText="1"/>
    </xf>
    <xf numFmtId="2" fontId="7" fillId="0" borderId="5" xfId="110" applyNumberFormat="1" applyFont="1" applyBorder="1" applyAlignment="1">
      <alignment horizontal="left" vertical="center" wrapText="1"/>
    </xf>
    <xf numFmtId="2" fontId="7" fillId="0" borderId="6" xfId="110" applyNumberFormat="1" applyFont="1" applyBorder="1" applyAlignment="1">
      <alignment horizontal="left" vertical="center" wrapText="1"/>
    </xf>
    <xf numFmtId="2" fontId="7" fillId="0" borderId="7" xfId="110" applyNumberFormat="1" applyFont="1" applyBorder="1" applyAlignment="1">
      <alignment horizontal="left" vertical="center" wrapText="1"/>
    </xf>
    <xf numFmtId="0" fontId="7" fillId="2" borderId="1" xfId="108" applyFont="1" applyFill="1" applyBorder="1" applyAlignment="1">
      <alignment horizontal="center" vertical="center" wrapText="1"/>
    </xf>
    <xf numFmtId="0" fontId="7" fillId="2" borderId="3" xfId="108" applyFont="1" applyFill="1" applyBorder="1" applyAlignment="1">
      <alignment horizontal="center" vertical="center" wrapText="1"/>
    </xf>
    <xf numFmtId="0" fontId="7" fillId="2" borderId="5" xfId="108" applyFont="1" applyFill="1" applyBorder="1" applyAlignment="1">
      <alignment horizontal="center" vertical="center" wrapText="1"/>
    </xf>
    <xf numFmtId="0" fontId="7" fillId="2" borderId="7" xfId="108" applyFont="1" applyFill="1" applyBorder="1" applyAlignment="1">
      <alignment horizontal="center" vertical="center" wrapText="1"/>
    </xf>
    <xf numFmtId="2" fontId="6" fillId="0" borderId="0" xfId="108" applyNumberFormat="1" applyFont="1" applyAlignment="1">
      <alignment horizontal="center" vertical="center" wrapText="1"/>
    </xf>
    <xf numFmtId="2" fontId="7" fillId="0" borderId="8" xfId="108" applyNumberFormat="1" applyFont="1" applyBorder="1" applyAlignment="1">
      <alignment horizontal="center" vertical="center" wrapText="1"/>
    </xf>
    <xf numFmtId="2" fontId="7" fillId="0" borderId="9" xfId="108" applyNumberFormat="1" applyFont="1" applyBorder="1" applyAlignment="1">
      <alignment horizontal="center" vertical="center" wrapText="1"/>
    </xf>
    <xf numFmtId="2" fontId="7" fillId="0" borderId="0" xfId="108" applyNumberFormat="1" applyFont="1" applyAlignment="1">
      <alignment horizontal="center" vertical="center" wrapText="1"/>
    </xf>
    <xf numFmtId="2" fontId="7" fillId="0" borderId="10" xfId="108" applyNumberFormat="1" applyFont="1" applyBorder="1" applyAlignment="1">
      <alignment horizontal="center" vertical="center" wrapText="1"/>
    </xf>
    <xf numFmtId="2" fontId="7" fillId="0" borderId="11" xfId="108" applyNumberFormat="1" applyFont="1" applyBorder="1" applyAlignment="1">
      <alignment horizontal="center" vertical="center" wrapText="1"/>
    </xf>
    <xf numFmtId="0" fontId="4" fillId="0" borderId="2" xfId="108" applyFont="1" applyBorder="1" applyAlignment="1">
      <alignment horizontal="left" vertical="center"/>
    </xf>
    <xf numFmtId="14" fontId="0" fillId="0" borderId="2" xfId="0" applyNumberFormat="1" applyBorder="1" applyAlignment="1">
      <alignment horizontal="center" vertical="top"/>
    </xf>
    <xf numFmtId="0" fontId="4" fillId="0" borderId="5" xfId="108" applyFont="1" applyBorder="1" applyAlignment="1">
      <alignment horizontal="left" vertical="center"/>
    </xf>
    <xf numFmtId="0" fontId="4" fillId="0" borderId="6" xfId="108" applyFont="1" applyBorder="1" applyAlignment="1">
      <alignment horizontal="left" vertical="center"/>
    </xf>
    <xf numFmtId="0" fontId="4" fillId="0" borderId="7" xfId="108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7" fillId="2" borderId="5" xfId="108" applyFont="1" applyFill="1" applyBorder="1" applyAlignment="1">
      <alignment horizontal="center" vertical="center"/>
    </xf>
    <xf numFmtId="0" fontId="7" fillId="2" borderId="6" xfId="108" applyFont="1" applyFill="1" applyBorder="1" applyAlignment="1">
      <alignment horizontal="center" vertical="center"/>
    </xf>
    <xf numFmtId="0" fontId="7" fillId="2" borderId="7" xfId="108" applyFont="1" applyFill="1" applyBorder="1" applyAlignment="1">
      <alignment horizontal="center" vertical="center"/>
    </xf>
    <xf numFmtId="0" fontId="7" fillId="2" borderId="2" xfId="108" applyFont="1" applyFill="1" applyBorder="1" applyAlignment="1" applyProtection="1">
      <alignment horizontal="center" vertical="center"/>
      <protection locked="0"/>
    </xf>
    <xf numFmtId="4" fontId="6" fillId="2" borderId="2" xfId="0" applyNumberFormat="1" applyFont="1" applyFill="1" applyBorder="1" applyAlignment="1">
      <alignment horizontal="center" vertical="center" wrapText="1"/>
    </xf>
    <xf numFmtId="9" fontId="6" fillId="3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7" fontId="7" fillId="2" borderId="2" xfId="111" applyNumberFormat="1" applyFont="1" applyFill="1" applyBorder="1" applyAlignment="1">
      <alignment horizontal="right" vertical="center" wrapText="1"/>
    </xf>
    <xf numFmtId="167" fontId="7" fillId="2" borderId="1" xfId="111" applyNumberFormat="1" applyFont="1" applyFill="1" applyBorder="1" applyAlignment="1">
      <alignment horizontal="right" vertical="center" wrapText="1"/>
    </xf>
    <xf numFmtId="167" fontId="7" fillId="2" borderId="4" xfId="111" applyNumberFormat="1" applyFont="1" applyFill="1" applyBorder="1" applyAlignment="1">
      <alignment horizontal="right" vertical="center" wrapText="1"/>
    </xf>
    <xf numFmtId="167" fontId="7" fillId="2" borderId="3" xfId="111" applyNumberFormat="1" applyFont="1" applyFill="1" applyBorder="1" applyAlignment="1">
      <alignment horizontal="right" vertical="center" wrapText="1"/>
    </xf>
    <xf numFmtId="5" fontId="3" fillId="0" borderId="1" xfId="111" applyNumberFormat="1" applyFont="1" applyFill="1" applyBorder="1" applyAlignment="1">
      <alignment horizontal="center" vertical="center" wrapText="1"/>
    </xf>
    <xf numFmtId="5" fontId="3" fillId="0" borderId="4" xfId="111" applyNumberFormat="1" applyFont="1" applyFill="1" applyBorder="1" applyAlignment="1">
      <alignment horizontal="center" vertical="center" wrapText="1"/>
    </xf>
    <xf numFmtId="5" fontId="3" fillId="0" borderId="3" xfId="11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9" fontId="6" fillId="0" borderId="2" xfId="112" applyFont="1" applyFill="1" applyBorder="1" applyAlignment="1" applyProtection="1">
      <alignment horizontal="center" vertical="center" wrapText="1"/>
    </xf>
    <xf numFmtId="9" fontId="7" fillId="2" borderId="2" xfId="112" applyFont="1" applyFill="1" applyBorder="1" applyAlignment="1" applyProtection="1">
      <alignment horizontal="center" vertical="center" wrapText="1"/>
    </xf>
    <xf numFmtId="9" fontId="6" fillId="0" borderId="1" xfId="112" applyFont="1" applyFill="1" applyBorder="1" applyAlignment="1" applyProtection="1">
      <alignment horizontal="center" vertical="center" wrapText="1"/>
    </xf>
    <xf numFmtId="9" fontId="6" fillId="0" borderId="3" xfId="112" applyFont="1" applyFill="1" applyBorder="1" applyAlignment="1" applyProtection="1">
      <alignment horizontal="center" vertical="center" wrapText="1"/>
    </xf>
    <xf numFmtId="9" fontId="6" fillId="0" borderId="4" xfId="112" applyFont="1" applyFill="1" applyBorder="1" applyAlignment="1" applyProtection="1">
      <alignment horizontal="center" vertical="center" wrapText="1"/>
    </xf>
  </cellXfs>
  <cellStyles count="11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09" builtinId="3"/>
    <cellStyle name="Moneda 2" xfId="111" xr:uid="{40C1039A-B1A1-420C-9517-31F1234C1747}"/>
    <cellStyle name="Moneda 3" xfId="113" xr:uid="{EA35477E-CB88-4394-80C1-94BAB4022D9C}"/>
    <cellStyle name="Normal" xfId="0" builtinId="0"/>
    <cellStyle name="Normal 2" xfId="108" xr:uid="{00000000-0005-0000-0000-00006D000000}"/>
    <cellStyle name="Normal 2 2" xfId="110" xr:uid="{A83521B7-6ABF-43A7-AB61-EFF1EC6884BA}"/>
    <cellStyle name="Porcentaje" xfId="107" builtinId="5"/>
    <cellStyle name="Porcentaje 2" xfId="112" xr:uid="{415335B6-E015-47D7-80BD-53BAF577034C}"/>
  </cellStyles>
  <dxfs count="9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314934</xdr:colOff>
      <xdr:row>0</xdr:row>
      <xdr:rowOff>38100</xdr:rowOff>
    </xdr:from>
    <xdr:to>
      <xdr:col>1</xdr:col>
      <xdr:colOff>476087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934" y="38100"/>
          <a:ext cx="613591" cy="616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29"/>
  <sheetViews>
    <sheetView showGridLines="0" tabSelected="1" zoomScale="50" zoomScaleNormal="50" workbookViewId="0">
      <pane ySplit="8" topLeftCell="A9" activePane="bottomLeft" state="frozen"/>
      <selection pane="bottomLeft" activeCell="N21" sqref="N21:N24"/>
    </sheetView>
  </sheetViews>
  <sheetFormatPr baseColWidth="10" defaultColWidth="0" defaultRowHeight="14.25" zeroHeight="1" x14ac:dyDescent="0.2"/>
  <cols>
    <col min="1" max="1" width="5.875" style="5" customWidth="1"/>
    <col min="2" max="4" width="26.5" style="5" customWidth="1"/>
    <col min="5" max="6" width="53.5" style="7" customWidth="1"/>
    <col min="7" max="7" width="17.875" style="8" customWidth="1"/>
    <col min="8" max="8" width="56.125" style="9" customWidth="1"/>
    <col min="9" max="9" width="56.125" style="59" customWidth="1"/>
    <col min="10" max="11" width="13.875" style="5" customWidth="1"/>
    <col min="12" max="13" width="14.875" style="5" customWidth="1"/>
    <col min="14" max="14" width="18.875" style="6" customWidth="1"/>
    <col min="15" max="15" width="34.5" style="5" customWidth="1"/>
    <col min="16" max="16" width="20.625" style="5" customWidth="1"/>
    <col min="17" max="19" width="16" style="5" customWidth="1"/>
    <col min="20" max="21" width="23.5" style="5" customWidth="1"/>
    <col min="22" max="26" width="16.875" style="5" customWidth="1"/>
    <col min="27" max="27" width="23.5" style="5" customWidth="1"/>
    <col min="28" max="28" width="16.125" style="10" customWidth="1"/>
    <col min="29" max="29" width="19.375" style="10" customWidth="1"/>
    <col min="30" max="31" width="22" style="10" customWidth="1"/>
    <col min="32" max="33" width="11.125" style="5" customWidth="1"/>
    <col min="34" max="35" width="11.125" style="5" hidden="1" customWidth="1"/>
    <col min="36" max="74" width="0" style="5" hidden="1" customWidth="1"/>
    <col min="75" max="87" width="0" style="5" hidden="1"/>
    <col min="88" max="16384" width="11.125" style="5" hidden="1"/>
  </cols>
  <sheetData>
    <row r="1" spans="1:74" ht="14.1" customHeight="1" x14ac:dyDescent="0.2">
      <c r="A1" s="78"/>
      <c r="B1" s="79" t="s">
        <v>63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80"/>
      <c r="AC1" s="70" t="s">
        <v>52</v>
      </c>
      <c r="AD1" s="70"/>
      <c r="AE1" s="70"/>
    </row>
    <row r="2" spans="1:74" ht="15" x14ac:dyDescent="0.2">
      <c r="A2" s="78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2"/>
      <c r="AC2" s="71" t="s">
        <v>95</v>
      </c>
      <c r="AD2" s="72"/>
      <c r="AE2" s="73"/>
    </row>
    <row r="3" spans="1:74" ht="14.1" customHeight="1" x14ac:dyDescent="0.2">
      <c r="A3" s="78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2"/>
      <c r="AC3" s="71" t="s">
        <v>96</v>
      </c>
      <c r="AD3" s="72"/>
      <c r="AE3" s="73"/>
    </row>
    <row r="4" spans="1:74" ht="15" x14ac:dyDescent="0.2">
      <c r="A4" s="78"/>
      <c r="B4" s="81"/>
      <c r="C4" s="81"/>
      <c r="D4" s="83"/>
      <c r="E4" s="83"/>
      <c r="F4" s="83"/>
      <c r="G4" s="83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2"/>
      <c r="AC4" s="70" t="s">
        <v>28</v>
      </c>
      <c r="AD4" s="70"/>
      <c r="AE4" s="70"/>
    </row>
    <row r="5" spans="1:74" s="15" customFormat="1" ht="15" x14ac:dyDescent="0.2">
      <c r="A5" s="84" t="s">
        <v>26</v>
      </c>
      <c r="B5" s="84"/>
      <c r="C5" s="84"/>
      <c r="D5" s="85">
        <v>44992</v>
      </c>
      <c r="E5" s="85"/>
      <c r="F5" s="85"/>
      <c r="G5" s="85"/>
      <c r="H5" s="11"/>
      <c r="I5" s="54"/>
      <c r="J5" s="11"/>
      <c r="K5" s="11"/>
      <c r="L5" s="12"/>
      <c r="M5" s="12"/>
      <c r="N5" s="12"/>
      <c r="O5" s="12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2"/>
      <c r="AC5" s="11"/>
      <c r="AD5" s="13"/>
      <c r="AE5" s="14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</row>
    <row r="6" spans="1:74" s="19" customFormat="1" ht="15" x14ac:dyDescent="0.2">
      <c r="A6" s="86" t="s">
        <v>27</v>
      </c>
      <c r="B6" s="87"/>
      <c r="C6" s="88"/>
      <c r="D6" s="89">
        <v>44985</v>
      </c>
      <c r="E6" s="89"/>
      <c r="F6" s="89"/>
      <c r="G6" s="90"/>
      <c r="H6" s="11"/>
      <c r="I6" s="54"/>
      <c r="J6" s="11"/>
      <c r="K6" s="11"/>
      <c r="L6" s="12"/>
      <c r="M6" s="16"/>
      <c r="N6" s="16"/>
      <c r="O6" s="16"/>
      <c r="P6" s="60"/>
      <c r="Q6" s="60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7"/>
      <c r="AE6" s="18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</row>
    <row r="7" spans="1:74" s="22" customFormat="1" ht="15" x14ac:dyDescent="0.2">
      <c r="A7" s="91" t="s">
        <v>9</v>
      </c>
      <c r="B7" s="92"/>
      <c r="C7" s="92"/>
      <c r="D7" s="92"/>
      <c r="E7" s="92"/>
      <c r="F7" s="93"/>
      <c r="G7" s="91" t="s">
        <v>10</v>
      </c>
      <c r="H7" s="92"/>
      <c r="I7" s="92"/>
      <c r="J7" s="92"/>
      <c r="K7" s="93"/>
      <c r="L7" s="91" t="s">
        <v>22</v>
      </c>
      <c r="M7" s="92"/>
      <c r="N7" s="93"/>
      <c r="O7" s="21"/>
      <c r="P7" s="91" t="s">
        <v>20</v>
      </c>
      <c r="Q7" s="92"/>
      <c r="R7" s="92"/>
      <c r="S7" s="92"/>
      <c r="T7" s="92"/>
      <c r="U7" s="93"/>
      <c r="V7" s="94" t="s">
        <v>55</v>
      </c>
      <c r="W7" s="94"/>
      <c r="X7" s="94"/>
      <c r="Y7" s="94"/>
      <c r="Z7" s="94"/>
      <c r="AA7" s="94"/>
      <c r="AB7" s="74" t="s">
        <v>15</v>
      </c>
      <c r="AC7" s="74" t="s">
        <v>23</v>
      </c>
      <c r="AD7" s="76" t="s">
        <v>21</v>
      </c>
      <c r="AE7" s="77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</row>
    <row r="8" spans="1:74" s="15" customFormat="1" ht="45" x14ac:dyDescent="0.2">
      <c r="A8" s="23" t="s">
        <v>25</v>
      </c>
      <c r="B8" s="24" t="s">
        <v>0</v>
      </c>
      <c r="C8" s="23" t="s">
        <v>5</v>
      </c>
      <c r="D8" s="23" t="s">
        <v>1</v>
      </c>
      <c r="E8" s="23" t="s">
        <v>6</v>
      </c>
      <c r="F8" s="24" t="s">
        <v>16</v>
      </c>
      <c r="G8" s="24" t="s">
        <v>54</v>
      </c>
      <c r="H8" s="24" t="s">
        <v>2</v>
      </c>
      <c r="I8" s="55" t="s">
        <v>14</v>
      </c>
      <c r="J8" s="24" t="s">
        <v>18</v>
      </c>
      <c r="K8" s="24" t="s">
        <v>19</v>
      </c>
      <c r="L8" s="24" t="s">
        <v>3</v>
      </c>
      <c r="M8" s="24" t="s">
        <v>4</v>
      </c>
      <c r="N8" s="53" t="s">
        <v>67</v>
      </c>
      <c r="O8" s="24" t="s">
        <v>8</v>
      </c>
      <c r="P8" s="24" t="s">
        <v>30</v>
      </c>
      <c r="Q8" s="24" t="s">
        <v>7</v>
      </c>
      <c r="R8" s="24" t="s">
        <v>24</v>
      </c>
      <c r="S8" s="24" t="s">
        <v>29</v>
      </c>
      <c r="T8" s="24" t="s">
        <v>11</v>
      </c>
      <c r="U8" s="24" t="s">
        <v>17</v>
      </c>
      <c r="V8" s="53" t="s">
        <v>30</v>
      </c>
      <c r="W8" s="53" t="s">
        <v>7</v>
      </c>
      <c r="X8" s="53" t="s">
        <v>24</v>
      </c>
      <c r="Y8" s="53" t="s">
        <v>29</v>
      </c>
      <c r="Z8" s="53" t="s">
        <v>11</v>
      </c>
      <c r="AA8" s="53" t="s">
        <v>66</v>
      </c>
      <c r="AB8" s="75"/>
      <c r="AC8" s="75"/>
      <c r="AD8" s="24" t="s">
        <v>12</v>
      </c>
      <c r="AE8" s="24" t="s">
        <v>13</v>
      </c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</row>
    <row r="9" spans="1:74" ht="63" customHeight="1" x14ac:dyDescent="0.2">
      <c r="A9" s="1">
        <v>169</v>
      </c>
      <c r="B9" s="3" t="s">
        <v>32</v>
      </c>
      <c r="C9" s="3" t="s">
        <v>33</v>
      </c>
      <c r="D9" s="3" t="s">
        <v>34</v>
      </c>
      <c r="E9" s="63" t="s">
        <v>35</v>
      </c>
      <c r="F9" s="67" t="s">
        <v>36</v>
      </c>
      <c r="G9" s="64">
        <v>2021680010146</v>
      </c>
      <c r="H9" s="4" t="s">
        <v>56</v>
      </c>
      <c r="I9" s="56" t="s">
        <v>68</v>
      </c>
      <c r="J9" s="25">
        <v>44927</v>
      </c>
      <c r="K9" s="25">
        <v>45291</v>
      </c>
      <c r="L9" s="50">
        <v>2</v>
      </c>
      <c r="M9" s="61">
        <v>0.12</v>
      </c>
      <c r="N9" s="111">
        <f>IFERROR(IF(M9/L9&gt;100%,100%,M9/L9),"-")</f>
        <v>0.06</v>
      </c>
      <c r="O9" s="65" t="s">
        <v>78</v>
      </c>
      <c r="P9" s="26">
        <v>219000000</v>
      </c>
      <c r="Q9" s="27"/>
      <c r="R9" s="27"/>
      <c r="S9" s="27"/>
      <c r="T9" s="26"/>
      <c r="U9" s="49">
        <f>SUM(P9:T9)</f>
        <v>219000000</v>
      </c>
      <c r="V9" s="27">
        <v>149333333.33000001</v>
      </c>
      <c r="W9" s="27"/>
      <c r="X9" s="27"/>
      <c r="Y9" s="27"/>
      <c r="Z9" s="27"/>
      <c r="AA9" s="49">
        <f t="shared" ref="AA9:AA16" si="0">SUM(V9:Z9)</f>
        <v>149333333.33000001</v>
      </c>
      <c r="AB9" s="115">
        <f>IFERROR(AA9/U9,"-")</f>
        <v>0.68188736680365303</v>
      </c>
      <c r="AC9" s="28"/>
      <c r="AD9" s="29" t="s">
        <v>31</v>
      </c>
      <c r="AE9" s="2" t="s">
        <v>62</v>
      </c>
    </row>
    <row r="10" spans="1:74" ht="57" x14ac:dyDescent="0.2">
      <c r="A10" s="1">
        <v>170</v>
      </c>
      <c r="B10" s="2" t="s">
        <v>32</v>
      </c>
      <c r="C10" s="2" t="s">
        <v>33</v>
      </c>
      <c r="D10" s="2" t="s">
        <v>34</v>
      </c>
      <c r="E10" s="63" t="s">
        <v>64</v>
      </c>
      <c r="F10" s="67" t="s">
        <v>65</v>
      </c>
      <c r="G10" s="64"/>
      <c r="H10" s="4" t="s">
        <v>86</v>
      </c>
      <c r="I10" s="56"/>
      <c r="J10" s="25">
        <v>44927</v>
      </c>
      <c r="K10" s="25">
        <v>45291</v>
      </c>
      <c r="L10" s="50">
        <v>0</v>
      </c>
      <c r="M10" s="61">
        <v>0</v>
      </c>
      <c r="N10" s="111" t="str">
        <f>IFERROR(IF(M10/L10&gt;100%,100%,M10/L10),"-")</f>
        <v>-</v>
      </c>
      <c r="O10" s="66"/>
      <c r="P10" s="27"/>
      <c r="Q10" s="62"/>
      <c r="R10" s="27"/>
      <c r="S10" s="26"/>
      <c r="T10" s="68"/>
      <c r="U10" s="49">
        <f>SUM(P10:T10)</f>
        <v>0</v>
      </c>
      <c r="V10" s="27"/>
      <c r="W10" s="27"/>
      <c r="X10" s="27"/>
      <c r="Y10" s="27"/>
      <c r="Z10" s="27"/>
      <c r="AA10" s="49">
        <f t="shared" si="0"/>
        <v>0</v>
      </c>
      <c r="AB10" s="115" t="str">
        <f>IFERROR(AA10/U10,"-")</f>
        <v>-</v>
      </c>
      <c r="AC10" s="28"/>
      <c r="AD10" s="29" t="s">
        <v>31</v>
      </c>
      <c r="AE10" s="2" t="s">
        <v>62</v>
      </c>
    </row>
    <row r="11" spans="1:74" ht="57" x14ac:dyDescent="0.2">
      <c r="A11" s="1">
        <v>171</v>
      </c>
      <c r="B11" s="2" t="s">
        <v>32</v>
      </c>
      <c r="C11" s="2" t="s">
        <v>33</v>
      </c>
      <c r="D11" s="2" t="s">
        <v>34</v>
      </c>
      <c r="E11" s="63" t="s">
        <v>37</v>
      </c>
      <c r="F11" s="67" t="s">
        <v>38</v>
      </c>
      <c r="G11" s="64">
        <v>2021680010156</v>
      </c>
      <c r="H11" s="4" t="s">
        <v>57</v>
      </c>
      <c r="I11" s="56" t="s">
        <v>76</v>
      </c>
      <c r="J11" s="25">
        <v>44927</v>
      </c>
      <c r="K11" s="25">
        <v>45291</v>
      </c>
      <c r="L11" s="50">
        <v>0</v>
      </c>
      <c r="M11" s="61">
        <v>0</v>
      </c>
      <c r="N11" s="111" t="str">
        <f>IFERROR(IF(M11/L11&gt;100%,100%,M11/L11),"-")</f>
        <v>-</v>
      </c>
      <c r="O11" s="65" t="s">
        <v>79</v>
      </c>
      <c r="P11" s="26">
        <v>120000000</v>
      </c>
      <c r="Q11" s="27"/>
      <c r="R11" s="27"/>
      <c r="S11" s="27"/>
      <c r="T11" s="26"/>
      <c r="U11" s="49">
        <f>SUM(P11:T11)</f>
        <v>120000000</v>
      </c>
      <c r="V11" s="27">
        <v>0</v>
      </c>
      <c r="W11" s="27"/>
      <c r="X11" s="27"/>
      <c r="Y11" s="27"/>
      <c r="Z11" s="27"/>
      <c r="AA11" s="49">
        <f t="shared" si="0"/>
        <v>0</v>
      </c>
      <c r="AB11" s="115">
        <f>IFERROR(AA11/U11,"-")</f>
        <v>0</v>
      </c>
      <c r="AC11" s="28"/>
      <c r="AD11" s="29" t="s">
        <v>31</v>
      </c>
      <c r="AE11" s="2" t="s">
        <v>62</v>
      </c>
    </row>
    <row r="12" spans="1:74" ht="57" x14ac:dyDescent="0.2">
      <c r="A12" s="1">
        <v>172</v>
      </c>
      <c r="B12" s="2" t="s">
        <v>32</v>
      </c>
      <c r="C12" s="2" t="s">
        <v>33</v>
      </c>
      <c r="D12" s="2" t="s">
        <v>39</v>
      </c>
      <c r="E12" s="63" t="s">
        <v>83</v>
      </c>
      <c r="F12" s="67" t="s">
        <v>40</v>
      </c>
      <c r="G12" s="64">
        <v>2021680010159</v>
      </c>
      <c r="H12" s="4" t="s">
        <v>53</v>
      </c>
      <c r="I12" s="56" t="s">
        <v>69</v>
      </c>
      <c r="J12" s="25">
        <v>44927</v>
      </c>
      <c r="K12" s="25">
        <v>45291</v>
      </c>
      <c r="L12" s="50">
        <v>1</v>
      </c>
      <c r="M12" s="61">
        <v>0.12</v>
      </c>
      <c r="N12" s="111">
        <f>IFERROR(IF(M12/L12&gt;100%,100%,M12/L12),"-")</f>
        <v>0.12</v>
      </c>
      <c r="O12" s="65" t="s">
        <v>77</v>
      </c>
      <c r="P12" s="26">
        <v>40250000</v>
      </c>
      <c r="Q12" s="27"/>
      <c r="R12" s="27"/>
      <c r="S12" s="27"/>
      <c r="T12" s="26"/>
      <c r="U12" s="49">
        <f t="shared" ref="U12:U16" si="1">SUM(P12:T12)</f>
        <v>40250000</v>
      </c>
      <c r="V12" s="26">
        <v>16000000</v>
      </c>
      <c r="W12" s="69"/>
      <c r="X12" s="27"/>
      <c r="Y12" s="27"/>
      <c r="Z12" s="27"/>
      <c r="AA12" s="49">
        <f t="shared" si="0"/>
        <v>16000000</v>
      </c>
      <c r="AB12" s="115">
        <f>IFERROR(AA12/U12,"-")</f>
        <v>0.39751552795031053</v>
      </c>
      <c r="AC12" s="28"/>
      <c r="AD12" s="29" t="s">
        <v>31</v>
      </c>
      <c r="AE12" s="2" t="s">
        <v>62</v>
      </c>
    </row>
    <row r="13" spans="1:74" ht="57" x14ac:dyDescent="0.2">
      <c r="A13" s="1">
        <v>173</v>
      </c>
      <c r="B13" s="2" t="s">
        <v>32</v>
      </c>
      <c r="C13" s="2" t="s">
        <v>33</v>
      </c>
      <c r="D13" s="2" t="s">
        <v>39</v>
      </c>
      <c r="E13" s="63" t="s">
        <v>41</v>
      </c>
      <c r="F13" s="67" t="s">
        <v>42</v>
      </c>
      <c r="G13" s="64">
        <v>2021680010159</v>
      </c>
      <c r="H13" s="4" t="s">
        <v>53</v>
      </c>
      <c r="I13" s="56" t="s">
        <v>71</v>
      </c>
      <c r="J13" s="25">
        <v>44927</v>
      </c>
      <c r="K13" s="25">
        <v>45291</v>
      </c>
      <c r="L13" s="50">
        <v>10</v>
      </c>
      <c r="M13" s="61">
        <v>0.12</v>
      </c>
      <c r="N13" s="111">
        <f>IFERROR(IF(M13/L13&gt;100%,100%,M13/L13),"-")</f>
        <v>1.2E-2</v>
      </c>
      <c r="O13" s="65" t="s">
        <v>77</v>
      </c>
      <c r="P13" s="26">
        <v>40250000</v>
      </c>
      <c r="Q13" s="27"/>
      <c r="R13" s="27"/>
      <c r="S13" s="27"/>
      <c r="T13" s="26"/>
      <c r="U13" s="49">
        <f t="shared" si="1"/>
        <v>40250000</v>
      </c>
      <c r="V13" s="26">
        <v>32000000</v>
      </c>
      <c r="W13" s="27"/>
      <c r="X13" s="27"/>
      <c r="Y13" s="27"/>
      <c r="Z13" s="27"/>
      <c r="AA13" s="49">
        <f t="shared" si="0"/>
        <v>32000000</v>
      </c>
      <c r="AB13" s="115">
        <f>IFERROR(AA13/U13,"-")</f>
        <v>0.79503105590062106</v>
      </c>
      <c r="AC13" s="28"/>
      <c r="AD13" s="29" t="s">
        <v>31</v>
      </c>
      <c r="AE13" s="2" t="s">
        <v>62</v>
      </c>
    </row>
    <row r="14" spans="1:74" ht="57" x14ac:dyDescent="0.2">
      <c r="A14" s="1">
        <v>174</v>
      </c>
      <c r="B14" s="2" t="s">
        <v>32</v>
      </c>
      <c r="C14" s="2" t="s">
        <v>33</v>
      </c>
      <c r="D14" s="2" t="s">
        <v>39</v>
      </c>
      <c r="E14" s="63" t="s">
        <v>43</v>
      </c>
      <c r="F14" s="67" t="s">
        <v>44</v>
      </c>
      <c r="G14" s="64">
        <v>2021680010159</v>
      </c>
      <c r="H14" s="4" t="s">
        <v>53</v>
      </c>
      <c r="I14" s="56" t="s">
        <v>72</v>
      </c>
      <c r="J14" s="25">
        <v>44927</v>
      </c>
      <c r="K14" s="25">
        <v>45291</v>
      </c>
      <c r="L14" s="110">
        <v>1</v>
      </c>
      <c r="M14" s="95">
        <v>0.12</v>
      </c>
      <c r="N14" s="112">
        <f>IFERROR(IF(M14/L14&gt;100%,100%,M14/L14),"-")</f>
        <v>0.12</v>
      </c>
      <c r="O14" s="65" t="s">
        <v>77</v>
      </c>
      <c r="P14" s="26">
        <v>40250000</v>
      </c>
      <c r="Q14" s="27"/>
      <c r="R14" s="27"/>
      <c r="S14" s="27"/>
      <c r="T14" s="26"/>
      <c r="U14" s="100">
        <f>SUM(P14:T15)</f>
        <v>71424231054</v>
      </c>
      <c r="V14" s="27">
        <v>36000000</v>
      </c>
      <c r="W14" s="27"/>
      <c r="X14" s="27"/>
      <c r="Y14" s="27"/>
      <c r="Z14" s="27"/>
      <c r="AA14" s="101">
        <f>SUM(V14:Z15)</f>
        <v>36000000</v>
      </c>
      <c r="AB14" s="117">
        <f>IFERROR(AA14/U14,"-")</f>
        <v>5.0403062754406623E-4</v>
      </c>
      <c r="AC14" s="104"/>
      <c r="AD14" s="107" t="s">
        <v>31</v>
      </c>
      <c r="AE14" s="97" t="s">
        <v>62</v>
      </c>
    </row>
    <row r="15" spans="1:74" ht="57" x14ac:dyDescent="0.2">
      <c r="A15" s="1">
        <v>174</v>
      </c>
      <c r="B15" s="2" t="s">
        <v>32</v>
      </c>
      <c r="C15" s="2" t="s">
        <v>33</v>
      </c>
      <c r="D15" s="2" t="s">
        <v>39</v>
      </c>
      <c r="E15" s="63" t="s">
        <v>43</v>
      </c>
      <c r="F15" s="67" t="s">
        <v>44</v>
      </c>
      <c r="G15" s="64"/>
      <c r="H15" s="4" t="s">
        <v>94</v>
      </c>
      <c r="I15" s="56"/>
      <c r="J15" s="25"/>
      <c r="K15" s="25"/>
      <c r="L15" s="110"/>
      <c r="M15" s="95"/>
      <c r="N15" s="113"/>
      <c r="O15" s="65" t="s">
        <v>93</v>
      </c>
      <c r="P15" s="26">
        <f>61383981054+10000000000</f>
        <v>71383981054</v>
      </c>
      <c r="Q15" s="27"/>
      <c r="R15" s="27"/>
      <c r="S15" s="27"/>
      <c r="T15" s="26"/>
      <c r="U15" s="100"/>
      <c r="V15" s="27"/>
      <c r="W15" s="27"/>
      <c r="X15" s="27"/>
      <c r="Y15" s="27"/>
      <c r="Z15" s="27"/>
      <c r="AA15" s="103"/>
      <c r="AB15" s="118"/>
      <c r="AC15" s="106"/>
      <c r="AD15" s="109"/>
      <c r="AE15" s="99"/>
    </row>
    <row r="16" spans="1:74" ht="57" x14ac:dyDescent="0.2">
      <c r="A16" s="1">
        <v>175</v>
      </c>
      <c r="B16" s="2" t="s">
        <v>32</v>
      </c>
      <c r="C16" s="2" t="s">
        <v>33</v>
      </c>
      <c r="D16" s="2" t="s">
        <v>39</v>
      </c>
      <c r="E16" s="63" t="s">
        <v>45</v>
      </c>
      <c r="F16" s="67" t="s">
        <v>46</v>
      </c>
      <c r="G16" s="64"/>
      <c r="H16" s="4" t="s">
        <v>86</v>
      </c>
      <c r="I16" s="56"/>
      <c r="J16" s="25">
        <v>44927</v>
      </c>
      <c r="K16" s="25">
        <v>45291</v>
      </c>
      <c r="L16" s="50">
        <v>0</v>
      </c>
      <c r="M16" s="61">
        <v>0</v>
      </c>
      <c r="N16" s="111" t="str">
        <f>IFERROR(IF(M16/L16&gt;100%,100%,M16/L16),"-")</f>
        <v>-</v>
      </c>
      <c r="O16" s="65"/>
      <c r="P16" s="26"/>
      <c r="Q16" s="27"/>
      <c r="R16" s="27"/>
      <c r="S16" s="27"/>
      <c r="T16" s="26"/>
      <c r="U16" s="49">
        <f t="shared" si="1"/>
        <v>0</v>
      </c>
      <c r="V16" s="27"/>
      <c r="W16" s="27"/>
      <c r="X16" s="27"/>
      <c r="Y16" s="27"/>
      <c r="Z16" s="27"/>
      <c r="AA16" s="49">
        <f t="shared" si="0"/>
        <v>0</v>
      </c>
      <c r="AB16" s="115" t="str">
        <f>IFERROR(AA16/U16,"-")</f>
        <v>-</v>
      </c>
      <c r="AC16" s="30"/>
      <c r="AD16" s="29" t="s">
        <v>31</v>
      </c>
      <c r="AE16" s="2" t="s">
        <v>62</v>
      </c>
    </row>
    <row r="17" spans="1:74" ht="57" x14ac:dyDescent="0.2">
      <c r="A17" s="1">
        <v>176</v>
      </c>
      <c r="B17" s="2" t="s">
        <v>32</v>
      </c>
      <c r="C17" s="2" t="s">
        <v>33</v>
      </c>
      <c r="D17" s="2" t="s">
        <v>39</v>
      </c>
      <c r="E17" s="63" t="s">
        <v>47</v>
      </c>
      <c r="F17" s="67" t="s">
        <v>48</v>
      </c>
      <c r="G17" s="64">
        <v>2021680010159</v>
      </c>
      <c r="H17" s="4" t="s">
        <v>53</v>
      </c>
      <c r="I17" s="56" t="s">
        <v>70</v>
      </c>
      <c r="J17" s="25">
        <v>44927</v>
      </c>
      <c r="K17" s="25">
        <v>45291</v>
      </c>
      <c r="L17" s="96">
        <v>1</v>
      </c>
      <c r="M17" s="95">
        <v>0.12</v>
      </c>
      <c r="N17" s="112">
        <f>IFERROR(IF(M17/L17&gt;100%,100%,M17/L17),"-")</f>
        <v>0.12</v>
      </c>
      <c r="O17" s="65" t="s">
        <v>77</v>
      </c>
      <c r="P17" s="26">
        <v>80500000</v>
      </c>
      <c r="Q17" s="27"/>
      <c r="R17" s="27"/>
      <c r="S17" s="27"/>
      <c r="T17" s="26"/>
      <c r="U17" s="100">
        <f>SUM(P17:T20)</f>
        <v>46530716083.440002</v>
      </c>
      <c r="V17" s="27">
        <v>67333333.329999998</v>
      </c>
      <c r="W17" s="31"/>
      <c r="X17" s="31"/>
      <c r="Y17" s="31"/>
      <c r="Z17" s="31"/>
      <c r="AA17" s="101">
        <f>SUM(V17:Z20)</f>
        <v>67333333.329999998</v>
      </c>
      <c r="AB17" s="117">
        <f>IFERROR(AA17/U17,"-")</f>
        <v>1.4470727940067857E-3</v>
      </c>
      <c r="AC17" s="104"/>
      <c r="AD17" s="107" t="s">
        <v>31</v>
      </c>
      <c r="AE17" s="97" t="s">
        <v>62</v>
      </c>
    </row>
    <row r="18" spans="1:74" ht="69.599999999999994" customHeight="1" x14ac:dyDescent="0.2">
      <c r="A18" s="1">
        <v>176</v>
      </c>
      <c r="B18" s="2" t="s">
        <v>32</v>
      </c>
      <c r="C18" s="2" t="s">
        <v>33</v>
      </c>
      <c r="D18" s="2" t="s">
        <v>39</v>
      </c>
      <c r="E18" s="63" t="s">
        <v>47</v>
      </c>
      <c r="F18" s="67" t="s">
        <v>48</v>
      </c>
      <c r="G18" s="64">
        <v>2023680010005</v>
      </c>
      <c r="H18" s="4" t="s">
        <v>85</v>
      </c>
      <c r="I18" s="56"/>
      <c r="J18" s="25"/>
      <c r="K18" s="25"/>
      <c r="L18" s="96"/>
      <c r="M18" s="95"/>
      <c r="N18" s="114"/>
      <c r="O18" s="65" t="s">
        <v>89</v>
      </c>
      <c r="P18" s="26">
        <v>43000000000</v>
      </c>
      <c r="Q18" s="27"/>
      <c r="R18" s="27"/>
      <c r="S18" s="27"/>
      <c r="T18" s="26"/>
      <c r="U18" s="100"/>
      <c r="V18" s="27"/>
      <c r="W18" s="31"/>
      <c r="X18" s="31"/>
      <c r="Y18" s="31"/>
      <c r="Z18" s="31"/>
      <c r="AA18" s="102"/>
      <c r="AB18" s="119"/>
      <c r="AC18" s="105"/>
      <c r="AD18" s="108"/>
      <c r="AE18" s="98"/>
    </row>
    <row r="19" spans="1:74" ht="90" customHeight="1" x14ac:dyDescent="0.2">
      <c r="A19" s="1">
        <v>176</v>
      </c>
      <c r="B19" s="2" t="s">
        <v>32</v>
      </c>
      <c r="C19" s="2" t="s">
        <v>33</v>
      </c>
      <c r="D19" s="2" t="s">
        <v>39</v>
      </c>
      <c r="E19" s="63" t="s">
        <v>47</v>
      </c>
      <c r="F19" s="67" t="s">
        <v>48</v>
      </c>
      <c r="G19" s="64">
        <v>2023680010002</v>
      </c>
      <c r="H19" s="4" t="s">
        <v>87</v>
      </c>
      <c r="I19" s="56"/>
      <c r="J19" s="25"/>
      <c r="K19" s="25"/>
      <c r="L19" s="96"/>
      <c r="M19" s="95"/>
      <c r="N19" s="114"/>
      <c r="O19" s="65" t="s">
        <v>91</v>
      </c>
      <c r="P19" s="26">
        <v>1824091500</v>
      </c>
      <c r="Q19" s="27"/>
      <c r="R19" s="27"/>
      <c r="S19" s="27"/>
      <c r="T19" s="26"/>
      <c r="U19" s="100"/>
      <c r="V19" s="27"/>
      <c r="W19" s="31"/>
      <c r="X19" s="31"/>
      <c r="Y19" s="31"/>
      <c r="Z19" s="31"/>
      <c r="AA19" s="102"/>
      <c r="AB19" s="119"/>
      <c r="AC19" s="105"/>
      <c r="AD19" s="108"/>
      <c r="AE19" s="98"/>
    </row>
    <row r="20" spans="1:74" ht="90" customHeight="1" x14ac:dyDescent="0.2">
      <c r="A20" s="1">
        <v>176</v>
      </c>
      <c r="B20" s="2" t="s">
        <v>32</v>
      </c>
      <c r="C20" s="2" t="s">
        <v>33</v>
      </c>
      <c r="D20" s="2" t="s">
        <v>39</v>
      </c>
      <c r="E20" s="63" t="s">
        <v>47</v>
      </c>
      <c r="F20" s="67" t="s">
        <v>48</v>
      </c>
      <c r="G20" s="64">
        <v>2022680010127</v>
      </c>
      <c r="H20" s="4" t="s">
        <v>88</v>
      </c>
      <c r="I20" s="56"/>
      <c r="J20" s="25"/>
      <c r="K20" s="25"/>
      <c r="L20" s="96"/>
      <c r="M20" s="95"/>
      <c r="N20" s="113"/>
      <c r="O20" s="65" t="s">
        <v>92</v>
      </c>
      <c r="P20" s="26">
        <v>1626124583.4400001</v>
      </c>
      <c r="Q20" s="27"/>
      <c r="R20" s="27"/>
      <c r="S20" s="27"/>
      <c r="T20" s="26"/>
      <c r="U20" s="100"/>
      <c r="V20" s="27"/>
      <c r="W20" s="31"/>
      <c r="X20" s="31"/>
      <c r="Y20" s="31"/>
      <c r="Z20" s="31"/>
      <c r="AA20" s="103"/>
      <c r="AB20" s="118"/>
      <c r="AC20" s="106"/>
      <c r="AD20" s="109"/>
      <c r="AE20" s="99"/>
    </row>
    <row r="21" spans="1:74" ht="73.150000000000006" customHeight="1" x14ac:dyDescent="0.2">
      <c r="A21" s="1">
        <v>177</v>
      </c>
      <c r="B21" s="3" t="s">
        <v>32</v>
      </c>
      <c r="C21" s="3" t="s">
        <v>33</v>
      </c>
      <c r="D21" s="3" t="s">
        <v>49</v>
      </c>
      <c r="E21" s="63" t="s">
        <v>50</v>
      </c>
      <c r="F21" s="67" t="s">
        <v>51</v>
      </c>
      <c r="G21" s="64">
        <v>2022680010074</v>
      </c>
      <c r="H21" s="4" t="s">
        <v>58</v>
      </c>
      <c r="I21" s="56" t="s">
        <v>74</v>
      </c>
      <c r="J21" s="25">
        <v>44927</v>
      </c>
      <c r="K21" s="25">
        <v>45291</v>
      </c>
      <c r="L21" s="96">
        <v>1</v>
      </c>
      <c r="M21" s="95">
        <v>0.12</v>
      </c>
      <c r="N21" s="112">
        <f>IFERROR(IF(M21/L21&gt;100%,100%,M21/L21),"-")</f>
        <v>0.12</v>
      </c>
      <c r="O21" s="65" t="s">
        <v>80</v>
      </c>
      <c r="P21" s="32">
        <v>525000000</v>
      </c>
      <c r="Q21" s="27"/>
      <c r="R21" s="27"/>
      <c r="S21" s="27"/>
      <c r="T21" s="26"/>
      <c r="U21" s="100">
        <f>SUM(P21:T24)</f>
        <v>3153026210</v>
      </c>
      <c r="V21" s="27">
        <v>4200000</v>
      </c>
      <c r="W21" s="27"/>
      <c r="X21" s="27"/>
      <c r="Y21" s="27"/>
      <c r="Z21" s="27"/>
      <c r="AA21" s="101">
        <f>SUM(V21:Z24)</f>
        <v>4200000</v>
      </c>
      <c r="AB21" s="117">
        <f>IFERROR(AA21/U21,"-")</f>
        <v>1.3320536272992162E-3</v>
      </c>
      <c r="AC21" s="104"/>
      <c r="AD21" s="107" t="s">
        <v>31</v>
      </c>
      <c r="AE21" s="97" t="s">
        <v>62</v>
      </c>
    </row>
    <row r="22" spans="1:74" ht="185.45" customHeight="1" x14ac:dyDescent="0.2">
      <c r="A22" s="1">
        <v>177</v>
      </c>
      <c r="B22" s="3" t="s">
        <v>32</v>
      </c>
      <c r="C22" s="3" t="s">
        <v>33</v>
      </c>
      <c r="D22" s="3" t="s">
        <v>49</v>
      </c>
      <c r="E22" s="63" t="s">
        <v>50</v>
      </c>
      <c r="F22" s="67" t="s">
        <v>51</v>
      </c>
      <c r="G22" s="64">
        <v>2022680010077</v>
      </c>
      <c r="H22" s="4" t="s">
        <v>59</v>
      </c>
      <c r="I22" s="56" t="s">
        <v>75</v>
      </c>
      <c r="J22" s="25">
        <v>44927</v>
      </c>
      <c r="K22" s="25">
        <v>45291</v>
      </c>
      <c r="L22" s="96"/>
      <c r="M22" s="95"/>
      <c r="N22" s="114"/>
      <c r="O22" s="65" t="s">
        <v>82</v>
      </c>
      <c r="P22" s="26">
        <v>838026210</v>
      </c>
      <c r="Q22" s="62"/>
      <c r="R22" s="27"/>
      <c r="S22" s="27"/>
      <c r="T22" s="26"/>
      <c r="U22" s="100"/>
      <c r="V22" s="27"/>
      <c r="W22" s="27"/>
      <c r="X22" s="27"/>
      <c r="Y22" s="27"/>
      <c r="Z22" s="27"/>
      <c r="AA22" s="102"/>
      <c r="AB22" s="119"/>
      <c r="AC22" s="105"/>
      <c r="AD22" s="108"/>
      <c r="AE22" s="98"/>
    </row>
    <row r="23" spans="1:74" ht="128.25" x14ac:dyDescent="0.2">
      <c r="A23" s="1">
        <v>177</v>
      </c>
      <c r="B23" s="3" t="s">
        <v>32</v>
      </c>
      <c r="C23" s="3" t="s">
        <v>33</v>
      </c>
      <c r="D23" s="3" t="s">
        <v>49</v>
      </c>
      <c r="E23" s="63" t="s">
        <v>50</v>
      </c>
      <c r="F23" s="67" t="s">
        <v>51</v>
      </c>
      <c r="G23" s="64">
        <v>2022680010093</v>
      </c>
      <c r="H23" s="4" t="s">
        <v>60</v>
      </c>
      <c r="I23" s="56" t="s">
        <v>73</v>
      </c>
      <c r="J23" s="25">
        <v>44927</v>
      </c>
      <c r="K23" s="25">
        <v>45291</v>
      </c>
      <c r="L23" s="96"/>
      <c r="M23" s="95"/>
      <c r="N23" s="114"/>
      <c r="O23" s="65" t="s">
        <v>81</v>
      </c>
      <c r="P23" s="26">
        <v>290000000</v>
      </c>
      <c r="Q23" s="27"/>
      <c r="R23" s="27"/>
      <c r="S23" s="27"/>
      <c r="T23" s="26"/>
      <c r="U23" s="100"/>
      <c r="V23" s="31"/>
      <c r="W23" s="31"/>
      <c r="X23" s="31"/>
      <c r="Y23" s="31"/>
      <c r="Z23" s="31"/>
      <c r="AA23" s="102"/>
      <c r="AB23" s="119"/>
      <c r="AC23" s="105"/>
      <c r="AD23" s="108"/>
      <c r="AE23" s="98"/>
    </row>
    <row r="24" spans="1:74" ht="57" x14ac:dyDescent="0.2">
      <c r="A24" s="1">
        <v>177</v>
      </c>
      <c r="B24" s="3" t="s">
        <v>32</v>
      </c>
      <c r="C24" s="3" t="s">
        <v>33</v>
      </c>
      <c r="D24" s="3" t="s">
        <v>49</v>
      </c>
      <c r="E24" s="63" t="s">
        <v>50</v>
      </c>
      <c r="F24" s="67" t="s">
        <v>51</v>
      </c>
      <c r="G24" s="64">
        <v>2023680010001</v>
      </c>
      <c r="H24" s="4" t="s">
        <v>84</v>
      </c>
      <c r="I24" s="56"/>
      <c r="J24" s="25"/>
      <c r="K24" s="25"/>
      <c r="L24" s="96"/>
      <c r="M24" s="95"/>
      <c r="N24" s="113"/>
      <c r="O24" s="65" t="s">
        <v>90</v>
      </c>
      <c r="P24" s="26">
        <v>1500000000</v>
      </c>
      <c r="Q24" s="27"/>
      <c r="R24" s="27"/>
      <c r="S24" s="27"/>
      <c r="T24" s="26"/>
      <c r="U24" s="100"/>
      <c r="V24" s="31"/>
      <c r="W24" s="31"/>
      <c r="X24" s="31"/>
      <c r="Y24" s="31"/>
      <c r="Z24" s="31"/>
      <c r="AA24" s="103"/>
      <c r="AB24" s="118"/>
      <c r="AC24" s="106"/>
      <c r="AD24" s="109"/>
      <c r="AE24" s="99"/>
    </row>
    <row r="25" spans="1:74" s="15" customFormat="1" ht="15" customHeight="1" x14ac:dyDescent="0.2">
      <c r="A25" s="20">
        <f>SUM(--(FREQUENCY(A9:A24,A9:A24)&gt;0))</f>
        <v>9</v>
      </c>
      <c r="B25" s="33"/>
      <c r="C25" s="34"/>
      <c r="D25" s="34"/>
      <c r="E25" s="34"/>
      <c r="F25" s="34"/>
      <c r="G25" s="34"/>
      <c r="H25" s="34"/>
      <c r="I25" s="57"/>
      <c r="J25" s="34"/>
      <c r="K25" s="35"/>
      <c r="L25" s="36"/>
      <c r="M25" s="37" t="s">
        <v>61</v>
      </c>
      <c r="N25" s="48">
        <v>1.1031161473087799E-2</v>
      </c>
      <c r="O25" s="38"/>
      <c r="P25" s="39">
        <f>SUBTOTAL(9,P9:P24)</f>
        <v>121527473347.44</v>
      </c>
      <c r="Q25" s="39">
        <f t="shared" ref="Q25:T25" si="2">SUBTOTAL(9,Q9:Q24)</f>
        <v>0</v>
      </c>
      <c r="R25" s="39">
        <f t="shared" si="2"/>
        <v>0</v>
      </c>
      <c r="S25" s="39">
        <f t="shared" si="2"/>
        <v>0</v>
      </c>
      <c r="T25" s="39">
        <f t="shared" si="2"/>
        <v>0</v>
      </c>
      <c r="U25" s="40">
        <f>SUBTOTAL(9,U9:U24)</f>
        <v>121527473347.44</v>
      </c>
      <c r="V25" s="39">
        <f>SUBTOTAL(9,V9:V24)</f>
        <v>304866666.66000003</v>
      </c>
      <c r="W25" s="39">
        <f t="shared" ref="W25:Z25" si="3">SUBTOTAL(9,W9:W24)</f>
        <v>0</v>
      </c>
      <c r="X25" s="39">
        <f t="shared" si="3"/>
        <v>0</v>
      </c>
      <c r="Y25" s="39">
        <f t="shared" si="3"/>
        <v>0</v>
      </c>
      <c r="Z25" s="39">
        <f t="shared" si="3"/>
        <v>0</v>
      </c>
      <c r="AA25" s="40">
        <f>SUBTOTAL(9,AA9:AA24)</f>
        <v>304866666.66000003</v>
      </c>
      <c r="AB25" s="116">
        <f>IFERROR(AA25/U25,"-")</f>
        <v>2.50862342697115E-3</v>
      </c>
      <c r="AC25" s="40"/>
      <c r="AD25" s="38"/>
      <c r="AE25" s="38"/>
    </row>
    <row r="26" spans="1:74" s="15" customFormat="1" x14ac:dyDescent="0.2">
      <c r="G26" s="41"/>
      <c r="I26" s="58"/>
      <c r="L26" s="42"/>
      <c r="M26" s="42"/>
      <c r="N26" s="42"/>
      <c r="O26" s="42"/>
      <c r="AB26" s="42"/>
      <c r="AD26" s="43"/>
      <c r="AE26" s="44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</row>
    <row r="27" spans="1:74" s="15" customFormat="1" ht="15" x14ac:dyDescent="0.2">
      <c r="B27" s="45"/>
      <c r="G27" s="41"/>
      <c r="I27" s="58"/>
      <c r="L27" s="42"/>
      <c r="M27" s="42"/>
      <c r="N27" s="42"/>
      <c r="O27" s="42"/>
      <c r="P27" s="46"/>
      <c r="U27" s="51"/>
      <c r="AA27" s="47"/>
      <c r="AB27" s="42"/>
      <c r="AD27" s="43"/>
      <c r="AE27" s="44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</row>
    <row r="28" spans="1:74" x14ac:dyDescent="0.2">
      <c r="U28" s="52"/>
    </row>
    <row r="29" spans="1:74" x14ac:dyDescent="0.2"/>
  </sheetData>
  <mergeCells count="45">
    <mergeCell ref="AD14:AD15"/>
    <mergeCell ref="AE14:AE15"/>
    <mergeCell ref="AA14:AA15"/>
    <mergeCell ref="AB14:AB15"/>
    <mergeCell ref="AC14:AC15"/>
    <mergeCell ref="N14:N15"/>
    <mergeCell ref="M14:M15"/>
    <mergeCell ref="L14:L15"/>
    <mergeCell ref="U14:U15"/>
    <mergeCell ref="AD17:AD20"/>
    <mergeCell ref="AE17:AE20"/>
    <mergeCell ref="N17:N20"/>
    <mergeCell ref="U17:U20"/>
    <mergeCell ref="AA17:AA20"/>
    <mergeCell ref="M17:M20"/>
    <mergeCell ref="L17:L20"/>
    <mergeCell ref="AE21:AE24"/>
    <mergeCell ref="L21:L24"/>
    <mergeCell ref="M21:M24"/>
    <mergeCell ref="N21:N24"/>
    <mergeCell ref="U21:U24"/>
    <mergeCell ref="AA21:AA24"/>
    <mergeCell ref="AB21:AB24"/>
    <mergeCell ref="AC21:AC24"/>
    <mergeCell ref="AD21:AD24"/>
    <mergeCell ref="AB17:AB20"/>
    <mergeCell ref="AC17:AC20"/>
    <mergeCell ref="A7:F7"/>
    <mergeCell ref="G7:K7"/>
    <mergeCell ref="L7:N7"/>
    <mergeCell ref="P7:U7"/>
    <mergeCell ref="V7:AA7"/>
    <mergeCell ref="A1:A4"/>
    <mergeCell ref="B1:AB4"/>
    <mergeCell ref="A5:C5"/>
    <mergeCell ref="D5:G5"/>
    <mergeCell ref="A6:C6"/>
    <mergeCell ref="D6:G6"/>
    <mergeCell ref="AC1:AE1"/>
    <mergeCell ref="AC2:AE2"/>
    <mergeCell ref="AC3:AE3"/>
    <mergeCell ref="AC4:AE4"/>
    <mergeCell ref="AB7:AB8"/>
    <mergeCell ref="AC7:AC8"/>
    <mergeCell ref="AD7:AE7"/>
  </mergeCells>
  <phoneticPr fontId="8" type="noConversion"/>
  <conditionalFormatting sqref="N9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N10:N14 N16:N17 N21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2023-04-24T14:38:35Z</dcterms:modified>
</cp:coreProperties>
</file>