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2 - Febrero\Revisados\Publicar\"/>
    </mc:Choice>
  </mc:AlternateContent>
  <xr:revisionPtr revIDLastSave="0" documentId="13_ncr:1_{0676243E-A7DD-46EF-BB30-31FE827846C9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A 2023" sheetId="14" r:id="rId1"/>
  </sheets>
  <definedNames>
    <definedName name="_xlnm._FilterDatabase" localSheetId="0" hidden="1">'PA 2023'!$A$8:$BV$57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4" l="1"/>
  <c r="U58" i="14"/>
  <c r="AB58" i="14"/>
  <c r="AB56" i="14"/>
  <c r="AB50" i="14"/>
  <c r="AB48" i="14"/>
  <c r="AB36" i="14"/>
  <c r="AB31" i="14"/>
  <c r="AB26" i="14"/>
  <c r="AB18" i="14"/>
  <c r="AB16" i="14"/>
  <c r="AB55" i="14"/>
  <c r="AB54" i="14"/>
  <c r="AB53" i="14"/>
  <c r="AB52" i="14"/>
  <c r="AB47" i="14"/>
  <c r="AB46" i="14"/>
  <c r="AB45" i="14"/>
  <c r="AB44" i="14"/>
  <c r="AB43" i="14"/>
  <c r="AB42" i="14"/>
  <c r="AB41" i="14"/>
  <c r="AB40" i="14"/>
  <c r="AB39" i="14"/>
  <c r="AB38" i="14"/>
  <c r="AB35" i="14"/>
  <c r="AB34" i="14"/>
  <c r="AB33" i="14"/>
  <c r="AB30" i="14"/>
  <c r="AB29" i="14"/>
  <c r="AB28" i="14"/>
  <c r="AB15" i="14"/>
  <c r="AB14" i="14"/>
  <c r="AB12" i="14"/>
  <c r="AB11" i="14"/>
  <c r="AB10" i="14"/>
  <c r="AB9" i="14"/>
  <c r="AA9" i="14"/>
  <c r="AA12" i="14"/>
  <c r="AA10" i="14"/>
  <c r="AA11" i="14"/>
  <c r="N9" i="14"/>
  <c r="N56" i="14"/>
  <c r="N50" i="14"/>
  <c r="N48" i="14"/>
  <c r="N36" i="14"/>
  <c r="N31" i="14"/>
  <c r="N55" i="14"/>
  <c r="N54" i="14"/>
  <c r="N53" i="14"/>
  <c r="N52" i="14"/>
  <c r="N47" i="14"/>
  <c r="N46" i="14"/>
  <c r="N45" i="14"/>
  <c r="N44" i="14"/>
  <c r="N43" i="14"/>
  <c r="N42" i="14"/>
  <c r="N41" i="14"/>
  <c r="N40" i="14"/>
  <c r="N39" i="14"/>
  <c r="N38" i="14"/>
  <c r="N35" i="14"/>
  <c r="N34" i="14"/>
  <c r="N33" i="14"/>
  <c r="N30" i="14"/>
  <c r="N29" i="14"/>
  <c r="N28" i="14"/>
  <c r="N26" i="14"/>
  <c r="N18" i="14"/>
  <c r="N17" i="14"/>
  <c r="N16" i="14"/>
  <c r="N15" i="14"/>
  <c r="N14" i="14"/>
  <c r="N12" i="14"/>
  <c r="N11" i="14"/>
  <c r="N10" i="14"/>
  <c r="U18" i="14"/>
  <c r="A58" i="14"/>
  <c r="AA30" i="14"/>
  <c r="U30" i="14"/>
  <c r="AA18" i="14"/>
  <c r="AC58" i="14"/>
  <c r="Y58" i="14"/>
  <c r="X58" i="14"/>
  <c r="W58" i="14"/>
  <c r="AA56" i="14"/>
  <c r="AA55" i="14"/>
  <c r="AA54" i="14"/>
  <c r="AA53" i="14"/>
  <c r="AA52" i="14"/>
  <c r="AA50" i="14"/>
  <c r="AA48" i="14"/>
  <c r="AA47" i="14"/>
  <c r="AA46" i="14"/>
  <c r="AA45" i="14"/>
  <c r="AA44" i="14"/>
  <c r="AA43" i="14"/>
  <c r="AA42" i="14"/>
  <c r="AA41" i="14"/>
  <c r="AA40" i="14"/>
  <c r="AA39" i="14"/>
  <c r="AA38" i="14"/>
  <c r="AA36" i="14"/>
  <c r="AA35" i="14"/>
  <c r="AA34" i="14"/>
  <c r="AA33" i="14"/>
  <c r="AA31" i="14"/>
  <c r="AA29" i="14"/>
  <c r="AA28" i="14"/>
  <c r="AA26" i="14"/>
  <c r="AA16" i="14"/>
  <c r="AA15" i="14"/>
  <c r="AA14" i="14"/>
  <c r="U12" i="14"/>
  <c r="U11" i="14"/>
  <c r="U10" i="14"/>
  <c r="Q58" i="14"/>
  <c r="R58" i="14"/>
  <c r="S58" i="14"/>
  <c r="T58" i="14"/>
  <c r="P58" i="14"/>
  <c r="U56" i="14"/>
  <c r="U50" i="14"/>
  <c r="U48" i="14"/>
  <c r="U36" i="14"/>
  <c r="U31" i="14"/>
  <c r="U26" i="14"/>
  <c r="U16" i="14"/>
  <c r="U55" i="14"/>
  <c r="U54" i="14"/>
  <c r="U53" i="14"/>
  <c r="U52" i="14"/>
  <c r="U47" i="14"/>
  <c r="U46" i="14"/>
  <c r="U45" i="14"/>
  <c r="U44" i="14"/>
  <c r="U43" i="14"/>
  <c r="U42" i="14"/>
  <c r="U41" i="14"/>
  <c r="U40" i="14"/>
  <c r="U39" i="14"/>
  <c r="U38" i="14"/>
  <c r="U35" i="14"/>
  <c r="U34" i="14"/>
  <c r="U33" i="14"/>
  <c r="U29" i="14"/>
  <c r="U28" i="14"/>
  <c r="U15" i="14"/>
  <c r="U14" i="14"/>
  <c r="Z58" i="14"/>
  <c r="V58" i="14"/>
  <c r="AA58" i="14"/>
</calcChain>
</file>

<file path=xl/sharedStrings.xml><?xml version="1.0" encoding="utf-8"?>
<sst xmlns="http://schemas.openxmlformats.org/spreadsheetml/2006/main" count="407" uniqueCount="156">
  <si>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</si>
  <si>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</si>
  <si>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</si>
  <si>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</si>
  <si>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</si>
  <si>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</si>
  <si>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</si>
  <si>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</si>
  <si>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</si>
  <si>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</si>
  <si>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</si>
  <si>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</si>
  <si>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</si>
  <si>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</si>
  <si>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</si>
  <si>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</si>
  <si>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</si>
  <si>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</si>
  <si>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</si>
  <si>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</si>
  <si>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</si>
  <si>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</si>
  <si>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</si>
  <si>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</si>
  <si>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</si>
  <si>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</si>
  <si>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</si>
  <si>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</si>
  <si>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</si>
  <si>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</si>
  <si>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</si>
  <si>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</si>
  <si>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</si>
  <si>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</si>
  <si>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</si>
  <si>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</si>
  <si>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</si>
  <si>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</si>
  <si>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</si>
  <si>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</si>
  <si>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</si>
  <si>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</si>
  <si>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</si>
  <si>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</si>
  <si>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</si>
  <si>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</si>
  <si>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</si>
  <si>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</si>
  <si>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</si>
  <si>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</si>
  <si>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Formular e implementar 1 programa de gestores de convivencia.</t>
  </si>
  <si>
    <t>Número de programas de gestores de convivencia formulados e implementados.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</si>
  <si>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</si>
  <si>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</si>
  <si>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</si>
  <si>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</si>
  <si>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</si>
  <si>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</si>
  <si>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</si>
  <si>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</si>
  <si>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IMPLEMENTACIÓN DE ACCIONES PARA EL MEJORAMIENTO DE LA CONSOLIDACIÓN Y MANEJO DE DATOS DEL OBSERVATORIO DE LA INFORMACIÓN ASOCIADA A LA SEGURIDAD Y CONVIVENCIA CIUDADANA EN EL MUNICIPIO DE BUCARAMANGA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</si>
  <si>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</si>
  <si>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</si>
  <si>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</si>
  <si>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</si>
  <si>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</si>
  <si>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</si>
  <si>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</si>
  <si>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</si>
  <si>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</si>
  <si>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</si>
  <si>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</si>
  <si>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</si>
  <si>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</si>
  <si>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</si>
  <si>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</si>
  <si>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</si>
  <si>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</si>
  <si>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</si>
  <si>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</si>
  <si>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</si>
  <si>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</si>
  <si>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</si>
  <si>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</si>
  <si>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</si>
  <si>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</si>
  <si>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</si>
  <si>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</si>
  <si>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</si>
  <si>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</si>
  <si>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</si>
  <si>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</si>
  <si>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</si>
  <si>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</si>
  <si>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</si>
  <si>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</si>
  <si>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</si>
  <si>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</si>
  <si>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</si>
  <si>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</si>
  <si>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</si>
  <si>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</si>
  <si>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</si>
  <si>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</si>
  <si>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</si>
  <si>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</si>
  <si>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</si>
  <si>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</si>
  <si>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</si>
  <si>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</si>
  <si>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</si>
  <si>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</si>
  <si>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</si>
  <si>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</si>
  <si>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</si>
  <si>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</si>
  <si>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</si>
  <si>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</si>
  <si>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</si>
  <si>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 xml:space="preserve"> PLAN DE ACCIÓN - PLAN DE DESARROLLO MUNICIPAL
SECRETARÍA DEL INTERIOR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</si>
  <si>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</si>
  <si>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>DESARROLLO DEL PROGRAMA CASA LIBERTAD EN LA CIUDAD DE BUCARAMANGA</t>
  </si>
  <si>
    <t>MEJORAMIENTO DE LOS SISTEMAS DE SEGURIDAD DE LA CIUDAD DE BUCARAMANGA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</si>
  <si>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</si>
  <si>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</si>
  <si>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</si>
  <si>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</si>
  <si>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r>
      <t xml:space="preserve">Código:  </t>
    </r>
    <r>
      <rPr>
        <sz val="11"/>
        <rFont val="Arial"/>
        <family val="2"/>
      </rPr>
      <t>F-DPM-1210-238,37-030</t>
    </r>
  </si>
  <si>
    <t>IMPLEMENTACIÓN DE ACCIONES E INICIATIVAS SOCIALES PARA LA CONSERVACIÓN DE LA SANA CONVIVENCIA, GESTIÓN DE CONFLICTOS COMUNITARIOS Y USO ADECUADO DEL ESPACIO PÚBLICO EN EL MUNICIPIO DE BUCARAMANGA</t>
  </si>
  <si>
    <t>MEJORAMIENTO EN LA PRESTACIÓN DEL SERVICIO PARA LA ATENCIÓN AL CIUDADANO EN LAS COMISARÍAS E INSPECCIONES DEL MUNICIPIO DE BUCARAMANGA</t>
  </si>
  <si>
    <t>Código BPIN</t>
  </si>
  <si>
    <t>RECURSOS COMPROMETIDOS</t>
  </si>
  <si>
    <t>DESARROLLO DE ESTRATEGIAS PARA LA PREVENCIÓN DE DELITOS EN NIÑOS, NIÑAS, ADOLESCENTES Y JÓVENES EN LA CIUDAD DE BUCARAMANGA</t>
  </si>
  <si>
    <t>Manuel Vásquez</t>
  </si>
  <si>
    <t>MEJORAMIENTO DE LAS ESTRATEGIAS ORIENTADAS A LA PROTECCIÓN, PREVENCIÓN Y MITIGACIÓN DE LA VIOLENCIA INTRAFAMILIAR Y DE GENERO PARA POBLACIÓN VULNERABLE EN EL MUNICIPIO DE BUCARAMANGA.</t>
  </si>
  <si>
    <t>CONSOLIDACIÓN DE LA RUTA DE ATENCIÓN Y PROTECCION DE LIDERES Y LIDERESAS SOCIALES EN EL MUNICIPIO DE BUCARAMANGA</t>
  </si>
  <si>
    <t>FORTALECIMIENTO DEL PLAN DE BIENESTAR DE LA POLICIA METROPOLITANA DE BUCARAMANGA</t>
  </si>
  <si>
    <t>CONSOLIDACIÓN DE LA ESTRATEGIA DENOMINADA "AGUANTE LA BARRA: BARRISMO TOLERANTE, APORTAR, CONVIVIR Y ALENTAR" EN EL MUNICIPIO DE BUCARAMANGA.</t>
  </si>
  <si>
    <t>FORTALECIMIENTO A LA POLICÍA METROPOLITANA PARA LA OPERATIVIDAD DE LAS ESTRATEGIAS DE SEGURIDAD Y CONVIVENCIA CIUDADANA DE BUCARAMANGA</t>
  </si>
  <si>
    <t>DOTACION Y MANTENIMIENTO DE LOS SISTEMAS DE ALARMAS COMUNITARIAS EN EL MUNICIPIO DE BUCARAMANGA</t>
  </si>
  <si>
    <t>DOTACION DE EQUIPOS TECNOLÓGICOS INTEROPERABLES CON EL SISTEMA DE IDENTIFICACIÓN BIOMÉTRICA AUTOMATIZADO – ABIS PARA LA UNIDAD SECCIONAL DE INVESTIGACION CRIMINAL DE LA POLICIA METROPOLITANA DE BUCARAMANGA</t>
  </si>
  <si>
    <t>MANTENIMIENTO AL CIRCUITO CERRADO DE TELEVISIÓN CCTV PARA LAS ACCIONES DE CONTROL, SEGUIMIENTO, Y VIGILANCIA DE LA SEGURIDAD Y CONVIVENCIA CIUDADANA EN EL MUNICIPIO DE BUCARAMANGA</t>
  </si>
  <si>
    <t>MEJORAMIENTO A LAS ACCIONES REALIZADAS POR LOS COMITÉS Y CONSEJOS A CARGO DE LA SECRETARÍA DEL INTERIOR DEL MUNICIPIO DE BUCARAMANGA</t>
  </si>
  <si>
    <t>FORTALECIMIENTO DE LA CAPACIDAD INSTITUCIONAL A INSPECCIONES Y COMISARÍAS DEL MUNICIPIO DE BUCARAMANGA.</t>
  </si>
  <si>
    <t>FORTALECIMIENTO DEL PROGRAMA CASA DE JUSTICIA EN EL MUNICIPIO DE BUCARAMANGA</t>
  </si>
  <si>
    <t xml:space="preserve">MEJORAMIENTO DE LAS ESTRATEGIAS DIRIGIDAS  A LAS PERSONAS EN PROCESO DE REINCORPORACION DEL MUNICIPIO DE BUCARAMANGA </t>
  </si>
  <si>
    <t>FORTALECIMIENTO A LOS CENTROS DE ATENCIÓN ESPECIALIZADA CAE PARA LA OPERATIVIDAD DEL  SISTEMA DE RESPONSABILIDAD PENAL ADOLESCENTE EN EL MUNICIPIO DE BUCARAMANGA</t>
  </si>
  <si>
    <t>IMPLEMENTACIÓN DE ACCIONES PARA LA AYUDA Y MITIGACION  DE VICTIMAS DEL DELITO DE TRATA DE PERSONAS EN EL MUNICIPIO DE BUCARAMANGA</t>
  </si>
  <si>
    <t>FORTALECIMIENTO A LA ATENCIÓN INTEGRAL DE LA POBLACIÓN VÍCTIMA DEL CONFLICTO ARMADO EN EL MUNICIPIO DE BUCARAMANGA.</t>
  </si>
  <si>
    <t>MEJORAMIENTO Y OBRAS COMPLEMENTARIAS A LAS INSTALACIONES DEL CENTRO DE ATENCIÓN Y REPARACIÓN INTEGRAL DE LAS VÍCTIMAS CAIV DEL MUNICIPIO DE BUCARAMANGA</t>
  </si>
  <si>
    <t>FORTALECIMIENTO A LA GESTIÓN OPERATIVA PARA LA EFICIENCIA DE LA PRESTACIÓN DE SERVICIOS DE LA SECRETARIA DEL INTERIOR DIRIGIDOS A LA CIUDADANÍA DEL MUNICIPIO DE BUCARAMANGA.</t>
  </si>
  <si>
    <t>TOTAL</t>
  </si>
  <si>
    <t>TOTAL COMPROMETIDO</t>
  </si>
  <si>
    <t>AVANCE FÍSICO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</si>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</sst>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_-* #,##0_-;\-* #,##0_-;_-* &quot;-&quot;??_-;_-@_-"/>
    <numFmt numFmtId="169" formatCode="0.000"/>
    <numFmt numFmtId="170" formatCode="#,##0.000"/>
    <numFmt numFmtId="171" formatCode="0.000%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9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2" xfId="0" applyNumberFormat="1" applyFont="1" applyBorder="1" applyAlignment="1">
      <alignment horizontal="right"/>
    </xf>
    <xf numFmtId="0" fontId="5" fillId="3" borderId="0" xfId="108" applyFill="1" applyAlignment="1">
      <alignment vertical="top"/>
    </xf>
    <xf numFmtId="0" fontId="5" fillId="3" borderId="0" xfId="108" applyFill="1" applyAlignment="1">
      <alignment horizontal="center" vertical="top"/>
    </xf>
    <xf numFmtId="0" fontId="5" fillId="3" borderId="0" xfId="108" applyFill="1" applyAlignment="1">
      <alignment vertical="top" wrapText="1"/>
    </xf>
    <xf numFmtId="0" fontId="5" fillId="3" borderId="10" xfId="108" applyFill="1" applyBorder="1" applyAlignment="1">
      <alignment horizontal="left" vertical="top" wrapText="1"/>
    </xf>
    <xf numFmtId="0" fontId="5" fillId="0" borderId="0" xfId="108"/>
    <xf numFmtId="0" fontId="5" fillId="3" borderId="0" xfId="108" applyFill="1" applyAlignment="1">
      <alignment horizontal="center" vertical="center"/>
    </xf>
    <xf numFmtId="0" fontId="5" fillId="3" borderId="0" xfId="108" applyFill="1" applyAlignment="1">
      <alignment horizontal="center" vertical="center" wrapText="1"/>
    </xf>
    <xf numFmtId="0" fontId="5" fillId="3" borderId="10" xfId="108" applyFill="1" applyBorder="1" applyAlignment="1">
      <alignment horizontal="left" vertical="center" wrapText="1"/>
    </xf>
    <xf numFmtId="0" fontId="5" fillId="0" borderId="0" xfId="108" applyAlignment="1">
      <alignment horizontal="center" vertical="center"/>
    </xf>
    <xf numFmtId="0" fontId="7" fillId="2" borderId="5" xfId="108" applyFont="1" applyFill="1" applyBorder="1" applyAlignment="1">
      <alignment horizontal="center" vertical="center"/>
    </xf>
    <xf numFmtId="0" fontId="5" fillId="0" borderId="0" xfId="108" applyAlignment="1">
      <alignment vertical="center"/>
    </xf>
    <xf numFmtId="0" fontId="7" fillId="2" borderId="2" xfId="108" applyFont="1" applyFill="1" applyBorder="1" applyAlignment="1">
      <alignment horizontal="center" vertical="center"/>
    </xf>
    <xf numFmtId="0" fontId="7" fillId="2" borderId="2" xfId="10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2" xfId="111" applyNumberFormat="1" applyFont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167" fontId="6" fillId="0" borderId="2" xfId="112" applyNumberFormat="1" applyFont="1" applyFill="1" applyBorder="1" applyAlignment="1">
      <alignment horizontal="right" vertical="center" wrapText="1"/>
    </xf>
    <xf numFmtId="167" fontId="3" fillId="0" borderId="2" xfId="112" applyNumberFormat="1" applyFont="1" applyFill="1" applyBorder="1" applyAlignment="1">
      <alignment horizontal="right" vertical="center" wrapText="1"/>
    </xf>
    <xf numFmtId="5" fontId="3" fillId="0" borderId="2" xfId="11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" fontId="3" fillId="0" borderId="2" xfId="112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justify" wrapText="1"/>
    </xf>
    <xf numFmtId="167" fontId="3" fillId="0" borderId="3" xfId="112" applyNumberFormat="1" applyFont="1" applyFill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167" fontId="6" fillId="0" borderId="2" xfId="11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/>
    </xf>
    <xf numFmtId="0" fontId="6" fillId="2" borderId="5" xfId="108" applyFont="1" applyFill="1" applyBorder="1" applyAlignment="1">
      <alignment horizontal="justify"/>
    </xf>
    <xf numFmtId="0" fontId="6" fillId="2" borderId="6" xfId="108" applyFont="1" applyFill="1" applyBorder="1"/>
    <xf numFmtId="9" fontId="7" fillId="2" borderId="6" xfId="108" applyNumberFormat="1" applyFont="1" applyFill="1" applyBorder="1" applyAlignment="1">
      <alignment horizontal="center" vertical="center"/>
    </xf>
    <xf numFmtId="9" fontId="7" fillId="2" borderId="7" xfId="108" applyNumberFormat="1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vertical="center"/>
    </xf>
    <xf numFmtId="0" fontId="6" fillId="2" borderId="2" xfId="108" applyFont="1" applyFill="1" applyBorder="1" applyAlignment="1">
      <alignment vertical="center"/>
    </xf>
    <xf numFmtId="166" fontId="6" fillId="2" borderId="2" xfId="114" applyNumberFormat="1" applyFont="1" applyFill="1" applyBorder="1" applyAlignment="1">
      <alignment vertical="center"/>
    </xf>
    <xf numFmtId="166" fontId="7" fillId="2" borderId="2" xfId="114" applyNumberFormat="1" applyFont="1" applyFill="1" applyBorder="1" applyAlignment="1">
      <alignment vertical="center"/>
    </xf>
    <xf numFmtId="0" fontId="5" fillId="0" borderId="0" xfId="108" applyAlignment="1">
      <alignment horizontal="right"/>
    </xf>
    <xf numFmtId="0" fontId="5" fillId="0" borderId="0" xfId="108" applyAlignment="1">
      <alignment horizontal="center"/>
    </xf>
    <xf numFmtId="0" fontId="5" fillId="0" borderId="0" xfId="108" applyAlignment="1">
      <alignment wrapText="1"/>
    </xf>
    <xf numFmtId="0" fontId="5" fillId="0" borderId="0" xfId="108" applyAlignment="1">
      <alignment horizontal="left" wrapText="1"/>
    </xf>
    <xf numFmtId="0" fontId="9" fillId="0" borderId="0" xfId="108" applyFont="1"/>
    <xf numFmtId="168" fontId="3" fillId="0" borderId="0" xfId="109" applyNumberFormat="1" applyFont="1"/>
    <xf numFmtId="166" fontId="5" fillId="0" borderId="0" xfId="108" applyNumberFormat="1"/>
    <xf numFmtId="167" fontId="7" fillId="2" borderId="2" xfId="112" applyNumberFormat="1" applyFont="1" applyFill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7" fillId="2" borderId="3" xfId="108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108" applyAlignment="1">
      <alignment vertical="top"/>
    </xf>
    <xf numFmtId="167" fontId="3" fillId="0" borderId="3" xfId="0" applyNumberFormat="1" applyFont="1" applyBorder="1" applyAlignment="1">
      <alignment horizontal="right"/>
    </xf>
    <xf numFmtId="169" fontId="6" fillId="2" borderId="2" xfId="0" applyNumberFormat="1" applyFont="1" applyFill="1" applyBorder="1" applyAlignment="1">
      <alignment horizontal="center" vertical="center" wrapText="1"/>
    </xf>
    <xf numFmtId="170" fontId="6" fillId="2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 wrapText="1"/>
    </xf>
    <xf numFmtId="167" fontId="7" fillId="2" borderId="2" xfId="112" applyNumberFormat="1" applyFont="1" applyFill="1" applyBorder="1" applyAlignment="1">
      <alignment horizontal="right" vertical="center" wrapText="1"/>
    </xf>
    <xf numFmtId="167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7" fillId="2" borderId="1" xfId="112" applyNumberFormat="1" applyFont="1" applyFill="1" applyBorder="1" applyAlignment="1">
      <alignment horizontal="right" vertical="center" wrapText="1"/>
    </xf>
    <xf numFmtId="167" fontId="7" fillId="2" borderId="3" xfId="112" applyNumberFormat="1" applyFont="1" applyFill="1" applyBorder="1" applyAlignment="1">
      <alignment horizontal="right" vertical="center" wrapText="1"/>
    </xf>
    <xf numFmtId="167" fontId="7" fillId="2" borderId="2" xfId="112" applyNumberFormat="1" applyFont="1" applyFill="1" applyBorder="1" applyAlignment="1">
      <alignment horizontal="right" vertical="center" wrapText="1"/>
    </xf>
    <xf numFmtId="167" fontId="7" fillId="2" borderId="4" xfId="112" applyNumberFormat="1" applyFont="1" applyFill="1" applyBorder="1" applyAlignment="1">
      <alignment horizontal="right" vertical="center" wrapText="1"/>
    </xf>
    <xf numFmtId="2" fontId="6" fillId="0" borderId="0" xfId="108" applyNumberFormat="1" applyFont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9" xfId="108" applyNumberFormat="1" applyFont="1" applyBorder="1" applyAlignment="1">
      <alignment horizontal="center" vertical="center" wrapText="1"/>
    </xf>
    <xf numFmtId="2" fontId="7" fillId="0" borderId="0" xfId="108" applyNumberFormat="1" applyFont="1" applyAlignment="1">
      <alignment horizontal="center" vertical="center" wrapText="1"/>
    </xf>
    <xf numFmtId="2" fontId="7" fillId="0" borderId="10" xfId="108" applyNumberFormat="1" applyFont="1" applyBorder="1" applyAlignment="1">
      <alignment horizontal="center" vertical="center" wrapText="1"/>
    </xf>
    <xf numFmtId="2" fontId="7" fillId="0" borderId="11" xfId="108" applyNumberFormat="1" applyFont="1" applyBorder="1" applyAlignment="1">
      <alignment horizontal="center" vertical="center" wrapText="1"/>
    </xf>
    <xf numFmtId="0" fontId="4" fillId="0" borderId="2" xfId="108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0" fontId="4" fillId="0" borderId="5" xfId="108" applyFont="1" applyBorder="1" applyAlignment="1">
      <alignment horizontal="left" vertical="center"/>
    </xf>
    <xf numFmtId="0" fontId="4" fillId="0" borderId="6" xfId="108" applyFont="1" applyBorder="1" applyAlignment="1">
      <alignment horizontal="left" vertical="center"/>
    </xf>
    <xf numFmtId="0" fontId="4" fillId="0" borderId="7" xfId="108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horizontal="center" vertical="center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5" fontId="3" fillId="0" borderId="1" xfId="112" applyNumberFormat="1" applyFont="1" applyFill="1" applyBorder="1" applyAlignment="1">
      <alignment horizontal="center" vertical="center" wrapText="1"/>
    </xf>
    <xf numFmtId="5" fontId="3" fillId="0" borderId="3" xfId="11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  <xf numFmtId="2" fontId="7" fillId="0" borderId="5" xfId="111" applyNumberFormat="1" applyFont="1" applyBorder="1" applyAlignment="1">
      <alignment horizontal="left" vertical="center" wrapText="1"/>
    </xf>
    <xf numFmtId="2" fontId="7" fillId="0" borderId="6" xfId="111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0" fontId="7" fillId="2" borderId="1" xfId="108" applyFont="1" applyFill="1" applyBorder="1" applyAlignment="1">
      <alignment horizontal="center" vertical="center" wrapText="1"/>
    </xf>
    <xf numFmtId="0" fontId="7" fillId="2" borderId="3" xfId="108" applyFont="1" applyFill="1" applyBorder="1" applyAlignment="1">
      <alignment horizontal="center" vertical="center" wrapText="1"/>
    </xf>
    <xf numFmtId="0" fontId="7" fillId="2" borderId="5" xfId="108" applyFont="1" applyFill="1" applyBorder="1" applyAlignment="1">
      <alignment horizontal="center" vertical="center" wrapText="1"/>
    </xf>
    <xf numFmtId="0" fontId="7" fillId="2" borderId="7" xfId="108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center" vertical="center" wrapText="1"/>
    </xf>
    <xf numFmtId="170" fontId="6" fillId="2" borderId="4" xfId="0" applyNumberFormat="1" applyFont="1" applyFill="1" applyBorder="1" applyAlignment="1">
      <alignment horizontal="center" vertical="center" wrapText="1"/>
    </xf>
    <xf numFmtId="170" fontId="6" fillId="2" borderId="3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71" fontId="6" fillId="2" borderId="1" xfId="0" applyNumberFormat="1" applyFont="1" applyFill="1" applyBorder="1" applyAlignment="1">
      <alignment horizontal="center" vertical="center" wrapText="1"/>
    </xf>
    <xf numFmtId="171" fontId="6" fillId="2" borderId="3" xfId="0" applyNumberFormat="1" applyFont="1" applyFill="1" applyBorder="1" applyAlignment="1">
      <alignment horizontal="center" vertical="center" wrapText="1"/>
    </xf>
    <xf numFmtId="5" fontId="3" fillId="0" borderId="4" xfId="11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2" xfId="113" applyFont="1" applyFill="1" applyBorder="1" applyAlignment="1" applyProtection="1">
      <alignment horizontal="center" vertical="center" wrapText="1"/>
    </xf>
    <xf numFmtId="9" fontId="7" fillId="2" borderId="2" xfId="113" applyFont="1" applyFill="1" applyBorder="1" applyAlignment="1" applyProtection="1">
      <alignment horizontal="center" vertical="center" wrapText="1"/>
    </xf>
    <xf numFmtId="9" fontId="6" fillId="0" borderId="1" xfId="113" applyFont="1" applyFill="1" applyBorder="1" applyAlignment="1" applyProtection="1">
      <alignment horizontal="center" vertical="center" wrapText="1"/>
    </xf>
    <xf numFmtId="9" fontId="6" fillId="0" borderId="3" xfId="113" applyFont="1" applyFill="1" applyBorder="1" applyAlignment="1" applyProtection="1">
      <alignment horizontal="center" vertical="center" wrapText="1"/>
    </xf>
    <xf numFmtId="9" fontId="6" fillId="0" borderId="4" xfId="113" applyFont="1" applyFill="1" applyBorder="1" applyAlignment="1" applyProtection="1">
      <alignment horizontal="center" vertical="center" wrapText="1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 [0]" xfId="110" builtinId="7"/>
    <cellStyle name="Moneda 2" xfId="112" xr:uid="{40C1039A-B1A1-420C-9517-31F1234C1747}"/>
    <cellStyle name="Moneda 3" xfId="114" xr:uid="{EA35477E-CB88-4394-80C1-94BAB4022D9C}"/>
    <cellStyle name="Normal" xfId="0" builtinId="0"/>
    <cellStyle name="Normal 2" xfId="108" xr:uid="{00000000-0005-0000-0000-00006D000000}"/>
    <cellStyle name="Normal 2 2" xfId="111" xr:uid="{A83521B7-6ABF-43A7-AB61-EFF1EC6884BA}"/>
    <cellStyle name="Porcentaje" xfId="107" builtinId="5"/>
    <cellStyle name="Porcentaje 2" xfId="113" xr:uid="{415335B6-E015-47D7-80BD-53BAF577034C}"/>
  </cellStyles>
  <dxfs count="24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537371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1"/>
  <sheetViews>
    <sheetView showGridLines="0" tabSelected="1" zoomScale="57" zoomScaleNormal="50" workbookViewId="0">
      <selection activeCell="AH35" sqref="AH1:XFD1048576"/>
    </sheetView>
  </sheetViews>
  <sheetFormatPr baseColWidth="10" defaultColWidth="0" defaultRowHeight="14.25" zeroHeight="1" x14ac:dyDescent="0.2"/>
  <cols>
    <col min="1" max="1" width="6.875" style="7" customWidth="1"/>
    <col min="2" max="2" width="24.25" style="7" customWidth="1"/>
    <col min="3" max="3" width="21.125" style="7" customWidth="1"/>
    <col min="4" max="4" width="24.875" style="7" customWidth="1"/>
    <col min="5" max="6" width="52.375" style="11" customWidth="1"/>
    <col min="7" max="7" width="15.625" style="12" customWidth="1"/>
    <col min="8" max="8" width="44.5" style="13" bestFit="1" customWidth="1"/>
    <col min="9" max="9" width="19.875" style="7" bestFit="1" customWidth="1"/>
    <col min="10" max="10" width="20.5" style="7" bestFit="1" customWidth="1"/>
    <col min="11" max="11" width="19.75" style="7" bestFit="1" customWidth="1"/>
    <col min="12" max="13" width="17.625" style="7" customWidth="1"/>
    <col min="14" max="14" width="16.75" style="8" customWidth="1"/>
    <col min="15" max="15" width="33.875" style="7" customWidth="1"/>
    <col min="16" max="16" width="29.875" style="7" bestFit="1" customWidth="1"/>
    <col min="17" max="18" width="12.875" style="7" bestFit="1" customWidth="1"/>
    <col min="19" max="19" width="23.875" style="7" bestFit="1" customWidth="1"/>
    <col min="20" max="20" width="16.125" style="7" bestFit="1" customWidth="1"/>
    <col min="21" max="21" width="24.875" style="7" bestFit="1" customWidth="1"/>
    <col min="22" max="26" width="16.875" style="7" customWidth="1"/>
    <col min="27" max="27" width="23.5" style="7" customWidth="1"/>
    <col min="28" max="28" width="16.125" style="14" customWidth="1"/>
    <col min="29" max="29" width="19.375" style="14" customWidth="1"/>
    <col min="30" max="31" width="22" style="14" customWidth="1"/>
    <col min="32" max="33" width="11.125" style="7" customWidth="1"/>
    <col min="34" max="16384" width="11.125" style="7" hidden="1"/>
  </cols>
  <sheetData>
    <row r="1" spans="1:74" ht="14.1" customHeight="1" x14ac:dyDescent="0.2">
      <c r="A1" s="79"/>
      <c r="B1" s="80" t="s">
        <v>119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  <c r="AC1" s="100" t="s">
        <v>127</v>
      </c>
      <c r="AD1" s="100"/>
      <c r="AE1" s="100"/>
    </row>
    <row r="2" spans="1:74" ht="15" x14ac:dyDescent="0.2">
      <c r="A2" s="79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  <c r="AC2" s="101" t="s">
        <v>154</v>
      </c>
      <c r="AD2" s="102"/>
      <c r="AE2" s="103"/>
    </row>
    <row r="3" spans="1:74" ht="14.1" customHeight="1" x14ac:dyDescent="0.2">
      <c r="A3" s="79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3"/>
      <c r="AC3" s="101" t="s">
        <v>155</v>
      </c>
      <c r="AD3" s="102"/>
      <c r="AE3" s="103"/>
    </row>
    <row r="4" spans="1:74" ht="15" x14ac:dyDescent="0.2">
      <c r="A4" s="79"/>
      <c r="B4" s="82"/>
      <c r="C4" s="82"/>
      <c r="D4" s="84"/>
      <c r="E4" s="84"/>
      <c r="F4" s="84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100" t="s">
        <v>28</v>
      </c>
      <c r="AD4" s="100"/>
      <c r="AE4" s="100"/>
    </row>
    <row r="5" spans="1:74" s="20" customFormat="1" ht="15" x14ac:dyDescent="0.2">
      <c r="A5" s="85" t="s">
        <v>26</v>
      </c>
      <c r="B5" s="85"/>
      <c r="C5" s="85"/>
      <c r="D5" s="86">
        <v>44992</v>
      </c>
      <c r="E5" s="86"/>
      <c r="F5" s="86"/>
      <c r="G5" s="86"/>
      <c r="H5" s="16"/>
      <c r="I5" s="16"/>
      <c r="J5" s="16"/>
      <c r="K5" s="16"/>
      <c r="L5" s="17"/>
      <c r="M5" s="17"/>
      <c r="N5" s="17"/>
      <c r="O5" s="17"/>
      <c r="P5" s="16"/>
      <c r="Q5" s="16"/>
      <c r="R5" s="16"/>
      <c r="S5" s="16"/>
      <c r="T5" s="16"/>
      <c r="U5" s="16"/>
      <c r="V5" s="65"/>
      <c r="W5" s="65"/>
      <c r="X5" s="65"/>
      <c r="Y5" s="65"/>
      <c r="Z5" s="65"/>
      <c r="AA5" s="65"/>
      <c r="AB5" s="17"/>
      <c r="AC5" s="16"/>
      <c r="AD5" s="18"/>
      <c r="AE5" s="19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s="24" customFormat="1" ht="15" x14ac:dyDescent="0.2">
      <c r="A6" s="87" t="s">
        <v>27</v>
      </c>
      <c r="B6" s="88"/>
      <c r="C6" s="89"/>
      <c r="D6" s="90">
        <v>44985</v>
      </c>
      <c r="E6" s="90"/>
      <c r="F6" s="90"/>
      <c r="G6" s="91"/>
      <c r="H6" s="16"/>
      <c r="I6" s="16"/>
      <c r="J6" s="16"/>
      <c r="K6" s="16"/>
      <c r="L6" s="17"/>
      <c r="M6" s="21"/>
      <c r="N6" s="21"/>
      <c r="O6" s="21"/>
      <c r="P6" s="21"/>
      <c r="Q6" s="21"/>
      <c r="R6" s="21"/>
      <c r="S6" s="21"/>
      <c r="T6" s="21"/>
      <c r="U6" s="21"/>
      <c r="AB6" s="21"/>
      <c r="AC6" s="21"/>
      <c r="AD6" s="22"/>
      <c r="AE6" s="23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s="26" customFormat="1" ht="15" x14ac:dyDescent="0.2">
      <c r="A7" s="92" t="s">
        <v>9</v>
      </c>
      <c r="B7" s="93"/>
      <c r="C7" s="93"/>
      <c r="D7" s="93"/>
      <c r="E7" s="93"/>
      <c r="F7" s="94"/>
      <c r="G7" s="92" t="s">
        <v>10</v>
      </c>
      <c r="H7" s="93"/>
      <c r="I7" s="93"/>
      <c r="J7" s="93"/>
      <c r="K7" s="94"/>
      <c r="L7" s="92" t="s">
        <v>22</v>
      </c>
      <c r="M7" s="93"/>
      <c r="N7" s="94"/>
      <c r="O7" s="92" t="s">
        <v>20</v>
      </c>
      <c r="P7" s="93"/>
      <c r="Q7" s="93"/>
      <c r="R7" s="93"/>
      <c r="S7" s="93"/>
      <c r="T7" s="93"/>
      <c r="U7" s="94"/>
      <c r="V7" s="95" t="s">
        <v>131</v>
      </c>
      <c r="W7" s="95"/>
      <c r="X7" s="95"/>
      <c r="Y7" s="95"/>
      <c r="Z7" s="95"/>
      <c r="AA7" s="95"/>
      <c r="AB7" s="104" t="s">
        <v>15</v>
      </c>
      <c r="AC7" s="104" t="s">
        <v>23</v>
      </c>
      <c r="AD7" s="106" t="s">
        <v>21</v>
      </c>
      <c r="AE7" s="10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20" customFormat="1" ht="45" x14ac:dyDescent="0.2">
      <c r="A8" s="27" t="s">
        <v>25</v>
      </c>
      <c r="B8" s="28" t="s">
        <v>0</v>
      </c>
      <c r="C8" s="27" t="s">
        <v>5</v>
      </c>
      <c r="D8" s="27" t="s">
        <v>1</v>
      </c>
      <c r="E8" s="27" t="s">
        <v>6</v>
      </c>
      <c r="F8" s="28" t="s">
        <v>16</v>
      </c>
      <c r="G8" s="28" t="s">
        <v>130</v>
      </c>
      <c r="H8" s="28" t="s">
        <v>2</v>
      </c>
      <c r="I8" s="28" t="s">
        <v>14</v>
      </c>
      <c r="J8" s="28" t="s">
        <v>18</v>
      </c>
      <c r="K8" s="28" t="s">
        <v>19</v>
      </c>
      <c r="L8" s="28" t="s">
        <v>3</v>
      </c>
      <c r="M8" s="28" t="s">
        <v>4</v>
      </c>
      <c r="N8" s="64" t="s">
        <v>153</v>
      </c>
      <c r="O8" s="28" t="s">
        <v>8</v>
      </c>
      <c r="P8" s="28" t="s">
        <v>30</v>
      </c>
      <c r="Q8" s="28" t="s">
        <v>7</v>
      </c>
      <c r="R8" s="28" t="s">
        <v>24</v>
      </c>
      <c r="S8" s="28" t="s">
        <v>29</v>
      </c>
      <c r="T8" s="28" t="s">
        <v>11</v>
      </c>
      <c r="U8" s="28" t="s">
        <v>17</v>
      </c>
      <c r="V8" s="64" t="s">
        <v>30</v>
      </c>
      <c r="W8" s="64" t="s">
        <v>7</v>
      </c>
      <c r="X8" s="64" t="s">
        <v>24</v>
      </c>
      <c r="Y8" s="64" t="s">
        <v>29</v>
      </c>
      <c r="Z8" s="64" t="s">
        <v>11</v>
      </c>
      <c r="AA8" s="64" t="s">
        <v>152</v>
      </c>
      <c r="AB8" s="105"/>
      <c r="AC8" s="105"/>
      <c r="AD8" s="28" t="s">
        <v>12</v>
      </c>
      <c r="AE8" s="28" t="s">
        <v>13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57" x14ac:dyDescent="0.2">
      <c r="A9" s="1">
        <v>99</v>
      </c>
      <c r="B9" s="2" t="s">
        <v>34</v>
      </c>
      <c r="C9" s="2" t="s">
        <v>35</v>
      </c>
      <c r="D9" s="2" t="s">
        <v>39</v>
      </c>
      <c r="E9" s="29" t="s">
        <v>40</v>
      </c>
      <c r="F9" s="30" t="s">
        <v>41</v>
      </c>
      <c r="G9" s="70">
        <v>2021680010086</v>
      </c>
      <c r="H9" s="4" t="s">
        <v>132</v>
      </c>
      <c r="I9" s="9"/>
      <c r="J9" s="31">
        <v>44927</v>
      </c>
      <c r="K9" s="31">
        <v>45291</v>
      </c>
      <c r="L9" s="60">
        <v>1</v>
      </c>
      <c r="M9" s="67">
        <v>0.16600000000000001</v>
      </c>
      <c r="N9" s="62">
        <f>IFERROR(IF(M9/L9&gt;100%,100%,M9/L9),"-")</f>
        <v>0.16600000000000001</v>
      </c>
      <c r="O9" s="32"/>
      <c r="P9" s="33"/>
      <c r="Q9" s="34"/>
      <c r="R9" s="34"/>
      <c r="S9" s="34"/>
      <c r="T9" s="33">
        <v>15000000</v>
      </c>
      <c r="U9" s="59">
        <f>SUM(P9:T9)</f>
        <v>15000000</v>
      </c>
      <c r="W9" s="34"/>
      <c r="X9" s="34"/>
      <c r="Y9" s="34"/>
      <c r="Z9" s="34">
        <v>9166667</v>
      </c>
      <c r="AA9" s="59">
        <f>SUM(V9:Z9)</f>
        <v>9166667</v>
      </c>
      <c r="AB9" s="124">
        <f>IFERROR(AA9/U9,"-")</f>
        <v>0.61111113333333333</v>
      </c>
      <c r="AC9" s="35"/>
      <c r="AD9" s="36" t="s">
        <v>44</v>
      </c>
      <c r="AE9" s="2" t="s">
        <v>133</v>
      </c>
    </row>
    <row r="10" spans="1:74" ht="53.25" customHeight="1" x14ac:dyDescent="0.2">
      <c r="A10" s="1">
        <v>217</v>
      </c>
      <c r="B10" s="3" t="s">
        <v>36</v>
      </c>
      <c r="C10" s="3" t="s">
        <v>45</v>
      </c>
      <c r="D10" s="3" t="s">
        <v>46</v>
      </c>
      <c r="E10" s="29" t="s">
        <v>47</v>
      </c>
      <c r="F10" s="30" t="s">
        <v>48</v>
      </c>
      <c r="G10" s="70">
        <v>2020680010110</v>
      </c>
      <c r="H10" s="4" t="s">
        <v>49</v>
      </c>
      <c r="I10" s="9"/>
      <c r="J10" s="31">
        <v>44927</v>
      </c>
      <c r="K10" s="31">
        <v>45291</v>
      </c>
      <c r="L10" s="61">
        <v>4</v>
      </c>
      <c r="M10" s="67">
        <v>0.16600000000000001</v>
      </c>
      <c r="N10" s="62">
        <f t="shared" ref="N10:N56" si="0">IFERROR(IF(M10/L10&gt;100%,100%,M10/L10),"-")</f>
        <v>4.1500000000000002E-2</v>
      </c>
      <c r="O10" s="32"/>
      <c r="P10" s="33">
        <v>749647689</v>
      </c>
      <c r="Q10" s="34"/>
      <c r="R10" s="34"/>
      <c r="S10" s="15"/>
      <c r="T10" s="33"/>
      <c r="U10" s="59">
        <f>SUM(P10:T10)</f>
        <v>749647689</v>
      </c>
      <c r="V10" s="34">
        <v>322032600.83999997</v>
      </c>
      <c r="W10" s="34"/>
      <c r="X10" s="34"/>
      <c r="Y10" s="15"/>
      <c r="Z10" s="34"/>
      <c r="AA10" s="71">
        <f t="shared" ref="AA10:AA11" si="1">SUM(V10:Z10)</f>
        <v>322032600.83999997</v>
      </c>
      <c r="AB10" s="124">
        <f t="shared" ref="AB10:AB58" si="2">IFERROR(AA10/U10,"-")</f>
        <v>0.42957859480575278</v>
      </c>
      <c r="AC10" s="37"/>
      <c r="AD10" s="36" t="s">
        <v>44</v>
      </c>
      <c r="AE10" s="2" t="s">
        <v>133</v>
      </c>
    </row>
    <row r="11" spans="1:74" ht="85.5" x14ac:dyDescent="0.2">
      <c r="A11" s="1">
        <v>229</v>
      </c>
      <c r="B11" s="3" t="s">
        <v>36</v>
      </c>
      <c r="C11" s="3" t="s">
        <v>37</v>
      </c>
      <c r="D11" s="3" t="s">
        <v>38</v>
      </c>
      <c r="E11" s="29" t="s">
        <v>50</v>
      </c>
      <c r="F11" s="30" t="s">
        <v>51</v>
      </c>
      <c r="G11" s="70">
        <v>2021680010160</v>
      </c>
      <c r="H11" s="4" t="s">
        <v>128</v>
      </c>
      <c r="I11" s="38"/>
      <c r="J11" s="31">
        <v>44927</v>
      </c>
      <c r="K11" s="31">
        <v>45291</v>
      </c>
      <c r="L11" s="61">
        <v>1</v>
      </c>
      <c r="M11" s="67">
        <v>0.16600000000000001</v>
      </c>
      <c r="N11" s="62">
        <f t="shared" si="0"/>
        <v>0.16600000000000001</v>
      </c>
      <c r="O11" s="32"/>
      <c r="P11" s="33"/>
      <c r="Q11" s="34"/>
      <c r="R11" s="34"/>
      <c r="S11" s="15"/>
      <c r="T11" s="33">
        <v>1390800000</v>
      </c>
      <c r="U11" s="59">
        <f>SUM(P11:T11)</f>
        <v>1390800000</v>
      </c>
      <c r="W11" s="39"/>
      <c r="X11" s="39"/>
      <c r="Y11" s="66"/>
      <c r="Z11" s="39">
        <v>794140000</v>
      </c>
      <c r="AA11" s="71">
        <f t="shared" si="1"/>
        <v>794140000</v>
      </c>
      <c r="AB11" s="124">
        <f t="shared" si="2"/>
        <v>0.57099511072763875</v>
      </c>
      <c r="AC11" s="37"/>
      <c r="AD11" s="36" t="s">
        <v>44</v>
      </c>
      <c r="AE11" s="2" t="s">
        <v>133</v>
      </c>
    </row>
    <row r="12" spans="1:74" ht="82.5" customHeight="1" x14ac:dyDescent="0.2">
      <c r="A12" s="1">
        <v>230</v>
      </c>
      <c r="B12" s="2" t="s">
        <v>36</v>
      </c>
      <c r="C12" s="2" t="s">
        <v>37</v>
      </c>
      <c r="D12" s="2" t="s">
        <v>38</v>
      </c>
      <c r="E12" s="29" t="s">
        <v>68</v>
      </c>
      <c r="F12" s="30" t="s">
        <v>69</v>
      </c>
      <c r="G12" s="70">
        <v>2021680010166</v>
      </c>
      <c r="H12" s="4" t="s">
        <v>134</v>
      </c>
      <c r="I12" s="10"/>
      <c r="J12" s="31">
        <v>44927</v>
      </c>
      <c r="K12" s="31">
        <v>45291</v>
      </c>
      <c r="L12" s="108">
        <v>1</v>
      </c>
      <c r="M12" s="111">
        <v>0.5</v>
      </c>
      <c r="N12" s="114">
        <f t="shared" si="0"/>
        <v>0.5</v>
      </c>
      <c r="O12" s="32"/>
      <c r="P12" s="33">
        <v>60000000</v>
      </c>
      <c r="Q12" s="34"/>
      <c r="R12" s="34"/>
      <c r="S12" s="15"/>
      <c r="T12" s="40"/>
      <c r="U12" s="77">
        <f>SUM(P12:T13)</f>
        <v>100000000</v>
      </c>
      <c r="V12" s="34">
        <v>40000000</v>
      </c>
      <c r="W12" s="34"/>
      <c r="X12" s="34"/>
      <c r="Y12" s="15"/>
      <c r="Z12" s="34"/>
      <c r="AA12" s="77">
        <f>SUM(V12:Z13)</f>
        <v>40000000</v>
      </c>
      <c r="AB12" s="126">
        <f t="shared" si="2"/>
        <v>0.4</v>
      </c>
      <c r="AC12" s="96"/>
      <c r="AD12" s="73" t="s">
        <v>44</v>
      </c>
      <c r="AE12" s="98" t="s">
        <v>133</v>
      </c>
    </row>
    <row r="13" spans="1:74" ht="77.25" customHeight="1" x14ac:dyDescent="0.2">
      <c r="A13" s="1">
        <v>230</v>
      </c>
      <c r="B13" s="2" t="s">
        <v>36</v>
      </c>
      <c r="C13" s="2" t="s">
        <v>37</v>
      </c>
      <c r="D13" s="2" t="s">
        <v>38</v>
      </c>
      <c r="E13" s="29" t="s">
        <v>68</v>
      </c>
      <c r="F13" s="30" t="s">
        <v>69</v>
      </c>
      <c r="G13" s="70">
        <v>2022680010073</v>
      </c>
      <c r="H13" s="4" t="s">
        <v>135</v>
      </c>
      <c r="I13" s="10"/>
      <c r="J13" s="31">
        <v>44927</v>
      </c>
      <c r="K13" s="31">
        <v>45291</v>
      </c>
      <c r="L13" s="110"/>
      <c r="M13" s="113"/>
      <c r="N13" s="115"/>
      <c r="O13" s="32"/>
      <c r="P13" s="33">
        <v>40000000</v>
      </c>
      <c r="Q13" s="34"/>
      <c r="R13" s="34"/>
      <c r="S13" s="15"/>
      <c r="T13" s="33"/>
      <c r="U13" s="77"/>
      <c r="V13" s="34"/>
      <c r="W13" s="34"/>
      <c r="X13" s="34"/>
      <c r="Y13" s="15"/>
      <c r="Z13" s="34"/>
      <c r="AA13" s="77"/>
      <c r="AB13" s="127"/>
      <c r="AC13" s="97"/>
      <c r="AD13" s="74"/>
      <c r="AE13" s="99"/>
    </row>
    <row r="14" spans="1:74" ht="57" x14ac:dyDescent="0.2">
      <c r="A14" s="1">
        <v>231</v>
      </c>
      <c r="B14" s="3" t="s">
        <v>36</v>
      </c>
      <c r="C14" s="3" t="s">
        <v>37</v>
      </c>
      <c r="D14" s="3" t="s">
        <v>38</v>
      </c>
      <c r="E14" s="29" t="s">
        <v>70</v>
      </c>
      <c r="F14" s="30" t="s">
        <v>71</v>
      </c>
      <c r="G14" s="70">
        <v>2021680010009</v>
      </c>
      <c r="H14" s="4" t="s">
        <v>72</v>
      </c>
      <c r="I14" s="10"/>
      <c r="J14" s="31">
        <v>44927</v>
      </c>
      <c r="K14" s="31">
        <v>45291</v>
      </c>
      <c r="L14" s="61">
        <v>1</v>
      </c>
      <c r="M14" s="68">
        <v>0.16600000000000001</v>
      </c>
      <c r="N14" s="62">
        <f t="shared" si="0"/>
        <v>0.16600000000000001</v>
      </c>
      <c r="O14" s="32"/>
      <c r="P14" s="33">
        <v>460000000</v>
      </c>
      <c r="Q14" s="34"/>
      <c r="R14" s="34"/>
      <c r="S14" s="15"/>
      <c r="T14" s="33"/>
      <c r="U14" s="59">
        <f t="shared" ref="U14:U55" si="3">SUM(P14:T14)</f>
        <v>460000000</v>
      </c>
      <c r="V14" s="34">
        <v>109957965</v>
      </c>
      <c r="W14" s="34"/>
      <c r="X14" s="34"/>
      <c r="Y14" s="15"/>
      <c r="Z14" s="34"/>
      <c r="AA14" s="59">
        <f>SUM(V14:Z14)</f>
        <v>109957965</v>
      </c>
      <c r="AB14" s="124">
        <f t="shared" si="2"/>
        <v>0.23903905434782607</v>
      </c>
      <c r="AC14" s="37"/>
      <c r="AD14" s="36" t="s">
        <v>44</v>
      </c>
      <c r="AE14" s="2" t="s">
        <v>133</v>
      </c>
    </row>
    <row r="15" spans="1:74" ht="57.75" customHeight="1" x14ac:dyDescent="0.2">
      <c r="A15" s="1">
        <v>232</v>
      </c>
      <c r="B15" s="3" t="s">
        <v>36</v>
      </c>
      <c r="C15" s="3" t="s">
        <v>37</v>
      </c>
      <c r="D15" s="3" t="s">
        <v>38</v>
      </c>
      <c r="E15" s="29" t="s">
        <v>61</v>
      </c>
      <c r="F15" s="30" t="s">
        <v>62</v>
      </c>
      <c r="G15" s="70">
        <v>2021680010086</v>
      </c>
      <c r="H15" s="4" t="s">
        <v>132</v>
      </c>
      <c r="I15" s="41"/>
      <c r="J15" s="31">
        <v>44927</v>
      </c>
      <c r="K15" s="31">
        <v>45291</v>
      </c>
      <c r="L15" s="61">
        <v>1</v>
      </c>
      <c r="M15" s="68">
        <v>0.16600000000000001</v>
      </c>
      <c r="N15" s="62">
        <f t="shared" si="0"/>
        <v>0.16600000000000001</v>
      </c>
      <c r="O15" s="32"/>
      <c r="P15" s="33"/>
      <c r="Q15" s="34"/>
      <c r="R15" s="34"/>
      <c r="S15" s="15"/>
      <c r="T15" s="33">
        <v>574800000</v>
      </c>
      <c r="U15" s="59">
        <f t="shared" si="3"/>
        <v>574800000</v>
      </c>
      <c r="W15" s="39"/>
      <c r="X15" s="39"/>
      <c r="Y15" s="66"/>
      <c r="Z15" s="39">
        <v>68933333</v>
      </c>
      <c r="AA15" s="59">
        <f>SUM(W15:Z15)</f>
        <v>68933333</v>
      </c>
      <c r="AB15" s="124">
        <f t="shared" si="2"/>
        <v>0.11992577070285317</v>
      </c>
      <c r="AC15" s="37"/>
      <c r="AD15" s="36" t="s">
        <v>44</v>
      </c>
      <c r="AE15" s="2" t="s">
        <v>133</v>
      </c>
    </row>
    <row r="16" spans="1:74" ht="85.5" x14ac:dyDescent="0.2">
      <c r="A16" s="1">
        <v>233</v>
      </c>
      <c r="B16" s="3" t="s">
        <v>36</v>
      </c>
      <c r="C16" s="3" t="s">
        <v>37</v>
      </c>
      <c r="D16" s="3" t="s">
        <v>38</v>
      </c>
      <c r="E16" s="29" t="s">
        <v>52</v>
      </c>
      <c r="F16" s="30" t="s">
        <v>53</v>
      </c>
      <c r="G16" s="70">
        <v>2021680010160</v>
      </c>
      <c r="H16" s="4" t="s">
        <v>128</v>
      </c>
      <c r="I16" s="10"/>
      <c r="J16" s="31">
        <v>44927</v>
      </c>
      <c r="K16" s="31">
        <v>45291</v>
      </c>
      <c r="L16" s="108">
        <v>3</v>
      </c>
      <c r="M16" s="111">
        <v>0.16600000000000001</v>
      </c>
      <c r="N16" s="114">
        <f t="shared" si="0"/>
        <v>5.5333333333333339E-2</v>
      </c>
      <c r="O16" s="32"/>
      <c r="Q16" s="34"/>
      <c r="R16" s="34"/>
      <c r="S16" s="15"/>
      <c r="T16" s="33">
        <v>154800000</v>
      </c>
      <c r="U16" s="77">
        <f>SUM(P16:T17)</f>
        <v>244520137</v>
      </c>
      <c r="W16" s="34"/>
      <c r="X16" s="34"/>
      <c r="Y16" s="15"/>
      <c r="Z16" s="34">
        <v>39600000</v>
      </c>
      <c r="AA16" s="77">
        <f>SUM(V16:Z17)</f>
        <v>39600000</v>
      </c>
      <c r="AB16" s="126">
        <f t="shared" si="2"/>
        <v>0.16194985200748518</v>
      </c>
      <c r="AC16" s="96"/>
      <c r="AD16" s="73" t="s">
        <v>44</v>
      </c>
      <c r="AE16" s="98" t="s">
        <v>133</v>
      </c>
    </row>
    <row r="17" spans="1:31" ht="85.5" x14ac:dyDescent="0.2">
      <c r="A17" s="1">
        <v>233</v>
      </c>
      <c r="B17" s="3" t="s">
        <v>36</v>
      </c>
      <c r="C17" s="3" t="s">
        <v>37</v>
      </c>
      <c r="D17" s="3" t="s">
        <v>38</v>
      </c>
      <c r="E17" s="29" t="s">
        <v>52</v>
      </c>
      <c r="F17" s="30" t="s">
        <v>53</v>
      </c>
      <c r="G17" s="70">
        <v>2021680010126</v>
      </c>
      <c r="H17" s="4" t="s">
        <v>120</v>
      </c>
      <c r="I17" s="41"/>
      <c r="J17" s="31">
        <v>44927</v>
      </c>
      <c r="K17" s="31">
        <v>45291</v>
      </c>
      <c r="L17" s="110"/>
      <c r="M17" s="113"/>
      <c r="N17" s="115" t="str">
        <f t="shared" si="0"/>
        <v>-</v>
      </c>
      <c r="O17" s="32"/>
      <c r="P17" s="33"/>
      <c r="Q17" s="34"/>
      <c r="R17" s="34"/>
      <c r="S17" s="15"/>
      <c r="T17" s="33">
        <v>89720137</v>
      </c>
      <c r="U17" s="77"/>
      <c r="V17" s="39"/>
      <c r="W17" s="39"/>
      <c r="X17" s="39"/>
      <c r="Y17" s="66"/>
      <c r="Z17" s="39"/>
      <c r="AA17" s="77"/>
      <c r="AB17" s="127"/>
      <c r="AC17" s="97"/>
      <c r="AD17" s="74"/>
      <c r="AE17" s="99"/>
    </row>
    <row r="18" spans="1:31" ht="69" customHeight="1" x14ac:dyDescent="0.2">
      <c r="A18" s="1">
        <v>235</v>
      </c>
      <c r="B18" s="3" t="s">
        <v>36</v>
      </c>
      <c r="C18" s="3" t="s">
        <v>37</v>
      </c>
      <c r="D18" s="3" t="s">
        <v>57</v>
      </c>
      <c r="E18" s="29" t="s">
        <v>58</v>
      </c>
      <c r="F18" s="30" t="s">
        <v>59</v>
      </c>
      <c r="G18" s="70">
        <v>2021680010160</v>
      </c>
      <c r="H18" s="4" t="s">
        <v>128</v>
      </c>
      <c r="I18" s="10"/>
      <c r="J18" s="31">
        <v>44927</v>
      </c>
      <c r="K18" s="31">
        <v>45291</v>
      </c>
      <c r="L18" s="108">
        <v>1</v>
      </c>
      <c r="M18" s="111">
        <v>0.5</v>
      </c>
      <c r="N18" s="114">
        <f t="shared" si="0"/>
        <v>0.5</v>
      </c>
      <c r="O18" s="32"/>
      <c r="P18" s="33"/>
      <c r="Q18" s="34"/>
      <c r="R18" s="34"/>
      <c r="S18" s="15"/>
      <c r="T18" s="33">
        <v>121200000</v>
      </c>
      <c r="U18" s="75">
        <f>SUM(P18:T25)</f>
        <v>4455570920</v>
      </c>
      <c r="W18" s="34"/>
      <c r="X18" s="34"/>
      <c r="Y18" s="15"/>
      <c r="Z18" s="34">
        <v>77288000</v>
      </c>
      <c r="AA18" s="75">
        <f>SUM(V18:Z25)</f>
        <v>173611333.31</v>
      </c>
      <c r="AB18" s="126">
        <f>IFERROR(AA18/U18,"-")</f>
        <v>3.896500278577094E-2</v>
      </c>
      <c r="AC18" s="96"/>
      <c r="AD18" s="73" t="s">
        <v>44</v>
      </c>
      <c r="AE18" s="120" t="s">
        <v>133</v>
      </c>
    </row>
    <row r="19" spans="1:31" ht="57" x14ac:dyDescent="0.2">
      <c r="A19" s="1">
        <v>235</v>
      </c>
      <c r="B19" s="3" t="s">
        <v>36</v>
      </c>
      <c r="C19" s="3" t="s">
        <v>37</v>
      </c>
      <c r="D19" s="3" t="s">
        <v>57</v>
      </c>
      <c r="E19" s="29" t="s">
        <v>58</v>
      </c>
      <c r="F19" s="30" t="s">
        <v>59</v>
      </c>
      <c r="G19" s="70">
        <v>2021680010086</v>
      </c>
      <c r="H19" s="4" t="s">
        <v>132</v>
      </c>
      <c r="I19" s="10"/>
      <c r="J19" s="31">
        <v>44927</v>
      </c>
      <c r="K19" s="31">
        <v>45291</v>
      </c>
      <c r="L19" s="109"/>
      <c r="M19" s="112"/>
      <c r="N19" s="123"/>
      <c r="O19" s="32"/>
      <c r="P19" s="33"/>
      <c r="Q19" s="34"/>
      <c r="R19" s="34"/>
      <c r="S19" s="15"/>
      <c r="T19" s="33">
        <v>27000000</v>
      </c>
      <c r="U19" s="78"/>
      <c r="W19" s="34"/>
      <c r="X19" s="34"/>
      <c r="Y19" s="15"/>
      <c r="Z19" s="34">
        <v>17490000</v>
      </c>
      <c r="AA19" s="78"/>
      <c r="AB19" s="128"/>
      <c r="AC19" s="118"/>
      <c r="AD19" s="119"/>
      <c r="AE19" s="121"/>
    </row>
    <row r="20" spans="1:31" ht="45" x14ac:dyDescent="0.2">
      <c r="A20" s="1">
        <v>235</v>
      </c>
      <c r="B20" s="3" t="s">
        <v>36</v>
      </c>
      <c r="C20" s="3" t="s">
        <v>37</v>
      </c>
      <c r="D20" s="3" t="s">
        <v>57</v>
      </c>
      <c r="E20" s="29" t="s">
        <v>58</v>
      </c>
      <c r="F20" s="30" t="s">
        <v>59</v>
      </c>
      <c r="G20" s="70">
        <v>2021680010163</v>
      </c>
      <c r="H20" s="4" t="s">
        <v>136</v>
      </c>
      <c r="I20" s="10"/>
      <c r="J20" s="31">
        <v>44927</v>
      </c>
      <c r="K20" s="31">
        <v>45291</v>
      </c>
      <c r="L20" s="109"/>
      <c r="M20" s="112"/>
      <c r="N20" s="123"/>
      <c r="O20" s="32"/>
      <c r="P20" s="40">
        <v>53373401</v>
      </c>
      <c r="Q20" s="34"/>
      <c r="R20" s="34"/>
      <c r="S20" s="15"/>
      <c r="T20" s="33"/>
      <c r="U20" s="78"/>
      <c r="V20" s="34"/>
      <c r="W20" s="34"/>
      <c r="X20" s="34"/>
      <c r="Y20" s="15"/>
      <c r="Z20" s="34"/>
      <c r="AA20" s="78"/>
      <c r="AB20" s="128"/>
      <c r="AC20" s="118"/>
      <c r="AD20" s="119"/>
      <c r="AE20" s="121"/>
    </row>
    <row r="21" spans="1:31" ht="57" x14ac:dyDescent="0.2">
      <c r="A21" s="1">
        <v>235</v>
      </c>
      <c r="B21" s="3" t="s">
        <v>36</v>
      </c>
      <c r="C21" s="3" t="s">
        <v>37</v>
      </c>
      <c r="D21" s="3" t="s">
        <v>57</v>
      </c>
      <c r="E21" s="29" t="s">
        <v>58</v>
      </c>
      <c r="F21" s="30" t="s">
        <v>59</v>
      </c>
      <c r="G21" s="70">
        <v>2021680010172</v>
      </c>
      <c r="H21" s="5" t="s">
        <v>137</v>
      </c>
      <c r="I21" s="10"/>
      <c r="J21" s="31">
        <v>44927</v>
      </c>
      <c r="K21" s="31">
        <v>45291</v>
      </c>
      <c r="L21" s="109"/>
      <c r="M21" s="112"/>
      <c r="N21" s="123"/>
      <c r="O21" s="32"/>
      <c r="P21" s="33"/>
      <c r="Q21" s="34"/>
      <c r="R21" s="34"/>
      <c r="S21" s="15"/>
      <c r="T21" s="33">
        <v>213600000</v>
      </c>
      <c r="U21" s="78"/>
      <c r="W21" s="34"/>
      <c r="X21" s="34"/>
      <c r="Y21" s="15"/>
      <c r="Z21" s="34">
        <v>78833333.310000002</v>
      </c>
      <c r="AA21" s="78"/>
      <c r="AB21" s="128"/>
      <c r="AC21" s="118"/>
      <c r="AD21" s="119"/>
      <c r="AE21" s="121"/>
    </row>
    <row r="22" spans="1:31" ht="57" x14ac:dyDescent="0.2">
      <c r="A22" s="1">
        <v>235</v>
      </c>
      <c r="B22" s="3" t="s">
        <v>36</v>
      </c>
      <c r="C22" s="3" t="s">
        <v>37</v>
      </c>
      <c r="D22" s="3" t="s">
        <v>57</v>
      </c>
      <c r="E22" s="29" t="s">
        <v>58</v>
      </c>
      <c r="F22" s="30" t="s">
        <v>59</v>
      </c>
      <c r="G22" s="70">
        <v>2022680010094</v>
      </c>
      <c r="H22" s="5" t="s">
        <v>138</v>
      </c>
      <c r="I22" s="10"/>
      <c r="J22" s="31">
        <v>44927</v>
      </c>
      <c r="K22" s="31">
        <v>45291</v>
      </c>
      <c r="L22" s="109"/>
      <c r="M22" s="112"/>
      <c r="N22" s="123"/>
      <c r="O22" s="32"/>
      <c r="P22" s="33">
        <v>2615296696</v>
      </c>
      <c r="Q22" s="34"/>
      <c r="R22" s="34"/>
      <c r="S22" s="15"/>
      <c r="T22" s="33">
        <v>30000000</v>
      </c>
      <c r="U22" s="78"/>
      <c r="V22" s="34"/>
      <c r="W22" s="34"/>
      <c r="X22" s="34"/>
      <c r="Y22" s="15"/>
      <c r="Z22" s="34"/>
      <c r="AA22" s="78"/>
      <c r="AB22" s="128"/>
      <c r="AC22" s="118"/>
      <c r="AD22" s="119"/>
      <c r="AE22" s="121"/>
    </row>
    <row r="23" spans="1:31" ht="45" x14ac:dyDescent="0.2">
      <c r="A23" s="1">
        <v>235</v>
      </c>
      <c r="B23" s="3" t="s">
        <v>36</v>
      </c>
      <c r="C23" s="3" t="s">
        <v>37</v>
      </c>
      <c r="D23" s="3" t="s">
        <v>57</v>
      </c>
      <c r="E23" s="29" t="s">
        <v>58</v>
      </c>
      <c r="F23" s="30" t="s">
        <v>59</v>
      </c>
      <c r="G23" s="70">
        <v>2021680010149</v>
      </c>
      <c r="H23" s="5" t="s">
        <v>122</v>
      </c>
      <c r="I23" s="10"/>
      <c r="J23" s="31">
        <v>44927</v>
      </c>
      <c r="K23" s="31">
        <v>45291</v>
      </c>
      <c r="L23" s="109"/>
      <c r="M23" s="112"/>
      <c r="N23" s="123"/>
      <c r="O23" s="32"/>
      <c r="P23" s="33"/>
      <c r="Q23" s="34"/>
      <c r="R23" s="34"/>
      <c r="S23" s="15"/>
      <c r="T23" s="42">
        <v>877600823</v>
      </c>
      <c r="U23" s="78"/>
      <c r="V23" s="34"/>
      <c r="W23" s="34"/>
      <c r="X23" s="34"/>
      <c r="Y23" s="15"/>
      <c r="Z23" s="34"/>
      <c r="AA23" s="78"/>
      <c r="AB23" s="128"/>
      <c r="AC23" s="118"/>
      <c r="AD23" s="119"/>
      <c r="AE23" s="121"/>
    </row>
    <row r="24" spans="1:31" ht="45" x14ac:dyDescent="0.2">
      <c r="A24" s="1">
        <v>235</v>
      </c>
      <c r="B24" s="3" t="s">
        <v>36</v>
      </c>
      <c r="C24" s="3" t="s">
        <v>37</v>
      </c>
      <c r="D24" s="3" t="s">
        <v>57</v>
      </c>
      <c r="E24" s="29" t="s">
        <v>58</v>
      </c>
      <c r="F24" s="30" t="s">
        <v>59</v>
      </c>
      <c r="G24" s="70">
        <v>2022680010020</v>
      </c>
      <c r="H24" s="5" t="s">
        <v>139</v>
      </c>
      <c r="I24" s="10"/>
      <c r="J24" s="31">
        <v>44927</v>
      </c>
      <c r="K24" s="31">
        <v>45291</v>
      </c>
      <c r="L24" s="109"/>
      <c r="M24" s="112"/>
      <c r="N24" s="123"/>
      <c r="O24" s="32"/>
      <c r="P24" s="33"/>
      <c r="Q24" s="34"/>
      <c r="R24" s="34"/>
      <c r="S24" s="15"/>
      <c r="T24" s="33">
        <v>500000000</v>
      </c>
      <c r="U24" s="78"/>
      <c r="V24" s="34"/>
      <c r="W24" s="34"/>
      <c r="X24" s="34"/>
      <c r="Y24" s="15"/>
      <c r="Z24" s="34"/>
      <c r="AA24" s="78"/>
      <c r="AB24" s="128"/>
      <c r="AC24" s="118"/>
      <c r="AD24" s="119"/>
      <c r="AE24" s="121"/>
    </row>
    <row r="25" spans="1:31" ht="62.25" customHeight="1" x14ac:dyDescent="0.2">
      <c r="A25" s="1">
        <v>235</v>
      </c>
      <c r="B25" s="3" t="s">
        <v>36</v>
      </c>
      <c r="C25" s="3" t="s">
        <v>37</v>
      </c>
      <c r="D25" s="3" t="s">
        <v>57</v>
      </c>
      <c r="E25" s="29" t="s">
        <v>58</v>
      </c>
      <c r="F25" s="30" t="s">
        <v>59</v>
      </c>
      <c r="G25" s="70">
        <v>2021680010153</v>
      </c>
      <c r="H25" s="4" t="s">
        <v>142</v>
      </c>
      <c r="I25" s="10"/>
      <c r="J25" s="31">
        <v>44927</v>
      </c>
      <c r="K25" s="31">
        <v>45291</v>
      </c>
      <c r="L25" s="110"/>
      <c r="M25" s="113"/>
      <c r="N25" s="115"/>
      <c r="O25" s="32"/>
      <c r="P25" s="33">
        <v>17500000</v>
      </c>
      <c r="Q25" s="34"/>
      <c r="R25" s="34"/>
      <c r="S25" s="15"/>
      <c r="T25" s="33"/>
      <c r="U25" s="76"/>
      <c r="V25" s="34"/>
      <c r="W25" s="34"/>
      <c r="X25" s="34"/>
      <c r="Y25" s="15"/>
      <c r="Z25" s="34"/>
      <c r="AA25" s="76"/>
      <c r="AB25" s="127"/>
      <c r="AC25" s="97"/>
      <c r="AD25" s="74"/>
      <c r="AE25" s="122"/>
    </row>
    <row r="26" spans="1:31" ht="60" x14ac:dyDescent="0.2">
      <c r="A26" s="1">
        <v>236</v>
      </c>
      <c r="B26" s="3" t="s">
        <v>36</v>
      </c>
      <c r="C26" s="3" t="s">
        <v>37</v>
      </c>
      <c r="D26" s="3" t="s">
        <v>57</v>
      </c>
      <c r="E26" s="29" t="s">
        <v>73</v>
      </c>
      <c r="F26" s="30" t="s">
        <v>74</v>
      </c>
      <c r="G26" s="70">
        <v>2021680010149</v>
      </c>
      <c r="H26" s="4" t="s">
        <v>122</v>
      </c>
      <c r="I26" s="10"/>
      <c r="J26" s="31">
        <v>44927</v>
      </c>
      <c r="K26" s="31">
        <v>45291</v>
      </c>
      <c r="L26" s="114">
        <v>1</v>
      </c>
      <c r="M26" s="116">
        <v>1.66E-3</v>
      </c>
      <c r="N26" s="114">
        <f t="shared" si="0"/>
        <v>1.66E-3</v>
      </c>
      <c r="O26" s="32"/>
      <c r="P26" s="40"/>
      <c r="Q26" s="34"/>
      <c r="R26" s="34"/>
      <c r="S26" s="15"/>
      <c r="T26" s="42">
        <v>877600825</v>
      </c>
      <c r="U26" s="75">
        <f>SUM(P26:T27)</f>
        <v>1377600825</v>
      </c>
      <c r="V26" s="34"/>
      <c r="W26" s="34"/>
      <c r="X26" s="34"/>
      <c r="Y26" s="15"/>
      <c r="Z26" s="34"/>
      <c r="AA26" s="75">
        <f>SUM(V26:Z27)</f>
        <v>0</v>
      </c>
      <c r="AB26" s="126">
        <f t="shared" si="2"/>
        <v>0</v>
      </c>
      <c r="AC26" s="96"/>
      <c r="AD26" s="73" t="s">
        <v>44</v>
      </c>
      <c r="AE26" s="98" t="s">
        <v>133</v>
      </c>
    </row>
    <row r="27" spans="1:31" ht="85.5" x14ac:dyDescent="0.2">
      <c r="A27" s="1">
        <v>236</v>
      </c>
      <c r="B27" s="3" t="s">
        <v>36</v>
      </c>
      <c r="C27" s="3" t="s">
        <v>37</v>
      </c>
      <c r="D27" s="3" t="s">
        <v>57</v>
      </c>
      <c r="E27" s="29" t="s">
        <v>73</v>
      </c>
      <c r="F27" s="30" t="s">
        <v>74</v>
      </c>
      <c r="G27" s="70">
        <v>2022680010062</v>
      </c>
      <c r="H27" s="4" t="s">
        <v>140</v>
      </c>
      <c r="I27" s="10"/>
      <c r="J27" s="31">
        <v>44927</v>
      </c>
      <c r="K27" s="31">
        <v>45291</v>
      </c>
      <c r="L27" s="115"/>
      <c r="M27" s="117"/>
      <c r="N27" s="115"/>
      <c r="O27" s="32"/>
      <c r="P27" s="33"/>
      <c r="Q27" s="34"/>
      <c r="R27" s="34"/>
      <c r="S27" s="15"/>
      <c r="T27" s="69">
        <v>500000000</v>
      </c>
      <c r="U27" s="76"/>
      <c r="V27" s="34"/>
      <c r="W27" s="34"/>
      <c r="X27" s="34"/>
      <c r="Y27" s="15"/>
      <c r="Z27" s="34"/>
      <c r="AA27" s="76"/>
      <c r="AB27" s="127"/>
      <c r="AC27" s="97"/>
      <c r="AD27" s="74"/>
      <c r="AE27" s="99"/>
    </row>
    <row r="28" spans="1:31" ht="71.25" x14ac:dyDescent="0.2">
      <c r="A28" s="1">
        <v>237</v>
      </c>
      <c r="B28" s="2" t="s">
        <v>36</v>
      </c>
      <c r="C28" s="2" t="s">
        <v>37</v>
      </c>
      <c r="D28" s="2" t="s">
        <v>57</v>
      </c>
      <c r="E28" s="29" t="s">
        <v>75</v>
      </c>
      <c r="F28" s="30" t="s">
        <v>76</v>
      </c>
      <c r="G28" s="70">
        <v>2022680010096</v>
      </c>
      <c r="H28" s="4" t="s">
        <v>141</v>
      </c>
      <c r="I28" s="10"/>
      <c r="J28" s="31">
        <v>44927</v>
      </c>
      <c r="K28" s="31">
        <v>45291</v>
      </c>
      <c r="L28" s="61">
        <v>1</v>
      </c>
      <c r="M28" s="68">
        <v>0.16600000000000001</v>
      </c>
      <c r="N28" s="62">
        <f t="shared" si="0"/>
        <v>0.16600000000000001</v>
      </c>
      <c r="O28" s="32"/>
      <c r="P28" s="33"/>
      <c r="Q28" s="34"/>
      <c r="R28" s="34"/>
      <c r="S28" s="15"/>
      <c r="T28" s="33">
        <v>800000000</v>
      </c>
      <c r="U28" s="59">
        <f t="shared" si="3"/>
        <v>800000000</v>
      </c>
      <c r="V28" s="34"/>
      <c r="W28" s="34"/>
      <c r="X28" s="34"/>
      <c r="Y28" s="15"/>
      <c r="Z28" s="34"/>
      <c r="AA28" s="59">
        <f t="shared" ref="AA28:AA30" si="4">SUM(V28:Z28)</f>
        <v>0</v>
      </c>
      <c r="AB28" s="124">
        <f t="shared" si="2"/>
        <v>0</v>
      </c>
      <c r="AC28" s="37"/>
      <c r="AD28" s="36" t="s">
        <v>44</v>
      </c>
      <c r="AE28" s="2" t="s">
        <v>133</v>
      </c>
    </row>
    <row r="29" spans="1:31" ht="85.5" x14ac:dyDescent="0.2">
      <c r="A29" s="1">
        <v>238</v>
      </c>
      <c r="B29" s="2" t="s">
        <v>36</v>
      </c>
      <c r="C29" s="2" t="s">
        <v>37</v>
      </c>
      <c r="D29" s="2" t="s">
        <v>57</v>
      </c>
      <c r="E29" s="29" t="s">
        <v>123</v>
      </c>
      <c r="F29" s="30" t="s">
        <v>124</v>
      </c>
      <c r="G29" s="70">
        <v>2021680010160</v>
      </c>
      <c r="H29" s="4" t="s">
        <v>128</v>
      </c>
      <c r="I29" s="10"/>
      <c r="J29" s="31">
        <v>44927</v>
      </c>
      <c r="K29" s="31">
        <v>45291</v>
      </c>
      <c r="L29" s="61">
        <v>1</v>
      </c>
      <c r="M29" s="68">
        <v>0.16600000000000001</v>
      </c>
      <c r="N29" s="62">
        <f t="shared" si="0"/>
        <v>0.16600000000000001</v>
      </c>
      <c r="O29" s="32"/>
      <c r="P29" s="33"/>
      <c r="Q29" s="34"/>
      <c r="R29" s="34"/>
      <c r="S29" s="15"/>
      <c r="T29" s="33">
        <v>21000000</v>
      </c>
      <c r="U29" s="59">
        <f t="shared" si="3"/>
        <v>21000000</v>
      </c>
      <c r="V29" s="34"/>
      <c r="W29" s="34"/>
      <c r="X29" s="34"/>
      <c r="Y29" s="15"/>
      <c r="Z29" s="34"/>
      <c r="AA29" s="59">
        <f t="shared" si="4"/>
        <v>0</v>
      </c>
      <c r="AB29" s="124">
        <f t="shared" si="2"/>
        <v>0</v>
      </c>
      <c r="AC29" s="35"/>
      <c r="AD29" s="36" t="s">
        <v>44</v>
      </c>
      <c r="AE29" s="2" t="s">
        <v>133</v>
      </c>
    </row>
    <row r="30" spans="1:31" ht="55.5" customHeight="1" x14ac:dyDescent="0.2">
      <c r="A30" s="1">
        <v>239</v>
      </c>
      <c r="B30" s="3" t="s">
        <v>36</v>
      </c>
      <c r="C30" s="3" t="s">
        <v>37</v>
      </c>
      <c r="D30" s="3" t="s">
        <v>54</v>
      </c>
      <c r="E30" s="29" t="s">
        <v>66</v>
      </c>
      <c r="F30" s="30" t="s">
        <v>67</v>
      </c>
      <c r="G30" s="70">
        <v>2021680010086</v>
      </c>
      <c r="H30" s="4" t="s">
        <v>132</v>
      </c>
      <c r="I30" s="10"/>
      <c r="J30" s="31">
        <v>44927</v>
      </c>
      <c r="K30" s="31">
        <v>45291</v>
      </c>
      <c r="L30" s="61">
        <v>1</v>
      </c>
      <c r="M30" s="68">
        <v>0.16600000000000001</v>
      </c>
      <c r="N30" s="62">
        <f t="shared" si="0"/>
        <v>0.16600000000000001</v>
      </c>
      <c r="O30" s="32"/>
      <c r="P30" s="33"/>
      <c r="Q30" s="34"/>
      <c r="R30" s="34"/>
      <c r="S30" s="15"/>
      <c r="T30" s="33">
        <v>282800000</v>
      </c>
      <c r="U30" s="59">
        <f t="shared" si="3"/>
        <v>282800000</v>
      </c>
      <c r="W30" s="34"/>
      <c r="X30" s="34"/>
      <c r="Y30" s="15"/>
      <c r="Z30" s="34">
        <v>133556667</v>
      </c>
      <c r="AA30" s="59">
        <f t="shared" si="4"/>
        <v>133556667</v>
      </c>
      <c r="AB30" s="124">
        <f t="shared" si="2"/>
        <v>0.47226544200848658</v>
      </c>
      <c r="AC30" s="35"/>
      <c r="AD30" s="36" t="s">
        <v>44</v>
      </c>
      <c r="AE30" s="2" t="s">
        <v>133</v>
      </c>
    </row>
    <row r="31" spans="1:31" ht="77.25" customHeight="1" x14ac:dyDescent="0.2">
      <c r="A31" s="1">
        <v>240</v>
      </c>
      <c r="B31" s="3" t="s">
        <v>36</v>
      </c>
      <c r="C31" s="3" t="s">
        <v>37</v>
      </c>
      <c r="D31" s="3" t="s">
        <v>54</v>
      </c>
      <c r="E31" s="29" t="s">
        <v>77</v>
      </c>
      <c r="F31" s="30" t="s">
        <v>78</v>
      </c>
      <c r="G31" s="70">
        <v>2021680010081</v>
      </c>
      <c r="H31" s="4" t="s">
        <v>129</v>
      </c>
      <c r="I31" s="9"/>
      <c r="J31" s="31">
        <v>44927</v>
      </c>
      <c r="K31" s="31">
        <v>45291</v>
      </c>
      <c r="L31" s="108">
        <v>1</v>
      </c>
      <c r="M31" s="111">
        <v>0.16600000000000001</v>
      </c>
      <c r="N31" s="114">
        <f t="shared" si="0"/>
        <v>0.16600000000000001</v>
      </c>
      <c r="O31" s="32"/>
      <c r="P31" s="33"/>
      <c r="Q31" s="34"/>
      <c r="R31" s="34"/>
      <c r="S31" s="15"/>
      <c r="T31" s="33">
        <v>313800000</v>
      </c>
      <c r="U31" s="75">
        <f>SUM(P31:T32)</f>
        <v>997200000</v>
      </c>
      <c r="W31" s="34"/>
      <c r="X31" s="34"/>
      <c r="Y31" s="15"/>
      <c r="Z31" s="34">
        <v>150986667.66999999</v>
      </c>
      <c r="AA31" s="75">
        <f>SUM(V31:Z32)</f>
        <v>549693334.66999996</v>
      </c>
      <c r="AB31" s="126">
        <f t="shared" si="2"/>
        <v>0.55123679770356993</v>
      </c>
      <c r="AC31" s="96"/>
      <c r="AD31" s="73" t="s">
        <v>44</v>
      </c>
      <c r="AE31" s="98" t="s">
        <v>133</v>
      </c>
    </row>
    <row r="32" spans="1:31" ht="73.5" customHeight="1" x14ac:dyDescent="0.2">
      <c r="A32" s="1">
        <v>240</v>
      </c>
      <c r="B32" s="3" t="s">
        <v>36</v>
      </c>
      <c r="C32" s="3" t="s">
        <v>37</v>
      </c>
      <c r="D32" s="3" t="s">
        <v>54</v>
      </c>
      <c r="E32" s="29" t="s">
        <v>77</v>
      </c>
      <c r="F32" s="30" t="s">
        <v>78</v>
      </c>
      <c r="G32" s="70">
        <v>2020680010034</v>
      </c>
      <c r="H32" s="4" t="s">
        <v>143</v>
      </c>
      <c r="I32" s="38"/>
      <c r="J32" s="31">
        <v>44927</v>
      </c>
      <c r="K32" s="31">
        <v>45291</v>
      </c>
      <c r="L32" s="110"/>
      <c r="M32" s="113"/>
      <c r="N32" s="115"/>
      <c r="O32" s="32"/>
      <c r="P32" s="33">
        <v>683400000</v>
      </c>
      <c r="Q32" s="34"/>
      <c r="R32" s="34"/>
      <c r="S32" s="15"/>
      <c r="T32" s="33"/>
      <c r="U32" s="76"/>
      <c r="V32" s="39">
        <v>398706667</v>
      </c>
      <c r="W32" s="39"/>
      <c r="X32" s="39"/>
      <c r="Y32" s="66"/>
      <c r="Z32" s="39"/>
      <c r="AA32" s="76"/>
      <c r="AB32" s="127"/>
      <c r="AC32" s="97"/>
      <c r="AD32" s="74"/>
      <c r="AE32" s="99"/>
    </row>
    <row r="33" spans="1:31" ht="85.5" x14ac:dyDescent="0.2">
      <c r="A33" s="1">
        <v>241</v>
      </c>
      <c r="B33" s="3" t="s">
        <v>36</v>
      </c>
      <c r="C33" s="3" t="s">
        <v>37</v>
      </c>
      <c r="D33" s="3" t="s">
        <v>54</v>
      </c>
      <c r="E33" s="29" t="s">
        <v>81</v>
      </c>
      <c r="F33" s="30" t="s">
        <v>82</v>
      </c>
      <c r="G33" s="70">
        <v>2021680010056</v>
      </c>
      <c r="H33" s="4" t="s">
        <v>60</v>
      </c>
      <c r="I33" s="10"/>
      <c r="J33" s="31">
        <v>44927</v>
      </c>
      <c r="K33" s="31">
        <v>45291</v>
      </c>
      <c r="L33" s="61">
        <v>1</v>
      </c>
      <c r="M33" s="68">
        <v>0.16600000000000001</v>
      </c>
      <c r="N33" s="62">
        <f t="shared" si="0"/>
        <v>0.16600000000000001</v>
      </c>
      <c r="O33" s="32"/>
      <c r="P33" s="40"/>
      <c r="Q33" s="34"/>
      <c r="R33" s="34"/>
      <c r="S33" s="15"/>
      <c r="T33" s="33">
        <v>129000000</v>
      </c>
      <c r="U33" s="59">
        <f t="shared" si="3"/>
        <v>129000000</v>
      </c>
      <c r="W33" s="34"/>
      <c r="X33" s="34"/>
      <c r="Y33" s="15"/>
      <c r="Z33" s="34">
        <v>78166666.670000002</v>
      </c>
      <c r="AA33" s="59">
        <f>SUM(W33:Z33)</f>
        <v>78166666.670000002</v>
      </c>
      <c r="AB33" s="124">
        <f t="shared" si="2"/>
        <v>0.60594315248062014</v>
      </c>
      <c r="AC33" s="37"/>
      <c r="AD33" s="36" t="s">
        <v>44</v>
      </c>
      <c r="AE33" s="2" t="s">
        <v>133</v>
      </c>
    </row>
    <row r="34" spans="1:31" ht="85.5" x14ac:dyDescent="0.2">
      <c r="A34" s="1">
        <v>242</v>
      </c>
      <c r="B34" s="3" t="s">
        <v>36</v>
      </c>
      <c r="C34" s="3" t="s">
        <v>37</v>
      </c>
      <c r="D34" s="3" t="s">
        <v>54</v>
      </c>
      <c r="E34" s="29" t="s">
        <v>55</v>
      </c>
      <c r="F34" s="30" t="s">
        <v>56</v>
      </c>
      <c r="G34" s="70">
        <v>2021680010160</v>
      </c>
      <c r="H34" s="4" t="s">
        <v>128</v>
      </c>
      <c r="I34" s="43"/>
      <c r="J34" s="31">
        <v>44927</v>
      </c>
      <c r="K34" s="31">
        <v>45291</v>
      </c>
      <c r="L34" s="61">
        <v>1</v>
      </c>
      <c r="M34" s="68">
        <v>0.16600000000000001</v>
      </c>
      <c r="N34" s="62">
        <f t="shared" si="0"/>
        <v>0.16600000000000001</v>
      </c>
      <c r="O34" s="32"/>
      <c r="P34" s="33"/>
      <c r="Q34" s="34"/>
      <c r="R34" s="34"/>
      <c r="S34" s="15"/>
      <c r="T34" s="33">
        <v>79800000</v>
      </c>
      <c r="U34" s="59">
        <f t="shared" si="3"/>
        <v>79800000</v>
      </c>
      <c r="W34" s="34"/>
      <c r="X34" s="34"/>
      <c r="Y34" s="15"/>
      <c r="Z34" s="34">
        <v>43240000</v>
      </c>
      <c r="AA34" s="59">
        <f>SUM(W34:Z34)</f>
        <v>43240000</v>
      </c>
      <c r="AB34" s="124">
        <f t="shared" si="2"/>
        <v>0.5418546365914787</v>
      </c>
      <c r="AC34" s="35"/>
      <c r="AD34" s="36" t="s">
        <v>44</v>
      </c>
      <c r="AE34" s="2" t="s">
        <v>133</v>
      </c>
    </row>
    <row r="35" spans="1:31" ht="85.5" x14ac:dyDescent="0.2">
      <c r="A35" s="1">
        <v>243</v>
      </c>
      <c r="B35" s="3" t="s">
        <v>36</v>
      </c>
      <c r="C35" s="3" t="s">
        <v>37</v>
      </c>
      <c r="D35" s="3" t="s">
        <v>54</v>
      </c>
      <c r="E35" s="29" t="s">
        <v>83</v>
      </c>
      <c r="F35" s="30" t="s">
        <v>84</v>
      </c>
      <c r="G35" s="70">
        <v>2021680010160</v>
      </c>
      <c r="H35" s="4" t="s">
        <v>128</v>
      </c>
      <c r="I35" s="10"/>
      <c r="J35" s="31">
        <v>44927</v>
      </c>
      <c r="K35" s="31">
        <v>45291</v>
      </c>
      <c r="L35" s="61">
        <v>1</v>
      </c>
      <c r="M35" s="68">
        <v>0.16600000000000001</v>
      </c>
      <c r="N35" s="62">
        <f t="shared" si="0"/>
        <v>0.16600000000000001</v>
      </c>
      <c r="O35" s="32"/>
      <c r="P35" s="33"/>
      <c r="Q35" s="34"/>
      <c r="R35" s="34"/>
      <c r="S35" s="15"/>
      <c r="T35" s="33">
        <v>54000000</v>
      </c>
      <c r="U35" s="59">
        <f t="shared" si="3"/>
        <v>54000000</v>
      </c>
      <c r="W35" s="34"/>
      <c r="X35" s="34"/>
      <c r="Y35" s="15"/>
      <c r="Z35" s="34">
        <v>12000000</v>
      </c>
      <c r="AA35" s="59">
        <f>SUM(W35:Z35)</f>
        <v>12000000</v>
      </c>
      <c r="AB35" s="124">
        <f t="shared" si="2"/>
        <v>0.22222222222222221</v>
      </c>
      <c r="AC35" s="35"/>
      <c r="AD35" s="36" t="s">
        <v>44</v>
      </c>
      <c r="AE35" s="2" t="s">
        <v>133</v>
      </c>
    </row>
    <row r="36" spans="1:31" ht="71.25" x14ac:dyDescent="0.2">
      <c r="A36" s="1">
        <v>244</v>
      </c>
      <c r="B36" s="3" t="s">
        <v>36</v>
      </c>
      <c r="C36" s="3" t="s">
        <v>37</v>
      </c>
      <c r="D36" s="3" t="s">
        <v>63</v>
      </c>
      <c r="E36" s="29" t="s">
        <v>64</v>
      </c>
      <c r="F36" s="30" t="s">
        <v>65</v>
      </c>
      <c r="G36" s="70">
        <v>2021680010157</v>
      </c>
      <c r="H36" s="4" t="s">
        <v>144</v>
      </c>
      <c r="I36" s="9"/>
      <c r="J36" s="31">
        <v>44927</v>
      </c>
      <c r="K36" s="31">
        <v>45291</v>
      </c>
      <c r="L36" s="108">
        <v>1</v>
      </c>
      <c r="M36" s="111">
        <v>0.16600000000000001</v>
      </c>
      <c r="N36" s="114">
        <f t="shared" si="0"/>
        <v>0.16600000000000001</v>
      </c>
      <c r="O36" s="32"/>
      <c r="P36" s="33">
        <v>51000000</v>
      </c>
      <c r="Q36" s="34"/>
      <c r="R36" s="34"/>
      <c r="S36" s="15"/>
      <c r="T36" s="33"/>
      <c r="U36" s="75">
        <f>SUM(P36:T37)</f>
        <v>101000000</v>
      </c>
      <c r="V36" s="34">
        <v>24000000</v>
      </c>
      <c r="W36" s="34"/>
      <c r="X36" s="34"/>
      <c r="Y36" s="15"/>
      <c r="Z36" s="34"/>
      <c r="AA36" s="75">
        <f>SUM(V36:Z37)</f>
        <v>24000000</v>
      </c>
      <c r="AB36" s="126">
        <f t="shared" si="2"/>
        <v>0.23762376237623761</v>
      </c>
      <c r="AC36" s="96"/>
      <c r="AD36" s="73" t="s">
        <v>44</v>
      </c>
      <c r="AE36" s="98" t="s">
        <v>133</v>
      </c>
    </row>
    <row r="37" spans="1:31" ht="71.25" x14ac:dyDescent="0.2">
      <c r="A37" s="1">
        <v>244</v>
      </c>
      <c r="B37" s="3" t="s">
        <v>36</v>
      </c>
      <c r="C37" s="3" t="s">
        <v>37</v>
      </c>
      <c r="D37" s="3" t="s">
        <v>63</v>
      </c>
      <c r="E37" s="29" t="s">
        <v>64</v>
      </c>
      <c r="F37" s="30" t="s">
        <v>65</v>
      </c>
      <c r="G37" s="70">
        <v>2021680010086</v>
      </c>
      <c r="H37" s="4" t="s">
        <v>132</v>
      </c>
      <c r="I37" s="10"/>
      <c r="J37" s="31">
        <v>44927</v>
      </c>
      <c r="K37" s="31">
        <v>45291</v>
      </c>
      <c r="L37" s="110"/>
      <c r="M37" s="113"/>
      <c r="N37" s="115"/>
      <c r="O37" s="32"/>
      <c r="P37" s="33"/>
      <c r="Q37" s="34"/>
      <c r="R37" s="34"/>
      <c r="S37" s="15"/>
      <c r="T37" s="33">
        <v>50000000</v>
      </c>
      <c r="U37" s="76"/>
      <c r="V37" s="34"/>
      <c r="W37" s="34"/>
      <c r="X37" s="34"/>
      <c r="Y37" s="15"/>
      <c r="Z37" s="34"/>
      <c r="AA37" s="76"/>
      <c r="AB37" s="127"/>
      <c r="AC37" s="97"/>
      <c r="AD37" s="74"/>
      <c r="AE37" s="99"/>
    </row>
    <row r="38" spans="1:31" ht="71.25" x14ac:dyDescent="0.2">
      <c r="A38" s="1">
        <v>245</v>
      </c>
      <c r="B38" s="3" t="s">
        <v>36</v>
      </c>
      <c r="C38" s="3" t="s">
        <v>37</v>
      </c>
      <c r="D38" s="3" t="s">
        <v>63</v>
      </c>
      <c r="E38" s="29" t="s">
        <v>79</v>
      </c>
      <c r="F38" s="30" t="s">
        <v>80</v>
      </c>
      <c r="G38" s="70">
        <v>2020680010034</v>
      </c>
      <c r="H38" s="4" t="s">
        <v>143</v>
      </c>
      <c r="I38" s="41"/>
      <c r="J38" s="31">
        <v>44927</v>
      </c>
      <c r="K38" s="31">
        <v>45291</v>
      </c>
      <c r="L38" s="61">
        <v>3</v>
      </c>
      <c r="M38" s="68">
        <v>0.16600000000000001</v>
      </c>
      <c r="N38" s="62">
        <f t="shared" si="0"/>
        <v>5.5333333333333339E-2</v>
      </c>
      <c r="O38" s="32"/>
      <c r="P38" s="33">
        <v>235800000</v>
      </c>
      <c r="Q38" s="34"/>
      <c r="R38" s="34"/>
      <c r="S38" s="15"/>
      <c r="T38" s="33"/>
      <c r="U38" s="59">
        <f t="shared" si="3"/>
        <v>235800000</v>
      </c>
      <c r="V38" s="39">
        <v>197200000</v>
      </c>
      <c r="W38" s="39"/>
      <c r="X38" s="39"/>
      <c r="Y38" s="66"/>
      <c r="Z38" s="39"/>
      <c r="AA38" s="59">
        <f>SUM(V38:Z38)</f>
        <v>197200000</v>
      </c>
      <c r="AB38" s="124">
        <f t="shared" si="2"/>
        <v>0.83630195080576764</v>
      </c>
      <c r="AC38" s="37"/>
      <c r="AD38" s="36" t="s">
        <v>44</v>
      </c>
      <c r="AE38" s="2" t="s">
        <v>133</v>
      </c>
    </row>
    <row r="39" spans="1:31" ht="85.5" x14ac:dyDescent="0.2">
      <c r="A39" s="1">
        <v>246</v>
      </c>
      <c r="B39" s="2" t="s">
        <v>36</v>
      </c>
      <c r="C39" s="2" t="s">
        <v>37</v>
      </c>
      <c r="D39" s="2" t="s">
        <v>63</v>
      </c>
      <c r="E39" s="29" t="s">
        <v>125</v>
      </c>
      <c r="F39" s="30" t="s">
        <v>126</v>
      </c>
      <c r="G39" s="70">
        <v>2021680010160</v>
      </c>
      <c r="H39" s="6" t="s">
        <v>128</v>
      </c>
      <c r="I39" s="10"/>
      <c r="J39" s="31">
        <v>44927</v>
      </c>
      <c r="K39" s="31">
        <v>45291</v>
      </c>
      <c r="L39" s="61">
        <v>1</v>
      </c>
      <c r="M39" s="68">
        <v>0.16600000000000001</v>
      </c>
      <c r="N39" s="62">
        <f t="shared" si="0"/>
        <v>0.16600000000000001</v>
      </c>
      <c r="O39" s="32"/>
      <c r="P39" s="33"/>
      <c r="Q39" s="34"/>
      <c r="R39" s="34"/>
      <c r="S39" s="15"/>
      <c r="T39" s="33">
        <v>50400000</v>
      </c>
      <c r="U39" s="59">
        <f t="shared" si="3"/>
        <v>50400000</v>
      </c>
      <c r="V39" s="34"/>
      <c r="W39" s="34"/>
      <c r="X39" s="34"/>
      <c r="Y39" s="15"/>
      <c r="Z39" s="34"/>
      <c r="AA39" s="59">
        <f t="shared" ref="AA39:AA42" si="5">SUM(V39:Z39)</f>
        <v>0</v>
      </c>
      <c r="AB39" s="124">
        <f t="shared" si="2"/>
        <v>0</v>
      </c>
      <c r="AC39" s="37"/>
      <c r="AD39" s="36" t="s">
        <v>44</v>
      </c>
      <c r="AE39" s="2" t="s">
        <v>133</v>
      </c>
    </row>
    <row r="40" spans="1:31" ht="57" x14ac:dyDescent="0.2">
      <c r="A40" s="1">
        <v>262</v>
      </c>
      <c r="B40" s="2" t="s">
        <v>36</v>
      </c>
      <c r="C40" s="2" t="s">
        <v>85</v>
      </c>
      <c r="D40" s="2" t="s">
        <v>86</v>
      </c>
      <c r="E40" s="29" t="s">
        <v>87</v>
      </c>
      <c r="F40" s="30" t="s">
        <v>88</v>
      </c>
      <c r="G40" s="70">
        <v>2022680010076</v>
      </c>
      <c r="H40" s="4" t="s">
        <v>145</v>
      </c>
      <c r="I40" s="41"/>
      <c r="J40" s="31">
        <v>44927</v>
      </c>
      <c r="K40" s="31">
        <v>45291</v>
      </c>
      <c r="L40" s="61">
        <v>1</v>
      </c>
      <c r="M40" s="68">
        <v>0.16600000000000001</v>
      </c>
      <c r="N40" s="62">
        <f t="shared" si="0"/>
        <v>0.16600000000000001</v>
      </c>
      <c r="O40" s="32"/>
      <c r="P40" s="33">
        <v>20000000</v>
      </c>
      <c r="Q40" s="34"/>
      <c r="R40" s="34"/>
      <c r="S40" s="15"/>
      <c r="T40" s="33"/>
      <c r="U40" s="59">
        <f t="shared" si="3"/>
        <v>20000000</v>
      </c>
      <c r="V40" s="39"/>
      <c r="W40" s="39"/>
      <c r="X40" s="39"/>
      <c r="Y40" s="66"/>
      <c r="Z40" s="39"/>
      <c r="AA40" s="59">
        <f t="shared" si="5"/>
        <v>0</v>
      </c>
      <c r="AB40" s="124">
        <f t="shared" si="2"/>
        <v>0</v>
      </c>
      <c r="AC40" s="37"/>
      <c r="AD40" s="36" t="s">
        <v>44</v>
      </c>
      <c r="AE40" s="2" t="s">
        <v>133</v>
      </c>
    </row>
    <row r="41" spans="1:31" ht="71.25" x14ac:dyDescent="0.2">
      <c r="A41" s="1">
        <v>263</v>
      </c>
      <c r="B41" s="2" t="s">
        <v>36</v>
      </c>
      <c r="C41" s="2" t="s">
        <v>85</v>
      </c>
      <c r="D41" s="2" t="s">
        <v>86</v>
      </c>
      <c r="E41" s="29" t="s">
        <v>89</v>
      </c>
      <c r="F41" s="30" t="s">
        <v>90</v>
      </c>
      <c r="G41" s="70">
        <v>2022680010089</v>
      </c>
      <c r="H41" s="4" t="s">
        <v>146</v>
      </c>
      <c r="I41" s="10"/>
      <c r="J41" s="31">
        <v>44927</v>
      </c>
      <c r="K41" s="31">
        <v>45291</v>
      </c>
      <c r="L41" s="62">
        <v>1</v>
      </c>
      <c r="M41" s="68">
        <v>0.16600000000000001</v>
      </c>
      <c r="N41" s="62">
        <f t="shared" si="0"/>
        <v>0.16600000000000001</v>
      </c>
      <c r="O41" s="32"/>
      <c r="P41" s="33">
        <v>66000000</v>
      </c>
      <c r="Q41" s="34"/>
      <c r="R41" s="34"/>
      <c r="S41" s="15"/>
      <c r="T41" s="33"/>
      <c r="U41" s="59">
        <f t="shared" si="3"/>
        <v>66000000</v>
      </c>
      <c r="V41" s="34"/>
      <c r="W41" s="34"/>
      <c r="X41" s="34"/>
      <c r="Y41" s="15"/>
      <c r="Z41" s="34"/>
      <c r="AA41" s="59">
        <f t="shared" si="5"/>
        <v>0</v>
      </c>
      <c r="AB41" s="124">
        <f t="shared" si="2"/>
        <v>0</v>
      </c>
      <c r="AC41" s="37"/>
      <c r="AD41" s="36" t="s">
        <v>44</v>
      </c>
      <c r="AE41" s="2" t="s">
        <v>133</v>
      </c>
    </row>
    <row r="42" spans="1:31" ht="57" x14ac:dyDescent="0.2">
      <c r="A42" s="1">
        <v>264</v>
      </c>
      <c r="B42" s="2" t="s">
        <v>36</v>
      </c>
      <c r="C42" s="2" t="s">
        <v>85</v>
      </c>
      <c r="D42" s="2" t="s">
        <v>86</v>
      </c>
      <c r="E42" s="29" t="s">
        <v>91</v>
      </c>
      <c r="F42" s="30" t="s">
        <v>92</v>
      </c>
      <c r="G42" s="70">
        <v>2022680010075</v>
      </c>
      <c r="H42" s="4" t="s">
        <v>147</v>
      </c>
      <c r="I42" s="38"/>
      <c r="J42" s="31">
        <v>44927</v>
      </c>
      <c r="K42" s="31">
        <v>45291</v>
      </c>
      <c r="L42" s="61">
        <v>1</v>
      </c>
      <c r="M42" s="68">
        <v>0.16600000000000001</v>
      </c>
      <c r="N42" s="62">
        <f t="shared" si="0"/>
        <v>0.16600000000000001</v>
      </c>
      <c r="O42" s="32"/>
      <c r="P42" s="33">
        <v>50000000</v>
      </c>
      <c r="Q42" s="34"/>
      <c r="R42" s="34"/>
      <c r="S42" s="15"/>
      <c r="T42" s="33"/>
      <c r="U42" s="59">
        <f t="shared" si="3"/>
        <v>50000000</v>
      </c>
      <c r="V42" s="39"/>
      <c r="W42" s="39"/>
      <c r="X42" s="39"/>
      <c r="Y42" s="66"/>
      <c r="Z42" s="39"/>
      <c r="AA42" s="59">
        <f t="shared" si="5"/>
        <v>0</v>
      </c>
      <c r="AB42" s="124">
        <f t="shared" si="2"/>
        <v>0</v>
      </c>
      <c r="AC42" s="37"/>
      <c r="AD42" s="36" t="s">
        <v>44</v>
      </c>
      <c r="AE42" s="2" t="s">
        <v>133</v>
      </c>
    </row>
    <row r="43" spans="1:31" ht="42.75" x14ac:dyDescent="0.2">
      <c r="A43" s="1">
        <v>265</v>
      </c>
      <c r="B43" s="3" t="s">
        <v>36</v>
      </c>
      <c r="C43" s="3" t="s">
        <v>85</v>
      </c>
      <c r="D43" s="3" t="s">
        <v>93</v>
      </c>
      <c r="E43" s="29" t="s">
        <v>94</v>
      </c>
      <c r="F43" s="30" t="s">
        <v>95</v>
      </c>
      <c r="G43" s="70">
        <v>2020680010052</v>
      </c>
      <c r="H43" s="4" t="s">
        <v>148</v>
      </c>
      <c r="I43" s="9"/>
      <c r="J43" s="31">
        <v>44927</v>
      </c>
      <c r="K43" s="31">
        <v>45291</v>
      </c>
      <c r="L43" s="61">
        <v>1</v>
      </c>
      <c r="M43" s="68">
        <v>0.5</v>
      </c>
      <c r="N43" s="62">
        <f t="shared" si="0"/>
        <v>0.5</v>
      </c>
      <c r="O43" s="32"/>
      <c r="P43" s="33">
        <v>33000000</v>
      </c>
      <c r="Q43" s="34"/>
      <c r="R43" s="34"/>
      <c r="S43" s="15"/>
      <c r="T43" s="33"/>
      <c r="U43" s="59">
        <f t="shared" si="3"/>
        <v>33000000</v>
      </c>
      <c r="V43" s="34">
        <v>48000000</v>
      </c>
      <c r="W43" s="34"/>
      <c r="X43" s="34"/>
      <c r="Y43" s="15"/>
      <c r="Z43" s="34"/>
      <c r="AA43" s="59">
        <f>SUM(V43:Z43)</f>
        <v>48000000</v>
      </c>
      <c r="AB43" s="124">
        <f t="shared" si="2"/>
        <v>1.4545454545454546</v>
      </c>
      <c r="AC43" s="35"/>
      <c r="AD43" s="36" t="s">
        <v>44</v>
      </c>
      <c r="AE43" s="2" t="s">
        <v>133</v>
      </c>
    </row>
    <row r="44" spans="1:31" ht="45" x14ac:dyDescent="0.2">
      <c r="A44" s="1">
        <v>266</v>
      </c>
      <c r="B44" s="2" t="s">
        <v>36</v>
      </c>
      <c r="C44" s="2" t="s">
        <v>85</v>
      </c>
      <c r="D44" s="2" t="s">
        <v>93</v>
      </c>
      <c r="E44" s="29" t="s">
        <v>96</v>
      </c>
      <c r="F44" s="30" t="s">
        <v>97</v>
      </c>
      <c r="G44" s="70">
        <v>2020680010052</v>
      </c>
      <c r="H44" s="4" t="s">
        <v>148</v>
      </c>
      <c r="I44" s="9"/>
      <c r="J44" s="31">
        <v>44927</v>
      </c>
      <c r="K44" s="31">
        <v>45291</v>
      </c>
      <c r="L44" s="61">
        <v>1</v>
      </c>
      <c r="M44" s="68">
        <v>0.16600000000000001</v>
      </c>
      <c r="N44" s="62">
        <f t="shared" si="0"/>
        <v>0.16600000000000001</v>
      </c>
      <c r="O44" s="32"/>
      <c r="P44" s="33">
        <v>20000000</v>
      </c>
      <c r="Q44" s="34"/>
      <c r="R44" s="34"/>
      <c r="S44" s="15"/>
      <c r="T44" s="33"/>
      <c r="U44" s="59">
        <f t="shared" si="3"/>
        <v>20000000</v>
      </c>
      <c r="V44" s="34"/>
      <c r="W44" s="34"/>
      <c r="X44" s="34"/>
      <c r="Y44" s="15"/>
      <c r="Z44" s="34"/>
      <c r="AA44" s="59">
        <f>SUM(V44:Z44)</f>
        <v>0</v>
      </c>
      <c r="AB44" s="124">
        <f t="shared" si="2"/>
        <v>0</v>
      </c>
      <c r="AC44" s="35"/>
      <c r="AD44" s="36" t="s">
        <v>44</v>
      </c>
      <c r="AE44" s="2" t="s">
        <v>133</v>
      </c>
    </row>
    <row r="45" spans="1:31" ht="60" x14ac:dyDescent="0.2">
      <c r="A45" s="1">
        <v>267</v>
      </c>
      <c r="B45" s="2" t="s">
        <v>36</v>
      </c>
      <c r="C45" s="2" t="s">
        <v>85</v>
      </c>
      <c r="D45" s="2" t="s">
        <v>93</v>
      </c>
      <c r="E45" s="29" t="s">
        <v>98</v>
      </c>
      <c r="F45" s="30" t="s">
        <v>99</v>
      </c>
      <c r="G45" s="70">
        <v>2020680010052</v>
      </c>
      <c r="H45" s="4" t="s">
        <v>148</v>
      </c>
      <c r="I45" s="10"/>
      <c r="J45" s="31">
        <v>44927</v>
      </c>
      <c r="K45" s="31">
        <v>45291</v>
      </c>
      <c r="L45" s="62">
        <v>1</v>
      </c>
      <c r="M45" s="68">
        <v>0.16600000000000001</v>
      </c>
      <c r="N45" s="62">
        <f t="shared" si="0"/>
        <v>0.16600000000000001</v>
      </c>
      <c r="O45" s="32"/>
      <c r="P45" s="33">
        <v>270000000</v>
      </c>
      <c r="Q45" s="34"/>
      <c r="R45" s="34"/>
      <c r="S45" s="15"/>
      <c r="T45" s="33"/>
      <c r="U45" s="59">
        <f t="shared" si="3"/>
        <v>270000000</v>
      </c>
      <c r="V45" s="34">
        <v>74709387.700000003</v>
      </c>
      <c r="W45" s="34"/>
      <c r="X45" s="34"/>
      <c r="Y45" s="15"/>
      <c r="Z45" s="34"/>
      <c r="AA45" s="59">
        <f>SUM(V45:Z45)</f>
        <v>74709387.700000003</v>
      </c>
      <c r="AB45" s="124">
        <f t="shared" si="2"/>
        <v>0.27670143592592594</v>
      </c>
      <c r="AC45" s="35"/>
      <c r="AD45" s="36" t="s">
        <v>44</v>
      </c>
      <c r="AE45" s="2" t="s">
        <v>133</v>
      </c>
    </row>
    <row r="46" spans="1:31" ht="45" x14ac:dyDescent="0.2">
      <c r="A46" s="1">
        <v>268</v>
      </c>
      <c r="B46" s="2" t="s">
        <v>36</v>
      </c>
      <c r="C46" s="2" t="s">
        <v>85</v>
      </c>
      <c r="D46" s="2" t="s">
        <v>93</v>
      </c>
      <c r="E46" s="29" t="s">
        <v>100</v>
      </c>
      <c r="F46" s="30" t="s">
        <v>101</v>
      </c>
      <c r="G46" s="70">
        <v>2020680010052</v>
      </c>
      <c r="H46" s="4" t="s">
        <v>148</v>
      </c>
      <c r="I46" s="9"/>
      <c r="J46" s="31">
        <v>44927</v>
      </c>
      <c r="K46" s="31">
        <v>45291</v>
      </c>
      <c r="L46" s="62">
        <v>1</v>
      </c>
      <c r="M46" s="68">
        <v>0.16600000000000001</v>
      </c>
      <c r="N46" s="62">
        <f t="shared" si="0"/>
        <v>0.16600000000000001</v>
      </c>
      <c r="O46" s="32"/>
      <c r="P46" s="33">
        <v>80000000</v>
      </c>
      <c r="Q46" s="34"/>
      <c r="R46" s="34"/>
      <c r="S46" s="15"/>
      <c r="T46" s="33"/>
      <c r="U46" s="59">
        <f t="shared" si="3"/>
        <v>80000000</v>
      </c>
      <c r="V46" s="34">
        <v>20000000</v>
      </c>
      <c r="W46" s="34"/>
      <c r="X46" s="34"/>
      <c r="Y46" s="15"/>
      <c r="Z46" s="34"/>
      <c r="AA46" s="59">
        <f>SUM(V46:Z46)</f>
        <v>20000000</v>
      </c>
      <c r="AB46" s="124">
        <f t="shared" si="2"/>
        <v>0.25</v>
      </c>
      <c r="AC46" s="35"/>
      <c r="AD46" s="36" t="s">
        <v>44</v>
      </c>
      <c r="AE46" s="2" t="s">
        <v>133</v>
      </c>
    </row>
    <row r="47" spans="1:31" ht="60" x14ac:dyDescent="0.2">
      <c r="A47" s="1">
        <v>269</v>
      </c>
      <c r="B47" s="2" t="s">
        <v>36</v>
      </c>
      <c r="C47" s="2" t="s">
        <v>85</v>
      </c>
      <c r="D47" s="2" t="s">
        <v>93</v>
      </c>
      <c r="E47" s="29" t="s">
        <v>102</v>
      </c>
      <c r="F47" s="30" t="s">
        <v>103</v>
      </c>
      <c r="G47" s="70">
        <v>2020680010052</v>
      </c>
      <c r="H47" s="4" t="s">
        <v>148</v>
      </c>
      <c r="I47" s="10"/>
      <c r="J47" s="31">
        <v>44927</v>
      </c>
      <c r="K47" s="31">
        <v>45291</v>
      </c>
      <c r="L47" s="62">
        <v>1</v>
      </c>
      <c r="M47" s="68">
        <v>0.16600000000000001</v>
      </c>
      <c r="N47" s="62">
        <f t="shared" si="0"/>
        <v>0.16600000000000001</v>
      </c>
      <c r="O47" s="32"/>
      <c r="P47" s="33">
        <v>20000000</v>
      </c>
      <c r="Q47" s="34"/>
      <c r="R47" s="34"/>
      <c r="S47" s="15"/>
      <c r="T47" s="33"/>
      <c r="U47" s="59">
        <f t="shared" si="3"/>
        <v>20000000</v>
      </c>
      <c r="V47" s="34"/>
      <c r="W47" s="34"/>
      <c r="X47" s="34"/>
      <c r="Y47" s="15"/>
      <c r="Z47" s="34"/>
      <c r="AA47" s="59">
        <f>SUM(V47:Z47)</f>
        <v>0</v>
      </c>
      <c r="AB47" s="124">
        <f t="shared" si="2"/>
        <v>0</v>
      </c>
      <c r="AC47" s="35"/>
      <c r="AD47" s="36" t="s">
        <v>44</v>
      </c>
      <c r="AE47" s="2" t="s">
        <v>133</v>
      </c>
    </row>
    <row r="48" spans="1:31" ht="42.75" x14ac:dyDescent="0.2">
      <c r="A48" s="1">
        <v>270</v>
      </c>
      <c r="B48" s="3" t="s">
        <v>36</v>
      </c>
      <c r="C48" s="3" t="s">
        <v>85</v>
      </c>
      <c r="D48" s="3" t="s">
        <v>93</v>
      </c>
      <c r="E48" s="29" t="s">
        <v>104</v>
      </c>
      <c r="F48" s="30" t="s">
        <v>105</v>
      </c>
      <c r="G48" s="70">
        <v>2020680010052</v>
      </c>
      <c r="H48" s="4" t="s">
        <v>148</v>
      </c>
      <c r="I48" s="10"/>
      <c r="J48" s="31">
        <v>44927</v>
      </c>
      <c r="K48" s="31">
        <v>45291</v>
      </c>
      <c r="L48" s="108">
        <v>1</v>
      </c>
      <c r="M48" s="111">
        <v>0.16600000000000001</v>
      </c>
      <c r="N48" s="114">
        <f t="shared" si="0"/>
        <v>0.16600000000000001</v>
      </c>
      <c r="O48" s="32"/>
      <c r="P48" s="33">
        <v>277000000</v>
      </c>
      <c r="Q48" s="34"/>
      <c r="R48" s="34"/>
      <c r="S48" s="15"/>
      <c r="T48" s="33"/>
      <c r="U48" s="75">
        <f>SUM(P48:T49)</f>
        <v>427000000</v>
      </c>
      <c r="V48" s="34">
        <v>72000000</v>
      </c>
      <c r="W48" s="34"/>
      <c r="X48" s="34"/>
      <c r="Y48" s="15"/>
      <c r="Z48" s="34"/>
      <c r="AA48" s="75">
        <f>SUM(V48:Z49)</f>
        <v>72000000</v>
      </c>
      <c r="AB48" s="126">
        <f t="shared" si="2"/>
        <v>0.16861826697892271</v>
      </c>
      <c r="AC48" s="96"/>
      <c r="AD48" s="73" t="s">
        <v>44</v>
      </c>
      <c r="AE48" s="98" t="s">
        <v>133</v>
      </c>
    </row>
    <row r="49" spans="1:74" ht="56.1" customHeight="1" x14ac:dyDescent="0.2">
      <c r="A49" s="1">
        <v>270</v>
      </c>
      <c r="B49" s="3" t="s">
        <v>36</v>
      </c>
      <c r="C49" s="3" t="s">
        <v>85</v>
      </c>
      <c r="D49" s="3" t="s">
        <v>93</v>
      </c>
      <c r="E49" s="29" t="s">
        <v>104</v>
      </c>
      <c r="F49" s="30" t="s">
        <v>105</v>
      </c>
      <c r="G49" s="70">
        <v>2021680010164</v>
      </c>
      <c r="H49" s="4" t="s">
        <v>149</v>
      </c>
      <c r="I49" s="10"/>
      <c r="J49" s="31">
        <v>44927</v>
      </c>
      <c r="K49" s="31">
        <v>45291</v>
      </c>
      <c r="L49" s="110"/>
      <c r="M49" s="113"/>
      <c r="N49" s="115"/>
      <c r="O49" s="32"/>
      <c r="P49" s="33">
        <v>150000000</v>
      </c>
      <c r="Q49" s="34"/>
      <c r="R49" s="34"/>
      <c r="S49" s="15"/>
      <c r="T49" s="33"/>
      <c r="U49" s="76"/>
      <c r="V49" s="34"/>
      <c r="W49" s="34"/>
      <c r="X49" s="34"/>
      <c r="Y49" s="15"/>
      <c r="Z49" s="34"/>
      <c r="AA49" s="76"/>
      <c r="AB49" s="127"/>
      <c r="AC49" s="97"/>
      <c r="AD49" s="74"/>
      <c r="AE49" s="99"/>
    </row>
    <row r="50" spans="1:74" ht="42" customHeight="1" x14ac:dyDescent="0.2">
      <c r="A50" s="1">
        <v>271</v>
      </c>
      <c r="B50" s="3" t="s">
        <v>36</v>
      </c>
      <c r="C50" s="3" t="s">
        <v>85</v>
      </c>
      <c r="D50" s="3" t="s">
        <v>93</v>
      </c>
      <c r="E50" s="29" t="s">
        <v>108</v>
      </c>
      <c r="F50" s="30" t="s">
        <v>109</v>
      </c>
      <c r="G50" s="70">
        <v>2020680010052</v>
      </c>
      <c r="H50" s="4" t="s">
        <v>148</v>
      </c>
      <c r="I50" s="10"/>
      <c r="J50" s="31">
        <v>44927</v>
      </c>
      <c r="K50" s="31">
        <v>45291</v>
      </c>
      <c r="L50" s="114">
        <v>1</v>
      </c>
      <c r="M50" s="111">
        <v>0.16600000000000001</v>
      </c>
      <c r="N50" s="114">
        <f t="shared" si="0"/>
        <v>0.16600000000000001</v>
      </c>
      <c r="O50" s="32"/>
      <c r="P50" s="40">
        <v>110000000</v>
      </c>
      <c r="Q50" s="34"/>
      <c r="R50" s="34"/>
      <c r="S50" s="15"/>
      <c r="T50" s="33"/>
      <c r="U50" s="75">
        <f>SUM(P50:T51)</f>
        <v>260000000</v>
      </c>
      <c r="V50" s="34"/>
      <c r="W50" s="34"/>
      <c r="X50" s="34"/>
      <c r="Y50" s="15"/>
      <c r="Z50" s="34"/>
      <c r="AA50" s="75">
        <f>SUM(V50:Z51)</f>
        <v>0</v>
      </c>
      <c r="AB50" s="126">
        <f t="shared" si="2"/>
        <v>0</v>
      </c>
      <c r="AC50" s="96"/>
      <c r="AD50" s="73" t="s">
        <v>44</v>
      </c>
      <c r="AE50" s="98" t="s">
        <v>133</v>
      </c>
    </row>
    <row r="51" spans="1:74" ht="69" customHeight="1" x14ac:dyDescent="0.2">
      <c r="A51" s="1">
        <v>271</v>
      </c>
      <c r="B51" s="3" t="s">
        <v>36</v>
      </c>
      <c r="C51" s="3" t="s">
        <v>85</v>
      </c>
      <c r="D51" s="3" t="s">
        <v>93</v>
      </c>
      <c r="E51" s="29" t="s">
        <v>108</v>
      </c>
      <c r="F51" s="30" t="s">
        <v>109</v>
      </c>
      <c r="G51" s="70">
        <v>2021680010164</v>
      </c>
      <c r="H51" s="4" t="s">
        <v>149</v>
      </c>
      <c r="I51" s="10"/>
      <c r="J51" s="31">
        <v>44927</v>
      </c>
      <c r="K51" s="31">
        <v>45291</v>
      </c>
      <c r="L51" s="115"/>
      <c r="M51" s="113"/>
      <c r="N51" s="115"/>
      <c r="O51" s="32"/>
      <c r="P51" s="33">
        <v>150000000</v>
      </c>
      <c r="Q51" s="34"/>
      <c r="R51" s="34"/>
      <c r="S51" s="15"/>
      <c r="T51" s="33"/>
      <c r="U51" s="76"/>
      <c r="V51" s="34"/>
      <c r="W51" s="34"/>
      <c r="X51" s="34"/>
      <c r="Y51" s="15"/>
      <c r="Z51" s="34"/>
      <c r="AA51" s="76"/>
      <c r="AB51" s="127"/>
      <c r="AC51" s="97"/>
      <c r="AD51" s="74"/>
      <c r="AE51" s="99"/>
    </row>
    <row r="52" spans="1:74" ht="66.75" customHeight="1" x14ac:dyDescent="0.2">
      <c r="A52" s="1">
        <v>272</v>
      </c>
      <c r="B52" s="3" t="s">
        <v>36</v>
      </c>
      <c r="C52" s="3" t="s">
        <v>85</v>
      </c>
      <c r="D52" s="3" t="s">
        <v>93</v>
      </c>
      <c r="E52" s="29" t="s">
        <v>106</v>
      </c>
      <c r="F52" s="30" t="s">
        <v>107</v>
      </c>
      <c r="G52" s="70">
        <v>2020680010052</v>
      </c>
      <c r="H52" s="4" t="s">
        <v>148</v>
      </c>
      <c r="I52" s="10"/>
      <c r="J52" s="31">
        <v>44927</v>
      </c>
      <c r="K52" s="31">
        <v>45291</v>
      </c>
      <c r="L52" s="61">
        <v>1</v>
      </c>
      <c r="M52" s="68">
        <v>0.16600000000000001</v>
      </c>
      <c r="N52" s="62">
        <f t="shared" si="0"/>
        <v>0.16600000000000001</v>
      </c>
      <c r="O52" s="32"/>
      <c r="P52" s="40">
        <v>90000000</v>
      </c>
      <c r="Q52" s="34"/>
      <c r="R52" s="34"/>
      <c r="S52" s="15"/>
      <c r="T52" s="33"/>
      <c r="U52" s="59">
        <f t="shared" si="3"/>
        <v>90000000</v>
      </c>
      <c r="V52" s="34"/>
      <c r="W52" s="34"/>
      <c r="X52" s="34"/>
      <c r="Y52" s="15"/>
      <c r="Z52" s="34"/>
      <c r="AA52" s="59">
        <f t="shared" ref="AA52:AA53" si="6">SUM(V52:Z52)</f>
        <v>0</v>
      </c>
      <c r="AB52" s="124">
        <f t="shared" si="2"/>
        <v>0</v>
      </c>
      <c r="AC52" s="37"/>
      <c r="AD52" s="36" t="s">
        <v>44</v>
      </c>
      <c r="AE52" s="2" t="s">
        <v>133</v>
      </c>
    </row>
    <row r="53" spans="1:74" ht="80.25" customHeight="1" x14ac:dyDescent="0.2">
      <c r="A53" s="1">
        <v>273</v>
      </c>
      <c r="B53" s="2" t="s">
        <v>36</v>
      </c>
      <c r="C53" s="2" t="s">
        <v>85</v>
      </c>
      <c r="D53" s="2" t="s">
        <v>110</v>
      </c>
      <c r="E53" s="29" t="s">
        <v>111</v>
      </c>
      <c r="F53" s="30" t="s">
        <v>112</v>
      </c>
      <c r="G53" s="70">
        <v>2021680010152</v>
      </c>
      <c r="H53" s="4" t="s">
        <v>121</v>
      </c>
      <c r="I53" s="41"/>
      <c r="J53" s="31">
        <v>44927</v>
      </c>
      <c r="K53" s="31">
        <v>45291</v>
      </c>
      <c r="L53" s="61">
        <v>1</v>
      </c>
      <c r="M53" s="68">
        <v>0.16600000000000001</v>
      </c>
      <c r="N53" s="62">
        <f t="shared" si="0"/>
        <v>0.16600000000000001</v>
      </c>
      <c r="O53" s="32"/>
      <c r="P53" s="33"/>
      <c r="Q53" s="34"/>
      <c r="R53" s="34"/>
      <c r="S53" s="15"/>
      <c r="T53" s="33">
        <v>150000000</v>
      </c>
      <c r="U53" s="59">
        <f t="shared" si="3"/>
        <v>150000000</v>
      </c>
      <c r="V53" s="39"/>
      <c r="W53" s="39"/>
      <c r="X53" s="39"/>
      <c r="Y53" s="66"/>
      <c r="Z53" s="39"/>
      <c r="AA53" s="59">
        <f t="shared" si="6"/>
        <v>0</v>
      </c>
      <c r="AB53" s="124">
        <f t="shared" si="2"/>
        <v>0</v>
      </c>
      <c r="AC53" s="37"/>
      <c r="AD53" s="36" t="s">
        <v>44</v>
      </c>
      <c r="AE53" s="2" t="s">
        <v>133</v>
      </c>
    </row>
    <row r="54" spans="1:74" ht="62.25" customHeight="1" x14ac:dyDescent="0.2">
      <c r="A54" s="1">
        <v>274</v>
      </c>
      <c r="B54" s="2" t="s">
        <v>36</v>
      </c>
      <c r="C54" s="2" t="s">
        <v>85</v>
      </c>
      <c r="D54" s="2" t="s">
        <v>110</v>
      </c>
      <c r="E54" s="29" t="s">
        <v>113</v>
      </c>
      <c r="F54" s="30" t="s">
        <v>114</v>
      </c>
      <c r="G54" s="70">
        <v>2020680010164</v>
      </c>
      <c r="H54" s="4" t="s">
        <v>115</v>
      </c>
      <c r="I54" s="10"/>
      <c r="J54" s="31">
        <v>44927</v>
      </c>
      <c r="K54" s="31">
        <v>45291</v>
      </c>
      <c r="L54" s="61">
        <v>1</v>
      </c>
      <c r="M54" s="68">
        <v>0.16600000000000001</v>
      </c>
      <c r="N54" s="62">
        <f t="shared" si="0"/>
        <v>0.16600000000000001</v>
      </c>
      <c r="O54" s="32"/>
      <c r="P54" s="33">
        <v>310000000</v>
      </c>
      <c r="Q54" s="34"/>
      <c r="R54" s="34"/>
      <c r="S54" s="15"/>
      <c r="T54" s="33"/>
      <c r="U54" s="59">
        <f t="shared" si="3"/>
        <v>310000000</v>
      </c>
      <c r="V54" s="34">
        <v>40000000</v>
      </c>
      <c r="W54" s="34"/>
      <c r="X54" s="34"/>
      <c r="Y54" s="15"/>
      <c r="Z54" s="34"/>
      <c r="AA54" s="59">
        <f>SUM(V54:Z54)</f>
        <v>40000000</v>
      </c>
      <c r="AB54" s="124">
        <f t="shared" si="2"/>
        <v>0.12903225806451613</v>
      </c>
      <c r="AC54" s="35"/>
      <c r="AD54" s="36" t="s">
        <v>44</v>
      </c>
      <c r="AE54" s="2" t="s">
        <v>133</v>
      </c>
    </row>
    <row r="55" spans="1:74" ht="96" customHeight="1" x14ac:dyDescent="0.2">
      <c r="A55" s="1">
        <v>275</v>
      </c>
      <c r="B55" s="2" t="s">
        <v>36</v>
      </c>
      <c r="C55" s="2" t="s">
        <v>85</v>
      </c>
      <c r="D55" s="2" t="s">
        <v>116</v>
      </c>
      <c r="E55" s="29" t="s">
        <v>117</v>
      </c>
      <c r="F55" s="30" t="s">
        <v>118</v>
      </c>
      <c r="G55" s="70">
        <v>2021680010160</v>
      </c>
      <c r="H55" s="4" t="s">
        <v>128</v>
      </c>
      <c r="I55" s="10"/>
      <c r="J55" s="31">
        <v>44927</v>
      </c>
      <c r="K55" s="31">
        <v>45291</v>
      </c>
      <c r="L55" s="61">
        <v>1</v>
      </c>
      <c r="M55" s="68">
        <v>0.16600000000000001</v>
      </c>
      <c r="N55" s="62">
        <f t="shared" si="0"/>
        <v>0.16600000000000001</v>
      </c>
      <c r="O55" s="32"/>
      <c r="P55" s="33"/>
      <c r="Q55" s="34"/>
      <c r="R55" s="34"/>
      <c r="S55" s="15"/>
      <c r="T55" s="33">
        <v>19800000</v>
      </c>
      <c r="U55" s="59">
        <f t="shared" si="3"/>
        <v>19800000</v>
      </c>
      <c r="W55" s="34"/>
      <c r="X55" s="34"/>
      <c r="Y55" s="15"/>
      <c r="Z55" s="34">
        <v>19800000</v>
      </c>
      <c r="AA55" s="59">
        <f>SUM(W55:Z55)</f>
        <v>19800000</v>
      </c>
      <c r="AB55" s="124">
        <f t="shared" si="2"/>
        <v>1</v>
      </c>
      <c r="AC55" s="35"/>
      <c r="AD55" s="36" t="s">
        <v>44</v>
      </c>
      <c r="AE55" s="2" t="s">
        <v>133</v>
      </c>
    </row>
    <row r="56" spans="1:74" ht="69.95" customHeight="1" x14ac:dyDescent="0.2">
      <c r="A56" s="1">
        <v>300</v>
      </c>
      <c r="B56" s="2" t="s">
        <v>31</v>
      </c>
      <c r="C56" s="2" t="s">
        <v>32</v>
      </c>
      <c r="D56" s="2" t="s">
        <v>33</v>
      </c>
      <c r="E56" s="29" t="s">
        <v>42</v>
      </c>
      <c r="F56" s="30" t="s">
        <v>43</v>
      </c>
      <c r="G56" s="70">
        <v>2020680010035</v>
      </c>
      <c r="H56" s="4" t="s">
        <v>150</v>
      </c>
      <c r="I56" s="10"/>
      <c r="J56" s="31">
        <v>44927</v>
      </c>
      <c r="K56" s="31">
        <v>45291</v>
      </c>
      <c r="L56" s="114">
        <v>1</v>
      </c>
      <c r="M56" s="116">
        <v>1.66E-3</v>
      </c>
      <c r="N56" s="114">
        <f t="shared" si="0"/>
        <v>1.66E-3</v>
      </c>
      <c r="O56" s="32"/>
      <c r="P56" s="33">
        <v>739800000</v>
      </c>
      <c r="Q56" s="34"/>
      <c r="R56" s="34"/>
      <c r="S56" s="15"/>
      <c r="T56" s="33"/>
      <c r="U56" s="75">
        <f>SUM(P56:T57)</f>
        <v>757300000</v>
      </c>
      <c r="V56" s="34">
        <v>551493333.33000004</v>
      </c>
      <c r="W56" s="34"/>
      <c r="X56" s="34"/>
      <c r="Y56" s="15"/>
      <c r="Z56" s="34"/>
      <c r="AA56" s="75">
        <f>SUM(V56:Z57)</f>
        <v>551493333.33000004</v>
      </c>
      <c r="AB56" s="126">
        <f t="shared" si="2"/>
        <v>0.72823627800079238</v>
      </c>
      <c r="AC56" s="96"/>
      <c r="AD56" s="73" t="s">
        <v>44</v>
      </c>
      <c r="AE56" s="98" t="s">
        <v>133</v>
      </c>
    </row>
    <row r="57" spans="1:74" ht="75.75" customHeight="1" x14ac:dyDescent="0.2">
      <c r="A57" s="1">
        <v>300</v>
      </c>
      <c r="B57" s="2" t="s">
        <v>31</v>
      </c>
      <c r="C57" s="2" t="s">
        <v>32</v>
      </c>
      <c r="D57" s="2" t="s">
        <v>33</v>
      </c>
      <c r="E57" s="29" t="s">
        <v>42</v>
      </c>
      <c r="F57" s="30" t="s">
        <v>43</v>
      </c>
      <c r="G57" s="70">
        <v>2021680010153</v>
      </c>
      <c r="H57" s="4" t="s">
        <v>142</v>
      </c>
      <c r="I57" s="10"/>
      <c r="J57" s="31">
        <v>44927</v>
      </c>
      <c r="K57" s="31">
        <v>45291</v>
      </c>
      <c r="L57" s="115"/>
      <c r="M57" s="117"/>
      <c r="N57" s="115"/>
      <c r="O57" s="32"/>
      <c r="P57" s="33">
        <v>17500000</v>
      </c>
      <c r="Q57" s="34"/>
      <c r="R57" s="34"/>
      <c r="S57" s="15"/>
      <c r="T57" s="33"/>
      <c r="U57" s="76"/>
      <c r="V57" s="34"/>
      <c r="W57" s="34"/>
      <c r="X57" s="34"/>
      <c r="Y57" s="15"/>
      <c r="Z57" s="34"/>
      <c r="AA57" s="76"/>
      <c r="AB57" s="127"/>
      <c r="AC57" s="97"/>
      <c r="AD57" s="74"/>
      <c r="AE57" s="99"/>
    </row>
    <row r="58" spans="1:74" s="20" customFormat="1" ht="15" customHeight="1" x14ac:dyDescent="0.2">
      <c r="A58" s="25">
        <f>SUM(--(FREQUENCY(A9:A57,A9:A57)&gt;0))</f>
        <v>34</v>
      </c>
      <c r="B58" s="44"/>
      <c r="C58" s="45"/>
      <c r="D58" s="45"/>
      <c r="E58" s="45"/>
      <c r="F58" s="45"/>
      <c r="G58" s="45"/>
      <c r="H58" s="45"/>
      <c r="I58" s="45"/>
      <c r="J58" s="45"/>
      <c r="K58" s="46"/>
      <c r="L58" s="47"/>
      <c r="M58" s="48" t="s">
        <v>151</v>
      </c>
      <c r="N58" s="63">
        <v>0.14026670181255613</v>
      </c>
      <c r="O58" s="49"/>
      <c r="P58" s="50">
        <f t="shared" ref="P58:AA58" si="7">SUBTOTAL(9,P9:P57)</f>
        <v>7369317786</v>
      </c>
      <c r="Q58" s="50">
        <f t="shared" si="7"/>
        <v>0</v>
      </c>
      <c r="R58" s="50">
        <f t="shared" si="7"/>
        <v>0</v>
      </c>
      <c r="S58" s="50">
        <f t="shared" si="7"/>
        <v>0</v>
      </c>
      <c r="T58" s="50">
        <f t="shared" si="7"/>
        <v>7322721785</v>
      </c>
      <c r="U58" s="51">
        <f t="shared" si="7"/>
        <v>14692039571</v>
      </c>
      <c r="V58" s="50">
        <f t="shared" si="7"/>
        <v>1898099953.8699999</v>
      </c>
      <c r="W58" s="50">
        <f t="shared" si="7"/>
        <v>0</v>
      </c>
      <c r="X58" s="50">
        <f t="shared" si="7"/>
        <v>0</v>
      </c>
      <c r="Y58" s="50">
        <f t="shared" si="7"/>
        <v>0</v>
      </c>
      <c r="Z58" s="50">
        <f t="shared" si="7"/>
        <v>1523201334.6500001</v>
      </c>
      <c r="AA58" s="51">
        <f t="shared" si="7"/>
        <v>3421301288.5199995</v>
      </c>
      <c r="AB58" s="125">
        <f>IFERROR(AA58/U58,"-")</f>
        <v>0.23286768811004038</v>
      </c>
      <c r="AC58" s="50">
        <f>SUBTOTAL(9,AC9:AC57)</f>
        <v>0</v>
      </c>
      <c r="AD58" s="49"/>
      <c r="AE58" s="49"/>
    </row>
    <row r="59" spans="1:74" s="20" customFormat="1" x14ac:dyDescent="0.2">
      <c r="G59" s="52"/>
      <c r="L59" s="53"/>
      <c r="M59" s="53"/>
      <c r="N59" s="53"/>
      <c r="O59" s="53"/>
      <c r="AB59" s="53"/>
      <c r="AD59" s="54"/>
      <c r="AE59" s="55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74" s="20" customFormat="1" x14ac:dyDescent="0.2">
      <c r="B60" s="56"/>
      <c r="G60" s="52"/>
      <c r="L60" s="53"/>
      <c r="M60" s="53"/>
      <c r="N60" s="53"/>
      <c r="O60" s="53"/>
      <c r="P60" s="57"/>
      <c r="U60" s="58"/>
      <c r="AA60" s="58"/>
      <c r="AB60" s="53"/>
      <c r="AD60" s="54"/>
      <c r="AE60" s="55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 x14ac:dyDescent="0.2">
      <c r="T61" s="72"/>
    </row>
  </sheetData>
  <mergeCells count="99">
    <mergeCell ref="AB18:AB25"/>
    <mergeCell ref="AC18:AC25"/>
    <mergeCell ref="AD18:AD25"/>
    <mergeCell ref="AE18:AE25"/>
    <mergeCell ref="L56:L57"/>
    <mergeCell ref="M56:M57"/>
    <mergeCell ref="N56:N57"/>
    <mergeCell ref="U56:U57"/>
    <mergeCell ref="AB56:AB57"/>
    <mergeCell ref="AC56:AC57"/>
    <mergeCell ref="AE56:AE57"/>
    <mergeCell ref="L48:L49"/>
    <mergeCell ref="M48:M49"/>
    <mergeCell ref="N48:N49"/>
    <mergeCell ref="U48:U49"/>
    <mergeCell ref="AB48:AB49"/>
    <mergeCell ref="AC48:AC49"/>
    <mergeCell ref="AE48:AE49"/>
    <mergeCell ref="L50:L51"/>
    <mergeCell ref="M50:M51"/>
    <mergeCell ref="N50:N51"/>
    <mergeCell ref="U50:U51"/>
    <mergeCell ref="AB50:AB51"/>
    <mergeCell ref="AC50:AC51"/>
    <mergeCell ref="AE50:AE51"/>
    <mergeCell ref="L31:L32"/>
    <mergeCell ref="M31:M32"/>
    <mergeCell ref="N31:N32"/>
    <mergeCell ref="U31:U32"/>
    <mergeCell ref="AB31:AB32"/>
    <mergeCell ref="AC31:AC32"/>
    <mergeCell ref="AE31:AE32"/>
    <mergeCell ref="L36:L37"/>
    <mergeCell ref="M36:M37"/>
    <mergeCell ref="N36:N37"/>
    <mergeCell ref="U36:U37"/>
    <mergeCell ref="AB36:AB37"/>
    <mergeCell ref="AC36:AC37"/>
    <mergeCell ref="AE36:AE37"/>
    <mergeCell ref="AA31:AA32"/>
    <mergeCell ref="AA36:AA37"/>
    <mergeCell ref="AB26:AB27"/>
    <mergeCell ref="AC26:AC27"/>
    <mergeCell ref="AE26:AE27"/>
    <mergeCell ref="L26:L27"/>
    <mergeCell ref="M26:M27"/>
    <mergeCell ref="AA26:AA27"/>
    <mergeCell ref="N26:N27"/>
    <mergeCell ref="AC16:AC17"/>
    <mergeCell ref="AE16:AE17"/>
    <mergeCell ref="L16:L17"/>
    <mergeCell ref="M16:M17"/>
    <mergeCell ref="N16:N17"/>
    <mergeCell ref="U16:U17"/>
    <mergeCell ref="AB16:AB17"/>
    <mergeCell ref="AA16:AA17"/>
    <mergeCell ref="L18:L25"/>
    <mergeCell ref="M18:M25"/>
    <mergeCell ref="N18:N25"/>
    <mergeCell ref="L12:L13"/>
    <mergeCell ref="M12:M13"/>
    <mergeCell ref="N12:N13"/>
    <mergeCell ref="U12:U13"/>
    <mergeCell ref="AA18:AA25"/>
    <mergeCell ref="AB12:AB13"/>
    <mergeCell ref="AC12:AC13"/>
    <mergeCell ref="AE12:AE13"/>
    <mergeCell ref="AD12:AD13"/>
    <mergeCell ref="AA12:AA13"/>
    <mergeCell ref="AC1:AE1"/>
    <mergeCell ref="AC2:AE2"/>
    <mergeCell ref="AC3:AE3"/>
    <mergeCell ref="AC4:AE4"/>
    <mergeCell ref="AB7:AB8"/>
    <mergeCell ref="AC7:AC8"/>
    <mergeCell ref="AD7:AE7"/>
    <mergeCell ref="A1:A4"/>
    <mergeCell ref="B1:AB4"/>
    <mergeCell ref="A5:C5"/>
    <mergeCell ref="D5:G5"/>
    <mergeCell ref="A6:C6"/>
    <mergeCell ref="D6:G6"/>
    <mergeCell ref="A7:F7"/>
    <mergeCell ref="G7:K7"/>
    <mergeCell ref="L7:N7"/>
    <mergeCell ref="O7:U7"/>
    <mergeCell ref="V7:AA7"/>
    <mergeCell ref="AD56:AD57"/>
    <mergeCell ref="AD50:AD51"/>
    <mergeCell ref="AD48:AD49"/>
    <mergeCell ref="AD36:AD37"/>
    <mergeCell ref="AD31:AD32"/>
    <mergeCell ref="AD26:AD27"/>
    <mergeCell ref="AD16:AD17"/>
    <mergeCell ref="AA48:AA49"/>
    <mergeCell ref="AA50:AA51"/>
    <mergeCell ref="AA56:AA57"/>
    <mergeCell ref="U26:U27"/>
    <mergeCell ref="U18:U25"/>
  </mergeCells>
  <phoneticPr fontId="8" type="noConversion"/>
  <conditionalFormatting sqref="N10:N12 N14:N15 N18 N26 N28:N30 N33:N35 N38:N47 N52:N55">
    <cfRule type="cellIs" dxfId="23" priority="19" operator="between">
      <formula>0.67</formula>
      <formula>1</formula>
    </cfRule>
    <cfRule type="cellIs" dxfId="22" priority="20" operator="between">
      <formula>0.34</formula>
      <formula>0.66</formula>
    </cfRule>
    <cfRule type="cellIs" dxfId="21" priority="21" operator="between">
      <formula>0</formula>
      <formula>0.33</formula>
    </cfRule>
  </conditionalFormatting>
  <conditionalFormatting sqref="N16">
    <cfRule type="cellIs" dxfId="20" priority="16" operator="between">
      <formula>0.67</formula>
      <formula>1</formula>
    </cfRule>
    <cfRule type="cellIs" dxfId="19" priority="17" operator="between">
      <formula>0.34</formula>
      <formula>0.66</formula>
    </cfRule>
    <cfRule type="cellIs" dxfId="18" priority="18" operator="between">
      <formula>0</formula>
      <formula>0.33</formula>
    </cfRule>
  </conditionalFormatting>
  <conditionalFormatting sqref="N31">
    <cfRule type="cellIs" dxfId="17" priority="13" operator="between">
      <formula>0.67</formula>
      <formula>1</formula>
    </cfRule>
    <cfRule type="cellIs" dxfId="16" priority="14" operator="between">
      <formula>0.34</formula>
      <formula>0.66</formula>
    </cfRule>
    <cfRule type="cellIs" dxfId="15" priority="15" operator="between">
      <formula>0</formula>
      <formula>0.33</formula>
    </cfRule>
  </conditionalFormatting>
  <conditionalFormatting sqref="N36">
    <cfRule type="cellIs" dxfId="14" priority="10" operator="between">
      <formula>0.67</formula>
      <formula>1</formula>
    </cfRule>
    <cfRule type="cellIs" dxfId="13" priority="11" operator="between">
      <formula>0.34</formula>
      <formula>0.66</formula>
    </cfRule>
    <cfRule type="cellIs" dxfId="12" priority="12" operator="between">
      <formula>0</formula>
      <formula>0.33</formula>
    </cfRule>
  </conditionalFormatting>
  <conditionalFormatting sqref="N48">
    <cfRule type="cellIs" dxfId="11" priority="7" operator="between">
      <formula>0.67</formula>
      <formula>1</formula>
    </cfRule>
    <cfRule type="cellIs" dxfId="10" priority="8" operator="between">
      <formula>0.34</formula>
      <formula>0.66</formula>
    </cfRule>
    <cfRule type="cellIs" dxfId="9" priority="9" operator="between">
      <formula>0</formula>
      <formula>0.33</formula>
    </cfRule>
  </conditionalFormatting>
  <conditionalFormatting sqref="N9">
    <cfRule type="cellIs" dxfId="8" priority="22" operator="between">
      <formula>0.67</formula>
      <formula>1</formula>
    </cfRule>
    <cfRule type="cellIs" dxfId="7" priority="23" operator="between">
      <formula>0.34</formula>
      <formula>0.66</formula>
    </cfRule>
    <cfRule type="cellIs" dxfId="6" priority="24" operator="between">
      <formula>0</formula>
      <formula>0.33</formula>
    </cfRule>
  </conditionalFormatting>
  <conditionalFormatting sqref="N50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5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2023-04-24T14:34:06Z</dcterms:modified>
</cp:coreProperties>
</file>