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CF15F06D-857B-4207-AA4F-534B541A2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3" r:id="rId1"/>
  </sheets>
  <definedNames>
    <definedName name="_xlnm._FilterDatabase" localSheetId="0" hidden="1">'PA 2023'!$A$8:$BV$8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3" l="1"/>
  <c r="N9" i="3"/>
  <c r="AB14" i="3"/>
  <c r="AB13" i="3"/>
  <c r="AB11" i="3"/>
  <c r="AB10" i="3"/>
  <c r="AA10" i="3"/>
  <c r="U10" i="3"/>
  <c r="N11" i="3"/>
  <c r="N10" i="3"/>
  <c r="A16" i="3" a="1"/>
  <c r="A16" i="3"/>
  <c r="AA16" i="3"/>
  <c r="AB16" i="3"/>
  <c r="N14" i="3"/>
  <c r="N13" i="3"/>
  <c r="AA9" i="3"/>
  <c r="AA11" i="3"/>
  <c r="AA13" i="3"/>
  <c r="AA14" i="3"/>
  <c r="U9" i="3"/>
  <c r="U11" i="3"/>
  <c r="U13" i="3"/>
  <c r="U14" i="3"/>
  <c r="AB9" i="3"/>
  <c r="Z16" i="3"/>
  <c r="Y16" i="3"/>
  <c r="X16" i="3"/>
  <c r="W16" i="3"/>
  <c r="V16" i="3"/>
  <c r="Q16" i="3"/>
  <c r="R16" i="3"/>
  <c r="S16" i="3"/>
  <c r="T16" i="3"/>
  <c r="P1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<sst xmlns="http://schemas.openxmlformats.org/spreadsheetml/2006/main" count="110" uniqueCount="75">
  <si>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</si>
  <si>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</si>
  <si>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</si>
  <si>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</si>
  <si>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</si>
  <si>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</si>
  <si>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</si>
  <si>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</si>
  <si>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</si>
  <si>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</si>
  <si>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</si>
  <si>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</si>
  <si>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</si>
  <si>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</si>
  <si>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</si>
  <si>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</si>
  <si>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</si>
  <si>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</si>
  <si>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</si>
  <si>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</si>
  <si>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</si>
  <si>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</si>
  <si>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</si>
  <si>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</si>
  <si>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</si>
  <si>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</si>
  <si>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</si>
  <si>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</si>
  <si>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</si>
  <si>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</si>
  <si>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</si>
  <si>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</si>
  <si>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</si>
  <si>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</si>
  <si>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</si>
  <si>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</si>
  <si>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</si>
  <si>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</si>
  <si>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</si>
  <si>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</si>
  <si>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</si>
  <si>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FORTALECIMIENTO DEL PROGRAMA "BUCARAMANGA PROGRESA" EN EL MUNICIPIO DE BUCARAMANGA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</si>
  <si>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</si>
  <si>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</si>
  <si>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</si>
  <si>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</si>
  <si>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FORTALECIMIENTO DE LOS PROCESOS TRANSVERSALES DE LA SECRETARÍA DE HACIENDA DEL MUNICIPIO DE BUCARAMANGA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</si>
  <si>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</si>
  <si>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</si>
  <si>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</si>
  <si>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</si>
  <si>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</si>
  <si>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</si>
  <si>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</si>
  <si>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FORTALECIMIENTO DE LA GESTIÓN CATASTRAL CON ENFOQUE MULTIPROPÓSITO EN EL MUNICIPIO BUCARAMANGA</t>
  </si>
  <si>
    <t>TOTALES</t>
  </si>
  <si>
    <t xml:space="preserve"> PLAN DE ACCIÓN - PLAN DE DESARROLLO MUNICIPAL
SECRETARÍA DE HACIENDA</t>
  </si>
  <si>
    <t>Genderson Robles Muñoz</t>
  </si>
  <si>
    <t>TOTAL COMPROMETIDO</t>
  </si>
  <si>
    <t>2.3.2.02.02.008.3502009.83117.201</t>
  </si>
  <si>
    <t>2.3.2.02.02.008.4599031.83117.201</t>
  </si>
  <si>
    <t>2.3.2.02.02.008.4599028.83132.201</t>
  </si>
  <si>
    <t>2.3.2.02.02.008.4599031.84631.201</t>
  </si>
  <si>
    <t>2.3.2.02.02.008.4599028.83990.201</t>
  </si>
  <si>
    <t>1. Garantizar la operatividad y continuidad de las estrategias encaminadas a la promoción de la competitividad, productividad e innovación empresarial en la ciudad
2. Disponer de apoyo a las acciones administrativas derivadas del programa "Bucaramanga Progresa"</t>
  </si>
  <si>
    <t>Realizar la modernizacion de los procesos financieros y presupuestales de la secretaria de hacienda del Municipio</t>
  </si>
  <si>
    <t>1.Disponer del apoyo necesario en la liquidación de nuevas contribuciones y aplicación de novedades prediales presentadas ante la oficina de valorización, y de acuerdo a la metodología y parámetros de la Resolución distribuidora 0674 de 2013.
2.Contar con los servicios de apoyo en materia de defensa técnica y sustentación de la metodología utilizada en la irrigación de valorización ante las instancias judiciales.
3.Disponer del servicio de soporte y mantenimiento a los aplicativos que conforman el sistema SGV en ambiente cliente/servidor/ y web.
4.Contar con los servicios de migración liquidaciones, desenglobes masivos dentro y atención a solicitudes de paz y salvo (contribuyentes y notarias) en predios dentro y fuera de la zona de influencia.
5.Realizar mantenimiento periódico a la interfaz contable Valorización - Tesorería -Contabilidad, en materia de registros de recaudos y novedades de acuerdo a los parámetros establecidos por la Contaduría General de la Nación.
6.Disponer del apoyo necesario en la ejecución de mecanismos de recaudo y cobro coactivo por concepto de contribución de valorización.</t>
  </si>
  <si>
    <t>1. Realizar procesos de fiscalización y análisis tributario
2. Ejecutar procesos de atención y orientación a los contribuyentes en el cumplimiento de sus obligaciones tributarias
3. Efectuar actividades de difusión y análisis jurídico tributario
4. Realizar actividades de cobro persuasivo y coactivo de cartera
5. Ejecutar actividades de asesoría para el fortalecimiento en la gestión de la Secretaria de Hacienda</t>
  </si>
  <si>
    <t>Desarrollar actividades de difusión y comunicación ciudadana en materia de obligaciones tributarias, etc.</t>
  </si>
  <si>
    <t>1. Realizar la difusión, comercialización, proyección, conservación y depuración de la información catastral del municipio
2. Realizar la difusión, comercialización, proyección, conservación y depuración de la información catastral del municipio</t>
  </si>
  <si>
    <t>Pendiente por incluir en proyecto</t>
  </si>
  <si>
    <t>2.3.2.02.02.008.4599031.82199.201
2.3.2.02.02.008.4599031.82310.201
2.3.2.02.02.008.4599031.83112.201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</si>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</sst>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1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4" xfId="5" applyFill="1" applyBorder="1" applyAlignment="1">
      <alignment horizontal="left" vertical="top" wrapText="1"/>
    </xf>
    <xf numFmtId="0" fontId="5" fillId="2" borderId="0" xfId="5" applyFill="1" applyAlignment="1">
      <alignment horizontal="center" vertical="center"/>
    </xf>
    <xf numFmtId="0" fontId="5" fillId="2" borderId="0" xfId="5" applyFill="1" applyAlignment="1">
      <alignment horizontal="center" vertical="center" wrapText="1"/>
    </xf>
    <xf numFmtId="0" fontId="5" fillId="2" borderId="4" xfId="5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5" fontId="5" fillId="0" borderId="5" xfId="8" applyNumberFormat="1" applyFont="1" applyFill="1" applyBorder="1" applyAlignment="1">
      <alignment horizontal="center" vertical="center" wrapText="1"/>
    </xf>
    <xf numFmtId="165" fontId="3" fillId="0" borderId="5" xfId="8" applyNumberFormat="1" applyFont="1" applyFill="1" applyBorder="1" applyAlignment="1">
      <alignment horizontal="right" vertical="center" wrapText="1"/>
    </xf>
    <xf numFmtId="165" fontId="5" fillId="0" borderId="5" xfId="8" applyNumberFormat="1" applyFont="1" applyFill="1" applyBorder="1" applyAlignment="1">
      <alignment horizontal="right" vertical="center" wrapText="1"/>
    </xf>
    <xf numFmtId="165" fontId="5" fillId="0" borderId="5" xfId="2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6" fontId="6" fillId="0" borderId="5" xfId="8" applyNumberFormat="1" applyFont="1" applyFill="1" applyBorder="1" applyAlignment="1">
      <alignment horizontal="right" vertical="center" wrapText="1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7" fillId="0" borderId="0" xfId="5" applyFont="1"/>
    <xf numFmtId="0" fontId="0" fillId="0" borderId="0" xfId="0" applyAlignment="1">
      <alignment horizontal="center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9" fontId="4" fillId="3" borderId="5" xfId="5" applyNumberFormat="1" applyFont="1" applyFill="1" applyBorder="1" applyAlignment="1">
      <alignment horizontal="center"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9" fontId="3" fillId="0" borderId="5" xfId="3" applyFont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2" fontId="3" fillId="0" borderId="0" xfId="4" applyNumberFormat="1" applyFont="1" applyAlignment="1">
      <alignment horizontal="center" vertical="center" wrapText="1"/>
    </xf>
    <xf numFmtId="2" fontId="3" fillId="0" borderId="0" xfId="4" applyNumberFormat="1" applyFont="1" applyAlignment="1">
      <alignment vertical="center" wrapText="1"/>
    </xf>
    <xf numFmtId="9" fontId="3" fillId="0" borderId="5" xfId="3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9" fontId="3" fillId="3" borderId="5" xfId="3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right" vertical="center" wrapText="1"/>
    </xf>
    <xf numFmtId="165" fontId="4" fillId="3" borderId="7" xfId="4" applyNumberFormat="1" applyFont="1" applyFill="1" applyBorder="1" applyAlignment="1">
      <alignment horizontal="right" vertical="center" wrapText="1"/>
    </xf>
    <xf numFmtId="5" fontId="5" fillId="0" borderId="6" xfId="8" applyNumberFormat="1" applyFont="1" applyFill="1" applyBorder="1" applyAlignment="1">
      <alignment horizontal="center" vertical="center" wrapText="1"/>
    </xf>
    <xf numFmtId="5" fontId="5" fillId="0" borderId="7" xfId="8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  <xf numFmtId="2" fontId="4" fillId="0" borderId="5" xfId="4" applyNumberFormat="1" applyFont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3" fillId="0" borderId="5" xfId="7" applyFont="1" applyFill="1" applyBorder="1" applyAlignment="1" applyProtection="1">
      <alignment horizontal="center" vertical="center" wrapText="1"/>
    </xf>
    <xf numFmtId="9" fontId="4" fillId="3" borderId="5" xfId="7" applyFont="1" applyFill="1" applyBorder="1" applyAlignment="1" applyProtection="1">
      <alignment horizontal="center" vertical="center" wrapText="1"/>
    </xf>
    <xf numFmtId="9" fontId="3" fillId="0" borderId="6" xfId="7" applyFont="1" applyFill="1" applyBorder="1" applyAlignment="1" applyProtection="1">
      <alignment horizontal="center" vertical="center" wrapText="1"/>
    </xf>
    <xf numFmtId="9" fontId="3" fillId="0" borderId="7" xfId="7" applyFont="1" applyFill="1" applyBorder="1" applyAlignment="1" applyProtection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15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285585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2"/>
  <sheetViews>
    <sheetView showGridLines="0" tabSelected="1" zoomScale="60" zoomScaleNormal="60" workbookViewId="0">
      <pane ySplit="8" topLeftCell="A9" activePane="bottomLeft" state="frozen"/>
      <selection pane="bottomLeft" activeCell="U17" sqref="U17"/>
    </sheetView>
  </sheetViews>
  <sheetFormatPr baseColWidth="10" defaultColWidth="0" defaultRowHeight="14.25" zeroHeight="1" x14ac:dyDescent="0.2"/>
  <cols>
    <col min="1" max="1" width="8.85546875" style="4" customWidth="1"/>
    <col min="2" max="2" width="35.2851562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40" customWidth="1"/>
    <col min="8" max="8" width="59.7109375" style="4" customWidth="1"/>
    <col min="9" max="9" width="61.42578125" style="4" customWidth="1"/>
    <col min="10" max="10" width="15.28515625" style="4" customWidth="1"/>
    <col min="11" max="11" width="15.7109375" style="4" customWidth="1"/>
    <col min="12" max="13" width="17" style="41" customWidth="1"/>
    <col min="14" max="14" width="19.42578125" style="41" customWidth="1"/>
    <col min="15" max="15" width="37.140625" style="41" bestFit="1" customWidth="1"/>
    <col min="16" max="16" width="26.42578125" style="4" customWidth="1"/>
    <col min="17" max="20" width="16.28515625" style="4" customWidth="1"/>
    <col min="21" max="21" width="31.85546875" style="4" customWidth="1"/>
    <col min="22" max="22" width="19.28515625" style="4" customWidth="1"/>
    <col min="23" max="26" width="16.28515625" style="4" customWidth="1"/>
    <col min="27" max="27" width="28.42578125" style="4" customWidth="1"/>
    <col min="28" max="28" width="20" style="41" customWidth="1"/>
    <col min="29" max="29" width="26" style="4" customWidth="1"/>
    <col min="30" max="30" width="32.28515625" style="42" customWidth="1"/>
    <col min="31" max="31" width="30.85546875" style="43" customWidth="1"/>
    <col min="32" max="33" width="12.85546875" style="3" customWidth="1"/>
    <col min="34" max="74" width="12.85546875" style="3" hidden="1" customWidth="1"/>
    <col min="75" max="16384" width="12.85546875" style="4" hidden="1"/>
  </cols>
  <sheetData>
    <row r="1" spans="1:74" s="2" customFormat="1" ht="15" x14ac:dyDescent="0.25">
      <c r="A1" s="59"/>
      <c r="B1" s="93" t="s">
        <v>56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7" t="s">
        <v>0</v>
      </c>
      <c r="AD1" s="98"/>
      <c r="AE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5" x14ac:dyDescent="0.2">
      <c r="A2" s="60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7" t="s">
        <v>72</v>
      </c>
      <c r="AD2" s="98"/>
      <c r="AE2" s="99"/>
    </row>
    <row r="3" spans="1:74" ht="15" x14ac:dyDescent="0.2">
      <c r="A3" s="60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7" t="s">
        <v>73</v>
      </c>
      <c r="AD3" s="98"/>
      <c r="AE3" s="99"/>
    </row>
    <row r="4" spans="1:74" ht="15" x14ac:dyDescent="0.2">
      <c r="A4" s="60"/>
      <c r="B4" s="95"/>
      <c r="C4" s="96"/>
      <c r="D4" s="94"/>
      <c r="E4" s="94"/>
      <c r="F4" s="94"/>
      <c r="G4" s="94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100" t="s">
        <v>1</v>
      </c>
      <c r="AD4" s="100"/>
      <c r="AE4" s="100"/>
    </row>
    <row r="5" spans="1:74" ht="15" x14ac:dyDescent="0.2">
      <c r="A5" s="91" t="s">
        <v>2</v>
      </c>
      <c r="B5" s="91"/>
      <c r="C5" s="91"/>
      <c r="D5" s="92">
        <v>44995</v>
      </c>
      <c r="E5" s="92"/>
      <c r="F5" s="92"/>
      <c r="G5" s="92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4" s="2" customFormat="1" ht="15" x14ac:dyDescent="0.2">
      <c r="A6" s="81" t="s">
        <v>3</v>
      </c>
      <c r="B6" s="82"/>
      <c r="C6" s="83"/>
      <c r="D6" s="84">
        <v>44985</v>
      </c>
      <c r="E6" s="84"/>
      <c r="F6" s="84"/>
      <c r="G6" s="84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13" customFormat="1" ht="15" x14ac:dyDescent="0.25">
      <c r="A7" s="85" t="s">
        <v>4</v>
      </c>
      <c r="B7" s="86"/>
      <c r="C7" s="86"/>
      <c r="D7" s="86"/>
      <c r="E7" s="86"/>
      <c r="F7" s="87"/>
      <c r="G7" s="85" t="s">
        <v>5</v>
      </c>
      <c r="H7" s="86"/>
      <c r="I7" s="86"/>
      <c r="J7" s="86"/>
      <c r="K7" s="87"/>
      <c r="L7" s="85" t="s">
        <v>6</v>
      </c>
      <c r="M7" s="86"/>
      <c r="N7" s="87"/>
      <c r="O7" s="85" t="s">
        <v>7</v>
      </c>
      <c r="P7" s="86"/>
      <c r="Q7" s="86"/>
      <c r="R7" s="86"/>
      <c r="S7" s="86"/>
      <c r="T7" s="86"/>
      <c r="U7" s="87"/>
      <c r="V7" s="88" t="s">
        <v>8</v>
      </c>
      <c r="W7" s="88"/>
      <c r="X7" s="88"/>
      <c r="Y7" s="88"/>
      <c r="Z7" s="88"/>
      <c r="AA7" s="88"/>
      <c r="AB7" s="89" t="s">
        <v>9</v>
      </c>
      <c r="AC7" s="89" t="s">
        <v>10</v>
      </c>
      <c r="AD7" s="79" t="s">
        <v>11</v>
      </c>
      <c r="AE7" s="80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45" x14ac:dyDescent="0.2">
      <c r="A8" s="14" t="s">
        <v>12</v>
      </c>
      <c r="B8" s="15" t="s">
        <v>13</v>
      </c>
      <c r="C8" s="14" t="s">
        <v>14</v>
      </c>
      <c r="D8" s="14" t="s">
        <v>15</v>
      </c>
      <c r="E8" s="14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5" t="s">
        <v>23</v>
      </c>
      <c r="M8" s="15" t="s">
        <v>24</v>
      </c>
      <c r="N8" s="58" t="s">
        <v>74</v>
      </c>
      <c r="O8" s="15" t="s">
        <v>25</v>
      </c>
      <c r="P8" s="15" t="s">
        <v>26</v>
      </c>
      <c r="Q8" s="15" t="s">
        <v>27</v>
      </c>
      <c r="R8" s="15" t="s">
        <v>28</v>
      </c>
      <c r="S8" s="15" t="s">
        <v>29</v>
      </c>
      <c r="T8" s="15" t="s">
        <v>30</v>
      </c>
      <c r="U8" s="15" t="s">
        <v>31</v>
      </c>
      <c r="V8" s="15" t="s">
        <v>26</v>
      </c>
      <c r="W8" s="15" t="s">
        <v>27</v>
      </c>
      <c r="X8" s="15" t="s">
        <v>28</v>
      </c>
      <c r="Y8" s="15" t="s">
        <v>29</v>
      </c>
      <c r="Z8" s="15" t="s">
        <v>30</v>
      </c>
      <c r="AA8" s="58" t="s">
        <v>58</v>
      </c>
      <c r="AB8" s="90"/>
      <c r="AC8" s="90"/>
      <c r="AD8" s="15" t="s">
        <v>32</v>
      </c>
      <c r="AE8" s="15" t="s">
        <v>33</v>
      </c>
    </row>
    <row r="9" spans="1:74" s="3" customFormat="1" ht="99.75" x14ac:dyDescent="0.2">
      <c r="A9" s="28">
        <v>181</v>
      </c>
      <c r="B9" s="23" t="s">
        <v>36</v>
      </c>
      <c r="C9" s="23" t="s">
        <v>37</v>
      </c>
      <c r="D9" s="23" t="s">
        <v>38</v>
      </c>
      <c r="E9" s="17" t="s">
        <v>39</v>
      </c>
      <c r="F9" s="18" t="s">
        <v>40</v>
      </c>
      <c r="G9" s="24">
        <v>2022680010104</v>
      </c>
      <c r="H9" s="16" t="s">
        <v>41</v>
      </c>
      <c r="I9" s="22" t="s">
        <v>64</v>
      </c>
      <c r="J9" s="19">
        <v>44927</v>
      </c>
      <c r="K9" s="19">
        <v>45291</v>
      </c>
      <c r="L9" s="55">
        <v>1</v>
      </c>
      <c r="M9" s="62">
        <v>0.02</v>
      </c>
      <c r="N9" s="109">
        <f>IFERROR(IF(M9/L9&gt;100%,100%,M9/L9),"-")</f>
        <v>0.02</v>
      </c>
      <c r="O9" s="61" t="s">
        <v>59</v>
      </c>
      <c r="P9" s="29">
        <v>1528596329</v>
      </c>
      <c r="Q9" s="37"/>
      <c r="R9" s="36"/>
      <c r="S9" s="36"/>
      <c r="T9" s="35"/>
      <c r="U9" s="20">
        <f>SUM(P9:T9)</f>
        <v>1528596329</v>
      </c>
      <c r="V9" s="29">
        <v>109208333.65000001</v>
      </c>
      <c r="W9" s="36"/>
      <c r="X9" s="36"/>
      <c r="Y9" s="36"/>
      <c r="Z9" s="27"/>
      <c r="AA9" s="20">
        <f t="shared" ref="AA9:AA10" si="0">SUM(V9:Z9)</f>
        <v>109208333.65000001</v>
      </c>
      <c r="AB9" s="105">
        <f>IFERROR(AA9/U9,"-")</f>
        <v>7.1443540441735551E-2</v>
      </c>
      <c r="AC9" s="34"/>
      <c r="AD9" s="32" t="s">
        <v>42</v>
      </c>
      <c r="AE9" s="33" t="s">
        <v>57</v>
      </c>
    </row>
    <row r="10" spans="1:74" s="3" customFormat="1" ht="57" x14ac:dyDescent="0.2">
      <c r="A10" s="28">
        <v>303</v>
      </c>
      <c r="B10" s="23" t="s">
        <v>34</v>
      </c>
      <c r="C10" s="23" t="s">
        <v>35</v>
      </c>
      <c r="D10" s="23" t="s">
        <v>43</v>
      </c>
      <c r="E10" s="17" t="s">
        <v>44</v>
      </c>
      <c r="F10" s="18" t="s">
        <v>45</v>
      </c>
      <c r="G10" s="24">
        <v>2022680010095</v>
      </c>
      <c r="H10" s="16" t="s">
        <v>46</v>
      </c>
      <c r="I10" s="21" t="s">
        <v>65</v>
      </c>
      <c r="J10" s="19">
        <v>44927</v>
      </c>
      <c r="K10" s="19">
        <v>45291</v>
      </c>
      <c r="L10" s="56">
        <v>0.41</v>
      </c>
      <c r="M10" s="63">
        <v>0.1</v>
      </c>
      <c r="N10" s="109">
        <f>IFERROR(IF(M10/L10&gt;100%,100%,M10/L10),"-")</f>
        <v>0.24390243902439027</v>
      </c>
      <c r="O10" s="61" t="s">
        <v>60</v>
      </c>
      <c r="P10" s="65">
        <v>195202161</v>
      </c>
      <c r="Q10" s="37"/>
      <c r="R10" s="36"/>
      <c r="S10" s="36"/>
      <c r="T10" s="35"/>
      <c r="U10" s="20">
        <f>SUM(P10:T10)</f>
        <v>195202161</v>
      </c>
      <c r="V10" s="30">
        <v>141300000.33000001</v>
      </c>
      <c r="W10" s="36"/>
      <c r="X10" s="36"/>
      <c r="Y10" s="36"/>
      <c r="Z10" s="27"/>
      <c r="AA10" s="20">
        <f>SUM(V10:Z10)</f>
        <v>141300000.33000001</v>
      </c>
      <c r="AB10" s="105">
        <f>IFERROR(AA10/U10,"-")</f>
        <v>0.72386493882104108</v>
      </c>
      <c r="AC10" s="34"/>
      <c r="AD10" s="32" t="s">
        <v>42</v>
      </c>
      <c r="AE10" s="33" t="s">
        <v>57</v>
      </c>
    </row>
    <row r="11" spans="1:74" s="3" customFormat="1" ht="399" x14ac:dyDescent="0.2">
      <c r="A11" s="28">
        <v>304</v>
      </c>
      <c r="B11" s="38" t="s">
        <v>34</v>
      </c>
      <c r="C11" s="38" t="s">
        <v>35</v>
      </c>
      <c r="D11" s="38" t="s">
        <v>43</v>
      </c>
      <c r="E11" s="17" t="s">
        <v>47</v>
      </c>
      <c r="F11" s="18" t="s">
        <v>48</v>
      </c>
      <c r="G11" s="24">
        <v>2020680010134</v>
      </c>
      <c r="H11" s="16" t="s">
        <v>49</v>
      </c>
      <c r="I11" s="22" t="s">
        <v>66</v>
      </c>
      <c r="J11" s="19">
        <v>44927</v>
      </c>
      <c r="K11" s="19">
        <v>45291</v>
      </c>
      <c r="L11" s="69">
        <v>1</v>
      </c>
      <c r="M11" s="71">
        <v>0.14000000000000001</v>
      </c>
      <c r="N11" s="110">
        <f>IFERROR(IF(M11/L11&gt;100%,100%,M11/L11),"-")</f>
        <v>0.14000000000000001</v>
      </c>
      <c r="O11" s="61" t="s">
        <v>61</v>
      </c>
      <c r="P11" s="66">
        <v>425347648</v>
      </c>
      <c r="Q11" s="37"/>
      <c r="R11" s="36"/>
      <c r="S11" s="36"/>
      <c r="T11" s="35"/>
      <c r="U11" s="73">
        <f>SUM(P11:T12)</f>
        <v>4196148301</v>
      </c>
      <c r="V11" s="31">
        <v>382668198</v>
      </c>
      <c r="W11" s="36"/>
      <c r="X11" s="36"/>
      <c r="Y11" s="36"/>
      <c r="Z11" s="27"/>
      <c r="AA11" s="73">
        <f>SUM(V11:Z12)</f>
        <v>3481293245.3000002</v>
      </c>
      <c r="AB11" s="107">
        <f>IFERROR(AA11/U11,"-")</f>
        <v>0.82964018322954891</v>
      </c>
      <c r="AC11" s="75"/>
      <c r="AD11" s="77" t="s">
        <v>42</v>
      </c>
      <c r="AE11" s="67" t="s">
        <v>57</v>
      </c>
    </row>
    <row r="12" spans="1:74" s="3" customFormat="1" ht="171" x14ac:dyDescent="0.2">
      <c r="A12" s="28">
        <v>304</v>
      </c>
      <c r="B12" s="38" t="s">
        <v>34</v>
      </c>
      <c r="C12" s="38" t="s">
        <v>35</v>
      </c>
      <c r="D12" s="38" t="s">
        <v>43</v>
      </c>
      <c r="E12" s="17" t="s">
        <v>47</v>
      </c>
      <c r="F12" s="18" t="s">
        <v>48</v>
      </c>
      <c r="G12" s="24">
        <v>2022680010095</v>
      </c>
      <c r="H12" s="16" t="s">
        <v>46</v>
      </c>
      <c r="I12" s="22" t="s">
        <v>67</v>
      </c>
      <c r="J12" s="19">
        <v>44927</v>
      </c>
      <c r="K12" s="19">
        <v>45291</v>
      </c>
      <c r="L12" s="70"/>
      <c r="M12" s="72"/>
      <c r="N12" s="111"/>
      <c r="O12" s="61" t="s">
        <v>71</v>
      </c>
      <c r="P12" s="35">
        <v>3770800653</v>
      </c>
      <c r="Q12" s="36"/>
      <c r="R12" s="39"/>
      <c r="S12" s="39"/>
      <c r="T12" s="35"/>
      <c r="U12" s="74"/>
      <c r="V12" s="35">
        <v>3098625047.3000002</v>
      </c>
      <c r="W12" s="39"/>
      <c r="X12" s="39"/>
      <c r="Y12" s="39"/>
      <c r="Z12" s="26"/>
      <c r="AA12" s="74"/>
      <c r="AB12" s="108"/>
      <c r="AC12" s="76"/>
      <c r="AD12" s="78"/>
      <c r="AE12" s="68"/>
    </row>
    <row r="13" spans="1:74" s="3" customFormat="1" ht="80.25" customHeight="1" x14ac:dyDescent="0.2">
      <c r="A13" s="28">
        <v>305</v>
      </c>
      <c r="B13" s="16" t="s">
        <v>34</v>
      </c>
      <c r="C13" s="16" t="s">
        <v>35</v>
      </c>
      <c r="D13" s="16" t="s">
        <v>43</v>
      </c>
      <c r="E13" s="17" t="s">
        <v>50</v>
      </c>
      <c r="F13" s="18" t="s">
        <v>51</v>
      </c>
      <c r="G13" s="24">
        <v>2022680010095</v>
      </c>
      <c r="H13" s="16" t="s">
        <v>46</v>
      </c>
      <c r="I13" s="25" t="s">
        <v>68</v>
      </c>
      <c r="J13" s="19">
        <v>44927</v>
      </c>
      <c r="K13" s="19">
        <v>45291</v>
      </c>
      <c r="L13" s="55">
        <v>1</v>
      </c>
      <c r="M13" s="64">
        <v>0</v>
      </c>
      <c r="N13" s="109">
        <f t="shared" ref="N10:N15" si="1">IFERROR(IF(M13/L13&gt;100%,100%,M13/L13),"-")</f>
        <v>0</v>
      </c>
      <c r="O13" s="61" t="s">
        <v>62</v>
      </c>
      <c r="P13" s="35">
        <v>5000000</v>
      </c>
      <c r="Q13" s="36"/>
      <c r="R13" s="39"/>
      <c r="S13" s="39"/>
      <c r="T13" s="29"/>
      <c r="U13" s="20">
        <f>SUM(P13:T13)</f>
        <v>5000000</v>
      </c>
      <c r="V13" s="35"/>
      <c r="W13" s="39"/>
      <c r="X13" s="39"/>
      <c r="Y13" s="39"/>
      <c r="Z13" s="26"/>
      <c r="AA13" s="20">
        <f t="shared" ref="AA13" si="2">SUM(V13:Z13)</f>
        <v>0</v>
      </c>
      <c r="AB13" s="105">
        <f>IFERROR(AA13/U13,"-")</f>
        <v>0</v>
      </c>
      <c r="AC13" s="34"/>
      <c r="AD13" s="32" t="s">
        <v>42</v>
      </c>
      <c r="AE13" s="33" t="s">
        <v>57</v>
      </c>
    </row>
    <row r="14" spans="1:74" s="3" customFormat="1" ht="85.5" x14ac:dyDescent="0.2">
      <c r="A14" s="28">
        <v>306</v>
      </c>
      <c r="B14" s="23" t="s">
        <v>34</v>
      </c>
      <c r="C14" s="23" t="s">
        <v>35</v>
      </c>
      <c r="D14" s="23" t="s">
        <v>43</v>
      </c>
      <c r="E14" s="17" t="s">
        <v>52</v>
      </c>
      <c r="F14" s="18" t="s">
        <v>53</v>
      </c>
      <c r="G14" s="24">
        <v>2021680010158</v>
      </c>
      <c r="H14" s="16" t="s">
        <v>54</v>
      </c>
      <c r="I14" s="25" t="s">
        <v>69</v>
      </c>
      <c r="J14" s="19">
        <v>44927</v>
      </c>
      <c r="K14" s="19">
        <v>45291</v>
      </c>
      <c r="L14" s="69">
        <v>1</v>
      </c>
      <c r="M14" s="101">
        <v>0</v>
      </c>
      <c r="N14" s="110">
        <f>IFERROR(IF(M14/L14&gt;100%,100%,M14/L14),"-")</f>
        <v>0</v>
      </c>
      <c r="O14" s="61" t="s">
        <v>63</v>
      </c>
      <c r="P14" s="36">
        <v>3971002814</v>
      </c>
      <c r="Q14" s="36"/>
      <c r="R14" s="39"/>
      <c r="S14" s="39"/>
      <c r="T14" s="29"/>
      <c r="U14" s="73">
        <f>SUM(P14:T15)</f>
        <v>4050000000</v>
      </c>
      <c r="V14" s="35"/>
      <c r="W14" s="39"/>
      <c r="X14" s="39"/>
      <c r="Y14" s="39"/>
      <c r="Z14" s="26"/>
      <c r="AA14" s="73">
        <f>SUM(V14:Z15)</f>
        <v>0</v>
      </c>
      <c r="AB14" s="107">
        <f>IFERROR(AA14/U14,"-")</f>
        <v>0</v>
      </c>
      <c r="AC14" s="75"/>
      <c r="AD14" s="77" t="s">
        <v>42</v>
      </c>
      <c r="AE14" s="103" t="s">
        <v>57</v>
      </c>
    </row>
    <row r="15" spans="1:74" s="3" customFormat="1" ht="57" x14ac:dyDescent="0.2">
      <c r="A15" s="28">
        <v>306</v>
      </c>
      <c r="B15" s="23" t="s">
        <v>34</v>
      </c>
      <c r="C15" s="23" t="s">
        <v>35</v>
      </c>
      <c r="D15" s="23" t="s">
        <v>43</v>
      </c>
      <c r="E15" s="17" t="s">
        <v>52</v>
      </c>
      <c r="F15" s="18" t="s">
        <v>53</v>
      </c>
      <c r="G15" s="24"/>
      <c r="H15" s="16" t="s">
        <v>70</v>
      </c>
      <c r="I15" s="25"/>
      <c r="J15" s="19"/>
      <c r="K15" s="19"/>
      <c r="L15" s="70"/>
      <c r="M15" s="102"/>
      <c r="N15" s="111"/>
      <c r="O15" s="61" t="s">
        <v>63</v>
      </c>
      <c r="P15" s="35">
        <v>78997186</v>
      </c>
      <c r="Q15" s="36"/>
      <c r="R15" s="39"/>
      <c r="S15" s="39"/>
      <c r="T15" s="29"/>
      <c r="U15" s="74"/>
      <c r="V15" s="35"/>
      <c r="W15" s="39"/>
      <c r="X15" s="39"/>
      <c r="Y15" s="39"/>
      <c r="Z15" s="26"/>
      <c r="AA15" s="74"/>
      <c r="AB15" s="108"/>
      <c r="AC15" s="76"/>
      <c r="AD15" s="78"/>
      <c r="AE15" s="104"/>
    </row>
    <row r="16" spans="1:74" ht="15" x14ac:dyDescent="0.2">
      <c r="A16" s="57" cm="1">
        <f t="array" ref="A16">SUM(--(FREQUENCY(A9:A15,A9:A15)&gt;0))</f>
        <v>5</v>
      </c>
      <c r="B16" s="46"/>
      <c r="C16" s="47"/>
      <c r="D16" s="47"/>
      <c r="E16" s="47"/>
      <c r="F16" s="47"/>
      <c r="G16" s="47"/>
      <c r="H16" s="47"/>
      <c r="I16" s="47"/>
      <c r="J16" s="47"/>
      <c r="K16" s="48"/>
      <c r="L16" s="49"/>
      <c r="M16" s="50" t="s">
        <v>55</v>
      </c>
      <c r="N16" s="51">
        <v>0.14562295235241399</v>
      </c>
      <c r="O16" s="52"/>
      <c r="P16" s="53">
        <f>SUBTOTAL(9,P9:P15)</f>
        <v>9974946791</v>
      </c>
      <c r="Q16" s="53">
        <f t="shared" ref="Q16:T16" si="3">SUBTOTAL(9,Q9:Q15)</f>
        <v>0</v>
      </c>
      <c r="R16" s="53">
        <f t="shared" si="3"/>
        <v>0</v>
      </c>
      <c r="S16" s="53">
        <f t="shared" si="3"/>
        <v>0</v>
      </c>
      <c r="T16" s="53">
        <f t="shared" si="3"/>
        <v>0</v>
      </c>
      <c r="U16" s="54">
        <f>SUBTOTAL(9,U9:U15)</f>
        <v>9974946791</v>
      </c>
      <c r="V16" s="53">
        <f>SUBTOTAL(9,V9:V15)</f>
        <v>3731801579.2800002</v>
      </c>
      <c r="W16" s="53">
        <f t="shared" ref="W16" si="4">SUBTOTAL(9,W9:W15)</f>
        <v>0</v>
      </c>
      <c r="X16" s="53">
        <f t="shared" ref="X16" si="5">SUBTOTAL(9,X9:X15)</f>
        <v>0</v>
      </c>
      <c r="Y16" s="53">
        <f t="shared" ref="Y16" si="6">SUBTOTAL(9,Y9:Y15)</f>
        <v>0</v>
      </c>
      <c r="Z16" s="53">
        <f t="shared" ref="Z16" si="7">SUBTOTAL(9,Z9:Z15)</f>
        <v>0</v>
      </c>
      <c r="AA16" s="54">
        <f>SUBTOTAL(9,AA9:AA15)</f>
        <v>3731801579.2800002</v>
      </c>
      <c r="AB16" s="106">
        <f>IFERROR(AA16/U16,"-")</f>
        <v>0.37411744217493542</v>
      </c>
      <c r="AC16" s="54"/>
      <c r="AD16" s="52"/>
      <c r="AE16" s="52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29" ht="15" x14ac:dyDescent="0.25">
      <c r="O17"/>
    </row>
    <row r="18" spans="2:29" ht="15" x14ac:dyDescent="0.25">
      <c r="B18" s="4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2:29" ht="15" x14ac:dyDescent="0.25"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2:29" ht="15" x14ac:dyDescent="0.25">
      <c r="M20" s="45"/>
      <c r="N20" s="4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2:29" ht="15" hidden="1" x14ac:dyDescent="0.25"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2:29" ht="15" hidden="1" x14ac:dyDescent="0.25"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</sheetData>
  <mergeCells count="35">
    <mergeCell ref="AD14:AD15"/>
    <mergeCell ref="AE14:AE15"/>
    <mergeCell ref="AA14:AA15"/>
    <mergeCell ref="AB14:AB15"/>
    <mergeCell ref="AC14:AC15"/>
    <mergeCell ref="L14:L15"/>
    <mergeCell ref="M14:M15"/>
    <mergeCell ref="N14:N15"/>
    <mergeCell ref="U14:U15"/>
    <mergeCell ref="A5:C5"/>
    <mergeCell ref="D5:G5"/>
    <mergeCell ref="B1:AB4"/>
    <mergeCell ref="AC1:AE1"/>
    <mergeCell ref="AC2:AE2"/>
    <mergeCell ref="AC3:AE3"/>
    <mergeCell ref="AC4:AE4"/>
    <mergeCell ref="AD7:AE7"/>
    <mergeCell ref="A6:C6"/>
    <mergeCell ref="D6:G6"/>
    <mergeCell ref="A7:F7"/>
    <mergeCell ref="G7:K7"/>
    <mergeCell ref="L7:N7"/>
    <mergeCell ref="O7:U7"/>
    <mergeCell ref="V7:AA7"/>
    <mergeCell ref="AB7:AB8"/>
    <mergeCell ref="AC7:AC8"/>
    <mergeCell ref="AE11:AE12"/>
    <mergeCell ref="L11:L12"/>
    <mergeCell ref="M11:M12"/>
    <mergeCell ref="N11:N12"/>
    <mergeCell ref="U11:U12"/>
    <mergeCell ref="AA11:AA12"/>
    <mergeCell ref="AB11:AB12"/>
    <mergeCell ref="AC11:AC12"/>
    <mergeCell ref="AD11:AD12"/>
  </mergeCells>
  <conditionalFormatting sqref="N9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10:N11 N13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dcterms:created xsi:type="dcterms:W3CDTF">2023-02-03T15:43:44Z</dcterms:created>
  <dcterms:modified xsi:type="dcterms:W3CDTF">2023-04-24T14:29:26Z</dcterms:modified>
</cp:coreProperties>
</file>