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2022\1 - PDM\1 - Seguimiento Plan\0 - Plan de acción 2022\12 - Diciembre\Revisados\1 - Finales\"/>
    </mc:Choice>
  </mc:AlternateContent>
  <xr:revisionPtr revIDLastSave="0" documentId="13_ncr:1_{F274187C-1CD6-4AA4-8E5B-F43EA4E97D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 2022" sheetId="14" r:id="rId1"/>
  </sheets>
  <definedNames>
    <definedName name="_xlnm._FilterDatabase" localSheetId="0" hidden="1">'PA 2022'!$A$8:$AG$17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17" i="14" l="1"/>
  <c r="R17" i="14"/>
  <c r="S17" i="14"/>
  <c r="T17" i="14"/>
  <c r="U17" i="14"/>
  <c r="V17" i="14"/>
  <c r="W17" i="14"/>
  <c r="X17" i="14"/>
  <c r="Y17" i="14"/>
  <c r="Z17" i="14"/>
  <c r="AA17" i="14"/>
  <c r="P17" i="14"/>
  <c r="AA14" i="14"/>
  <c r="U14" i="14"/>
  <c r="AB14" i="14" s="1"/>
  <c r="N14" i="14"/>
  <c r="AA9" i="14"/>
  <c r="U9" i="14"/>
  <c r="AA16" i="14"/>
  <c r="AA13" i="14"/>
  <c r="AA12" i="14"/>
  <c r="AA11" i="14"/>
  <c r="U16" i="14"/>
  <c r="U13" i="14"/>
  <c r="U12" i="14"/>
  <c r="U11" i="14"/>
  <c r="N16" i="14"/>
  <c r="N13" i="14"/>
  <c r="N12" i="14"/>
  <c r="N11" i="14"/>
  <c r="N9" i="14"/>
  <c r="N17" i="14" s="1"/>
  <c r="AB11" i="14" l="1"/>
  <c r="AB12" i="14"/>
  <c r="AB13" i="14"/>
  <c r="AB16" i="14"/>
  <c r="AB9" i="14"/>
  <c r="AB17" i="14" l="1"/>
  <c r="A17" i="14"/>
  <c r="AC17" i="14"/>
</calcChain>
</file>

<file path=xl/sharedStrings.xml><?xml version="1.0" encoding="utf-8"?>
<sst xmlns="http://schemas.openxmlformats.org/spreadsheetml/2006/main" count="117" uniqueCount="76">
  <si>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</si>
  <si>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</si>
  <si>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</si>
  <si>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</si>
  <si>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</si>
  <si>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</si>
  <si>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</si>
  <si>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</si>
  <si>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</si>
  <si>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</si>
  <si>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</si>
  <si>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</si>
  <si>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</si>
  <si>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</si>
  <si>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</si>
  <si>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</si>
  <si>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</si>
  <si>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</si>
  <si>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</si>
  <si>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</si>
  <si>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</si>
  <si>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</si>
  <si>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</si>
  <si>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</si>
  <si>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</si>
  <si>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</si>
  <si>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</si>
  <si>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</si>
  <si>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</si>
  <si>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</si>
  <si>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</si>
  <si>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</si>
  <si>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</si>
  <si>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t>RECURSOS PROPIOS INSTITUTOS</t>
  </si>
  <si>
    <t>RECURSOS PROPIOS MUNICIPIO</t>
  </si>
  <si>
    <t>FORTALECIMIENTO A LAS CAPACIDADES DE TECNOLOGÍA Y ESTÁNDARES DE CIUDAD INTELIGENTE EN EL MUNICIPIO DE BUCARAMANGA</t>
  </si>
  <si>
    <t>Optimizar el uso de la infraestructura tecnológica instalada para mejorar los servicios de conectividad del ciudadano</t>
  </si>
  <si>
    <t>OATIC</t>
  </si>
  <si>
    <t>Adquirir equipos y herramientas tecnológicas que soporten la gestión de los puntos digitales</t>
  </si>
  <si>
    <t>IMPLEMENTACIÓN DE ACCIONES PARA EL FORTALECIMIENTO A LA INFRAESTRUCTURA DE TECNOLOGÍAS DE LA INFORMACIÓN PARA GARANTIZAR LA ATENCIÓN AL CIUDADANO EN LA ALCALDÍA DE BUCARAMANGA</t>
  </si>
  <si>
    <t>Implementar (7) herramientas tecnológicas</t>
  </si>
  <si>
    <t>BUCARAMANGA PRODUCTIVA Y COMPETITIVA: EMPRESAS INNOVADORAS, RESPONSABLES Y CONSCIENTES</t>
  </si>
  <si>
    <t>Conectividad Para Competitividad Y La Internacionalización</t>
  </si>
  <si>
    <t>Bucaramanga, Una Mirada Inteligente Hacia El Futuro</t>
  </si>
  <si>
    <t>Diseñar e implementar 1 modelo de conectividad comunitario que permita la interacción digital de la ciudadanía a partir de la infraestructura de Zonas Digitales existentes y la aplicación de modelos de escalabilidad y tecnologías de ultima generación.</t>
  </si>
  <si>
    <t>Número de modelos de conectividad comunitario diseñados e implementados que permitan la interacción digital de la ciudadanía a partir de la infraestructura de Zonas Digitales existentes y la aplicación de modelos de escalabilidad y tecnologías de ultima generación.</t>
  </si>
  <si>
    <t>Diseñar e implementar 1 modelo de conectividad y arquitectura de datos que permita la interoperabilidad entre los sistemas de información e infraestructura tecnológica existente y proyectada.</t>
  </si>
  <si>
    <t>Porcentaje de diseño e implementación del modelo de conectividad y arquitectura de datos que permita la interoperabilidad entre los sistemas de información e infraestructura tecnológica existente y proyectada.</t>
  </si>
  <si>
    <t>Mantener en los 8 Puntos Digital y en el Centro de Pensamiento para la Cuarta Revolución Industrial la conectividad y la infraestructura tecnológica.</t>
  </si>
  <si>
    <t>Número de Puntos Digitales y Centros de Pensamiento para la Cuarta Revolución mantenidos con conectividad y la infraestructura tecnológica.</t>
  </si>
  <si>
    <t>BUCARAMANGA TERRITORIO LIBRE DE CORRUPCIÓN: INSTITUCIONES SÓLIDAS Y CONFIABLES</t>
  </si>
  <si>
    <t>Administración Pública Moderna E Innovadora</t>
  </si>
  <si>
    <t>Gobierno Ágil Y Transparente</t>
  </si>
  <si>
    <t>Implementar 1 acción que a través del uso de nuevas   tecnologías  apoyen  los  procesos estratégicos de  planificación, apoyo logístico, gestión documental y demás  procesos  administrativos y operativos.</t>
  </si>
  <si>
    <t>Porcentaje de avance en la implementación de la acción que a través del uso de nuevas   tecnologías  apoyen  los  procesos estratégicos de  planificación, apoyo logístico, gestión documental y demás  procesos  administrativos y operativos.</t>
  </si>
  <si>
    <t>Formular e implementar 1 estrategia que permita la ejecución de la política de Gobierno Digital a través de sus tres habilitadores Arquitectura Empresarial, Seguridad de la información y servicios ciudadanos digitales.</t>
  </si>
  <si>
    <t>Número de estrategias formuladas e implementadas que permitan la ejecución de la política de Gobierno Digital a través de sus tres habilitadores Arquitectura Empresarial, Seguridad de la información y servicios ciudadanos digitales.</t>
  </si>
  <si>
    <t>Servicio Al Ciudadano</t>
  </si>
  <si>
    <t>Administración En Todo Momento Y Lugar</t>
  </si>
  <si>
    <t>Implementar y/o potencializar 7 herramientas y/o soluciones digitales para el servicio de atención al ciudadano como cliente externo y a servidores públicos como cliente interno.</t>
  </si>
  <si>
    <t>Número de herramientas y/o soluciones digitales implementadas y/o potencializadas para el servicio de atención al ciudadano como cliente externo y a servidores públicos como cliente interno.</t>
  </si>
  <si>
    <t>FORTALECIMIENTO AL PROCESO DE GESTIÓN DE LAS TIC ALINEADO A LA ESTRATEGIA DE GOBIERNO DIGITAL  PARA UNA MEJOR INTERACCIÓN CON EL CIUDADANO EN EL MUNICIPIO DE  BUCARAMANGA</t>
  </si>
  <si>
    <t>Potenciar los ejes de arquitectura de información, seguridad de la información y servicios ciudadanos digitales</t>
  </si>
  <si>
    <t>Potenciar los procesos administrativos del proceso de gestión de las TIC alineados a la política de gobierno digital</t>
  </si>
  <si>
    <t>Wilfredo Gómez</t>
  </si>
  <si>
    <t>Código BPIN</t>
  </si>
  <si>
    <r>
      <t xml:space="preserve">Código:  </t>
    </r>
    <r>
      <rPr>
        <sz val="11"/>
        <rFont val="Arial"/>
        <family val="2"/>
      </rPr>
      <t>F-DPM-1210-238,37-030</t>
    </r>
  </si>
  <si>
    <t xml:space="preserve"> PLAN DE ACCIÓN - PLAN DE DESARROLLO MUNICIPAL
OFICINA ASESORA TIC - OATIC</t>
  </si>
  <si>
    <t>2.3.2.02.02.008.2302024.83111.201</t>
  </si>
  <si>
    <t>2.3.2.02.02.008.2302024.83141.201</t>
  </si>
  <si>
    <t xml:space="preserve">2.3.2.02.02.008.2301079.84222.201 
2.3.2.02.01.003.2301079.3699016.201 
2.3.2.02.02.009.2302057.96210.201 
2.3.2.02.02.009.2302057.96210.501 
2.3.2.02.01.004.2301079.4634003.201 </t>
  </si>
  <si>
    <t xml:space="preserve">2.3.2.02.01.004.4599007..47829.201 
2.3.2.02.01.004.4599007.45271.201 </t>
  </si>
  <si>
    <t xml:space="preserve">2.3.2.02.01.004.2301076.45221.201 
2.3.2.02.01.004.2301076.4299927.201 </t>
  </si>
  <si>
    <r>
      <t xml:space="preserve">Versión: </t>
    </r>
    <r>
      <rPr>
        <sz val="11"/>
        <rFont val="Arial"/>
        <family val="2"/>
      </rPr>
      <t>0.0</t>
    </r>
  </si>
  <si>
    <r>
      <t>Fecha aprobación:</t>
    </r>
    <r>
      <rPr>
        <sz val="11"/>
        <rFont val="Arial"/>
        <family val="2"/>
      </rPr>
      <t xml:space="preserve"> Abril-22-2021</t>
    </r>
  </si>
  <si>
    <t>Recursos liberados - RB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</si>
</sst>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\ #,##0;\-&quot;$&quot;\ #,##0"/>
    <numFmt numFmtId="44" formatCode="_-&quot;$&quot;\ * #,##0.00_-;\-&quot;$&quot;\ * #,##0.00_-;_-&quot;$&quot;\ 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"/>
  </numFmts>
  <fonts count="11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sz val="11"/>
      <color theme="0"/>
      <name val="Arial"/>
      <family val="2"/>
    </font>
    <font>
      <b/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0" fontId="5" fillId="0" borderId="0"/>
  </cellStyleXfs>
  <cellXfs count="113">
    <xf numFmtId="0" fontId="0" fillId="0" borderId="0" xfId="0"/>
    <xf numFmtId="9" fontId="7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165" fontId="7" fillId="2" borderId="2" xfId="108" applyNumberFormat="1" applyFont="1" applyFill="1" applyBorder="1" applyAlignment="1">
      <alignment vertical="center"/>
    </xf>
    <xf numFmtId="9" fontId="7" fillId="2" borderId="2" xfId="107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justify"/>
    </xf>
    <xf numFmtId="165" fontId="6" fillId="2" borderId="2" xfId="108" applyNumberFormat="1" applyFont="1" applyFill="1" applyBorder="1" applyAlignment="1">
      <alignment vertical="center"/>
    </xf>
    <xf numFmtId="0" fontId="6" fillId="2" borderId="2" xfId="0" applyFont="1" applyFill="1" applyBorder="1"/>
    <xf numFmtId="165" fontId="7" fillId="0" borderId="0" xfId="108" applyNumberFormat="1" applyFont="1" applyFill="1" applyBorder="1" applyAlignment="1">
      <alignment vertical="center"/>
    </xf>
    <xf numFmtId="0" fontId="3" fillId="0" borderId="0" xfId="0" applyFont="1"/>
    <xf numFmtId="0" fontId="3" fillId="3" borderId="0" xfId="0" applyFont="1" applyFill="1"/>
    <xf numFmtId="0" fontId="3" fillId="3" borderId="0" xfId="0" applyFont="1" applyFill="1" applyAlignment="1">
      <alignment vertical="top"/>
    </xf>
    <xf numFmtId="0" fontId="3" fillId="3" borderId="4" xfId="0" applyFont="1" applyFill="1" applyBorder="1" applyAlignment="1">
      <alignment vertical="top"/>
    </xf>
    <xf numFmtId="0" fontId="3" fillId="3" borderId="4" xfId="0" applyFont="1" applyFill="1" applyBorder="1"/>
    <xf numFmtId="0" fontId="3" fillId="0" borderId="2" xfId="0" applyFont="1" applyBorder="1" applyAlignment="1">
      <alignment vertical="center"/>
    </xf>
    <xf numFmtId="166" fontId="3" fillId="0" borderId="2" xfId="0" applyNumberFormat="1" applyFont="1" applyBorder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165" fontId="3" fillId="0" borderId="0" xfId="0" applyNumberFormat="1" applyFont="1"/>
    <xf numFmtId="9" fontId="3" fillId="0" borderId="0" xfId="0" applyNumberFormat="1" applyFont="1"/>
    <xf numFmtId="166" fontId="3" fillId="0" borderId="0" xfId="0" applyNumberFormat="1" applyFont="1"/>
    <xf numFmtId="10" fontId="3" fillId="0" borderId="0" xfId="0" applyNumberFormat="1" applyFont="1"/>
    <xf numFmtId="9" fontId="3" fillId="0" borderId="0" xfId="107" applyFont="1" applyAlignment="1">
      <alignment horizontal="center"/>
    </xf>
    <xf numFmtId="5" fontId="3" fillId="0" borderId="0" xfId="0" applyNumberFormat="1" applyFont="1"/>
    <xf numFmtId="0" fontId="3" fillId="0" borderId="5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1" fontId="8" fillId="0" borderId="2" xfId="0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horizontal="justify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9" fontId="3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left" vertical="center" wrapText="1"/>
    </xf>
    <xf numFmtId="166" fontId="6" fillId="0" borderId="2" xfId="108" applyNumberFormat="1" applyFont="1" applyFill="1" applyBorder="1" applyAlignment="1">
      <alignment horizontal="right" vertical="center" wrapText="1"/>
    </xf>
    <xf numFmtId="166" fontId="9" fillId="0" borderId="2" xfId="0" applyNumberFormat="1" applyFont="1" applyBorder="1" applyAlignment="1">
      <alignment horizontal="left" vertical="center" wrapText="1"/>
    </xf>
    <xf numFmtId="9" fontId="6" fillId="0" borderId="2" xfId="107" applyFont="1" applyFill="1" applyBorder="1" applyAlignment="1">
      <alignment horizontal="center" vertical="center" wrapText="1"/>
    </xf>
    <xf numFmtId="5" fontId="6" fillId="0" borderId="2" xfId="108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justify" vertical="center" wrapText="1"/>
    </xf>
    <xf numFmtId="164" fontId="3" fillId="0" borderId="2" xfId="0" applyNumberFormat="1" applyFont="1" applyBorder="1" applyAlignment="1">
      <alignment horizontal="justify" vertical="center" wrapText="1"/>
    </xf>
    <xf numFmtId="9" fontId="8" fillId="0" borderId="2" xfId="0" applyNumberFormat="1" applyFont="1" applyBorder="1" applyAlignment="1">
      <alignment horizontal="center" vertical="center" wrapText="1"/>
    </xf>
    <xf numFmtId="166" fontId="9" fillId="0" borderId="2" xfId="0" applyNumberFormat="1" applyFont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justify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9" fontId="6" fillId="0" borderId="1" xfId="107" applyFont="1" applyFill="1" applyBorder="1" applyAlignment="1">
      <alignment horizontal="center" vertical="center" wrapText="1"/>
    </xf>
    <xf numFmtId="5" fontId="6" fillId="0" borderId="1" xfId="108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justify" vertical="center" wrapText="1"/>
    </xf>
    <xf numFmtId="9" fontId="3" fillId="2" borderId="2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justify" vertical="center"/>
    </xf>
    <xf numFmtId="0" fontId="3" fillId="3" borderId="2" xfId="0" applyFont="1" applyFill="1" applyBorder="1" applyAlignment="1">
      <alignment horizontal="justify" vertical="center" wrapText="1"/>
    </xf>
    <xf numFmtId="166" fontId="6" fillId="0" borderId="2" xfId="108" applyNumberFormat="1" applyFont="1" applyFill="1" applyBorder="1" applyAlignment="1">
      <alignment horizontal="center" vertical="center" wrapText="1"/>
    </xf>
    <xf numFmtId="166" fontId="3" fillId="0" borderId="2" xfId="0" applyNumberFormat="1" applyFont="1" applyBorder="1" applyAlignment="1">
      <alignment horizontal="center"/>
    </xf>
    <xf numFmtId="0" fontId="8" fillId="0" borderId="3" xfId="0" applyFont="1" applyBorder="1" applyAlignment="1">
      <alignment horizontal="justify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1" fontId="8" fillId="2" borderId="2" xfId="0" applyNumberFormat="1" applyFont="1" applyFill="1" applyBorder="1" applyAlignment="1">
      <alignment horizontal="center" vertical="center" wrapText="1"/>
    </xf>
    <xf numFmtId="166" fontId="6" fillId="0" borderId="2" xfId="108" applyNumberFormat="1" applyFont="1" applyFill="1" applyBorder="1" applyAlignment="1">
      <alignment vertical="center" wrapText="1"/>
    </xf>
    <xf numFmtId="165" fontId="7" fillId="2" borderId="2" xfId="108" applyNumberFormat="1" applyFont="1" applyFill="1" applyBorder="1" applyAlignment="1">
      <alignment horizontal="right" vertical="center" wrapText="1"/>
    </xf>
    <xf numFmtId="165" fontId="7" fillId="2" borderId="1" xfId="108" applyNumberFormat="1" applyFont="1" applyFill="1" applyBorder="1" applyAlignment="1">
      <alignment horizontal="right" vertical="center" wrapText="1"/>
    </xf>
    <xf numFmtId="9" fontId="3" fillId="2" borderId="2" xfId="107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165" fontId="6" fillId="0" borderId="2" xfId="108" applyNumberFormat="1" applyFont="1" applyFill="1" applyBorder="1" applyAlignment="1">
      <alignment horizontal="right" vertical="center" wrapText="1"/>
    </xf>
    <xf numFmtId="165" fontId="9" fillId="0" borderId="2" xfId="0" applyNumberFormat="1" applyFont="1" applyBorder="1" applyAlignment="1">
      <alignment horizontal="left" vertical="center" wrapText="1"/>
    </xf>
    <xf numFmtId="165" fontId="3" fillId="0" borderId="2" xfId="0" applyNumberFormat="1" applyFont="1" applyBorder="1"/>
    <xf numFmtId="165" fontId="9" fillId="0" borderId="2" xfId="0" applyNumberFormat="1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vertical="center"/>
    </xf>
    <xf numFmtId="165" fontId="6" fillId="0" borderId="2" xfId="108" applyNumberFormat="1" applyFont="1" applyFill="1" applyBorder="1" applyAlignment="1">
      <alignment horizontal="center" vertical="center" wrapText="1"/>
    </xf>
    <xf numFmtId="165" fontId="3" fillId="0" borderId="2" xfId="108" applyNumberFormat="1" applyFont="1" applyFill="1" applyBorder="1" applyAlignment="1">
      <alignment horizontal="right" vertical="center"/>
    </xf>
    <xf numFmtId="165" fontId="6" fillId="0" borderId="2" xfId="108" applyNumberFormat="1" applyFont="1" applyFill="1" applyBorder="1" applyAlignment="1">
      <alignment vertical="center" wrapText="1"/>
    </xf>
    <xf numFmtId="1" fontId="8" fillId="0" borderId="2" xfId="0" applyNumberFormat="1" applyFont="1" applyFill="1" applyBorder="1" applyAlignment="1">
      <alignment horizontal="right" vertical="center" wrapText="1"/>
    </xf>
    <xf numFmtId="5" fontId="6" fillId="0" borderId="2" xfId="108" applyNumberFormat="1" applyFont="1" applyFill="1" applyBorder="1" applyAlignment="1">
      <alignment horizontal="right" vertical="center" wrapText="1"/>
    </xf>
    <xf numFmtId="2" fontId="6" fillId="0" borderId="2" xfId="109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4" fontId="3" fillId="0" borderId="2" xfId="0" applyNumberFormat="1" applyFont="1" applyBorder="1" applyAlignment="1">
      <alignment horizontal="center" vertical="top"/>
    </xf>
    <xf numFmtId="2" fontId="7" fillId="0" borderId="2" xfId="109" applyNumberFormat="1" applyFont="1" applyBorder="1" applyAlignment="1">
      <alignment horizontal="left" vertical="center" wrapText="1"/>
    </xf>
    <xf numFmtId="2" fontId="7" fillId="0" borderId="3" xfId="110" applyNumberFormat="1" applyFont="1" applyBorder="1" applyAlignment="1">
      <alignment horizontal="left" vertical="center" wrapText="1"/>
    </xf>
    <xf numFmtId="2" fontId="7" fillId="0" borderId="6" xfId="110" applyNumberFormat="1" applyFont="1" applyBorder="1" applyAlignment="1">
      <alignment horizontal="left" vertical="center" wrapText="1"/>
    </xf>
    <xf numFmtId="2" fontId="7" fillId="0" borderId="7" xfId="110" applyNumberFormat="1" applyFont="1" applyBorder="1" applyAlignment="1">
      <alignment horizontal="left" vertical="center" wrapText="1"/>
    </xf>
    <xf numFmtId="2" fontId="7" fillId="0" borderId="2" xfId="110" applyNumberFormat="1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165" fontId="7" fillId="2" borderId="1" xfId="108" applyNumberFormat="1" applyFont="1" applyFill="1" applyBorder="1" applyAlignment="1">
      <alignment horizontal="right" vertical="center" wrapText="1"/>
    </xf>
    <xf numFmtId="165" fontId="7" fillId="2" borderId="8" xfId="108" applyNumberFormat="1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center" vertical="center"/>
    </xf>
    <xf numFmtId="2" fontId="7" fillId="0" borderId="2" xfId="109" applyNumberFormat="1" applyFont="1" applyBorder="1" applyAlignment="1">
      <alignment horizontal="center" vertical="center" wrapText="1"/>
    </xf>
    <xf numFmtId="2" fontId="7" fillId="0" borderId="1" xfId="109" applyNumberFormat="1" applyFont="1" applyBorder="1" applyAlignment="1">
      <alignment horizontal="center" vertical="center" wrapText="1"/>
    </xf>
    <xf numFmtId="9" fontId="6" fillId="0" borderId="1" xfId="107" applyFont="1" applyFill="1" applyBorder="1" applyAlignment="1">
      <alignment horizontal="center" vertical="center" wrapText="1"/>
    </xf>
    <xf numFmtId="9" fontId="6" fillId="0" borderId="8" xfId="107" applyFont="1" applyFill="1" applyBorder="1" applyAlignment="1">
      <alignment horizontal="center" vertical="center" wrapText="1"/>
    </xf>
    <xf numFmtId="5" fontId="6" fillId="0" borderId="1" xfId="108" applyNumberFormat="1" applyFont="1" applyFill="1" applyBorder="1" applyAlignment="1">
      <alignment horizontal="right" vertical="center" wrapText="1"/>
    </xf>
    <xf numFmtId="5" fontId="6" fillId="0" borderId="8" xfId="108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3" fontId="8" fillId="0" borderId="8" xfId="0" applyNumberFormat="1" applyFont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8" xfId="0" applyNumberFormat="1" applyFont="1" applyFill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9" fontId="3" fillId="0" borderId="8" xfId="0" applyNumberFormat="1" applyFont="1" applyBorder="1" applyAlignment="1">
      <alignment horizontal="center" vertical="center"/>
    </xf>
    <xf numFmtId="5" fontId="6" fillId="0" borderId="1" xfId="108" applyNumberFormat="1" applyFont="1" applyFill="1" applyBorder="1" applyAlignment="1">
      <alignment horizontal="center" vertical="center" wrapText="1"/>
    </xf>
    <xf numFmtId="5" fontId="6" fillId="0" borderId="8" xfId="108" applyNumberFormat="1" applyFont="1" applyFill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top"/>
    </xf>
    <xf numFmtId="14" fontId="4" fillId="0" borderId="1" xfId="0" applyNumberFormat="1" applyFont="1" applyBorder="1" applyAlignment="1">
      <alignment horizontal="center" vertical="top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8" xfId="0" applyNumberFormat="1" applyFont="1" applyFill="1" applyBorder="1" applyAlignment="1">
      <alignment horizontal="center" vertical="center"/>
    </xf>
  </cellXfs>
  <cellStyles count="11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oneda" xfId="108" builtinId="4"/>
    <cellStyle name="Normal" xfId="0" builtinId="0"/>
    <cellStyle name="Normal 2" xfId="109" xr:uid="{00000000-0005-0000-0000-00006C000000}"/>
    <cellStyle name="Normal 2 2" xfId="110" xr:uid="{BFBD6A04-C470-4066-A392-B5846AB19AC9}"/>
    <cellStyle name="Porcentaje" xfId="107" builtinId="5"/>
  </cellStyles>
  <dxfs count="6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613245</xdr:colOff>
      <xdr:row>3</xdr:row>
      <xdr:rowOff>134973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4796"/>
          <a:ext cx="625318" cy="62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2"/>
  <sheetViews>
    <sheetView showGridLines="0" tabSelected="1" zoomScale="70" zoomScaleNormal="70" workbookViewId="0">
      <selection activeCell="AF1" sqref="AF1:AG1048576"/>
    </sheetView>
  </sheetViews>
  <sheetFormatPr baseColWidth="10" defaultColWidth="0" defaultRowHeight="14.25" zeroHeight="1" x14ac:dyDescent="0.2"/>
  <cols>
    <col min="1" max="1" width="6.125" style="11" customWidth="1"/>
    <col min="2" max="2" width="21.125" style="11" customWidth="1"/>
    <col min="3" max="3" width="20.875" style="11" customWidth="1"/>
    <col min="4" max="4" width="21.125" style="11" customWidth="1"/>
    <col min="5" max="5" width="54" style="11" customWidth="1"/>
    <col min="6" max="6" width="45.625" style="11" customWidth="1"/>
    <col min="7" max="7" width="17.125" style="11" customWidth="1"/>
    <col min="8" max="8" width="36.875" style="11" customWidth="1"/>
    <col min="9" max="9" width="34.125" style="11" customWidth="1"/>
    <col min="10" max="10" width="14.875" style="11" customWidth="1"/>
    <col min="11" max="11" width="19.375" style="11" customWidth="1"/>
    <col min="12" max="14" width="14.25" style="11" customWidth="1"/>
    <col min="15" max="15" width="41.625" style="11" customWidth="1"/>
    <col min="16" max="16" width="19.875" style="11" customWidth="1"/>
    <col min="17" max="17" width="9" style="11" customWidth="1"/>
    <col min="18" max="18" width="18" style="11" customWidth="1"/>
    <col min="19" max="19" width="24.625" style="11" customWidth="1"/>
    <col min="20" max="20" width="9.375" style="11" customWidth="1"/>
    <col min="21" max="21" width="22.625" style="11" customWidth="1"/>
    <col min="22" max="22" width="24.625" style="11" customWidth="1"/>
    <col min="23" max="23" width="9.875" style="11" customWidth="1"/>
    <col min="24" max="24" width="12.25" style="11" customWidth="1"/>
    <col min="25" max="25" width="24.625" style="11" customWidth="1"/>
    <col min="26" max="26" width="22.125" style="11" customWidth="1"/>
    <col min="27" max="27" width="21.5" style="11" customWidth="1"/>
    <col min="28" max="28" width="16.5" style="11" customWidth="1"/>
    <col min="29" max="29" width="20.75" style="11" customWidth="1"/>
    <col min="30" max="31" width="15.375" style="11" customWidth="1"/>
    <col min="32" max="33" width="15.875" style="11" customWidth="1"/>
    <col min="34" max="16384" width="11.25" style="11" hidden="1"/>
  </cols>
  <sheetData>
    <row r="1" spans="1:31" ht="15" x14ac:dyDescent="0.2">
      <c r="A1" s="78"/>
      <c r="B1" s="91" t="s">
        <v>67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82" t="s">
        <v>66</v>
      </c>
      <c r="AD1" s="82"/>
      <c r="AE1" s="82"/>
    </row>
    <row r="2" spans="1:31" ht="15" x14ac:dyDescent="0.2">
      <c r="A2" s="78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83" t="s">
        <v>73</v>
      </c>
      <c r="AD2" s="84"/>
      <c r="AE2" s="85"/>
    </row>
    <row r="3" spans="1:31" ht="15" customHeight="1" x14ac:dyDescent="0.2">
      <c r="A3" s="78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83" t="s">
        <v>74</v>
      </c>
      <c r="AD3" s="84"/>
      <c r="AE3" s="85"/>
    </row>
    <row r="4" spans="1:31" ht="15" x14ac:dyDescent="0.2">
      <c r="A4" s="78"/>
      <c r="B4" s="91"/>
      <c r="C4" s="91"/>
      <c r="D4" s="91"/>
      <c r="E4" s="91"/>
      <c r="F4" s="91"/>
      <c r="G4" s="91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86" t="s">
        <v>32</v>
      </c>
      <c r="AD4" s="86"/>
      <c r="AE4" s="86"/>
    </row>
    <row r="5" spans="1:31" ht="15" x14ac:dyDescent="0.2">
      <c r="A5" s="79" t="s">
        <v>30</v>
      </c>
      <c r="B5" s="79"/>
      <c r="C5" s="79"/>
      <c r="D5" s="81">
        <v>44956</v>
      </c>
      <c r="E5" s="81"/>
      <c r="F5" s="81"/>
      <c r="G5" s="81"/>
      <c r="H5" s="12"/>
      <c r="I5" s="12"/>
      <c r="J5" s="12"/>
      <c r="K5" s="12"/>
      <c r="L5" s="12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4"/>
    </row>
    <row r="6" spans="1:31" ht="15" x14ac:dyDescent="0.2">
      <c r="A6" s="80" t="s">
        <v>31</v>
      </c>
      <c r="B6" s="80"/>
      <c r="C6" s="80"/>
      <c r="D6" s="109">
        <v>44925</v>
      </c>
      <c r="E6" s="109"/>
      <c r="F6" s="109"/>
      <c r="G6" s="110"/>
      <c r="H6" s="12"/>
      <c r="I6" s="12"/>
      <c r="J6" s="12"/>
      <c r="K6" s="12"/>
      <c r="L6" s="12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2"/>
      <c r="AE6" s="15"/>
    </row>
    <row r="7" spans="1:31" ht="15" x14ac:dyDescent="0.2">
      <c r="A7" s="16"/>
      <c r="B7" s="90" t="s">
        <v>10</v>
      </c>
      <c r="C7" s="90"/>
      <c r="D7" s="90"/>
      <c r="E7" s="90"/>
      <c r="F7" s="90"/>
      <c r="G7" s="90" t="s">
        <v>11</v>
      </c>
      <c r="H7" s="90"/>
      <c r="I7" s="90"/>
      <c r="J7" s="90"/>
      <c r="K7" s="90"/>
      <c r="L7" s="90" t="s">
        <v>25</v>
      </c>
      <c r="M7" s="90"/>
      <c r="N7" s="90"/>
      <c r="O7" s="90" t="s">
        <v>23</v>
      </c>
      <c r="P7" s="90"/>
      <c r="Q7" s="90"/>
      <c r="R7" s="90"/>
      <c r="S7" s="90"/>
      <c r="T7" s="90"/>
      <c r="U7" s="90"/>
      <c r="V7" s="90" t="s">
        <v>17</v>
      </c>
      <c r="W7" s="90"/>
      <c r="X7" s="90"/>
      <c r="Y7" s="90"/>
      <c r="Z7" s="90"/>
      <c r="AA7" s="90"/>
      <c r="AB7" s="87" t="s">
        <v>18</v>
      </c>
      <c r="AC7" s="87" t="s">
        <v>26</v>
      </c>
      <c r="AD7" s="87" t="s">
        <v>24</v>
      </c>
      <c r="AE7" s="87"/>
    </row>
    <row r="8" spans="1:31" ht="48" customHeight="1" x14ac:dyDescent="0.2">
      <c r="A8" s="66" t="s">
        <v>29</v>
      </c>
      <c r="B8" s="67" t="s">
        <v>1</v>
      </c>
      <c r="C8" s="66" t="s">
        <v>6</v>
      </c>
      <c r="D8" s="66" t="s">
        <v>2</v>
      </c>
      <c r="E8" s="66" t="s">
        <v>7</v>
      </c>
      <c r="F8" s="67" t="s">
        <v>19</v>
      </c>
      <c r="G8" s="67" t="s">
        <v>65</v>
      </c>
      <c r="H8" s="67" t="s">
        <v>3</v>
      </c>
      <c r="I8" s="67" t="s">
        <v>15</v>
      </c>
      <c r="J8" s="67" t="s">
        <v>21</v>
      </c>
      <c r="K8" s="67" t="s">
        <v>22</v>
      </c>
      <c r="L8" s="67" t="s">
        <v>4</v>
      </c>
      <c r="M8" s="67" t="s">
        <v>5</v>
      </c>
      <c r="N8" s="67" t="s">
        <v>0</v>
      </c>
      <c r="O8" s="66" t="s">
        <v>9</v>
      </c>
      <c r="P8" s="67" t="s">
        <v>34</v>
      </c>
      <c r="Q8" s="67" t="s">
        <v>8</v>
      </c>
      <c r="R8" s="67" t="s">
        <v>27</v>
      </c>
      <c r="S8" s="67" t="s">
        <v>33</v>
      </c>
      <c r="T8" s="67" t="s">
        <v>12</v>
      </c>
      <c r="U8" s="67" t="s">
        <v>20</v>
      </c>
      <c r="V8" s="67" t="s">
        <v>34</v>
      </c>
      <c r="W8" s="67" t="s">
        <v>8</v>
      </c>
      <c r="X8" s="67" t="s">
        <v>27</v>
      </c>
      <c r="Y8" s="67" t="s">
        <v>33</v>
      </c>
      <c r="Z8" s="67" t="s">
        <v>12</v>
      </c>
      <c r="AA8" s="67" t="s">
        <v>28</v>
      </c>
      <c r="AB8" s="87"/>
      <c r="AC8" s="87"/>
      <c r="AD8" s="67" t="s">
        <v>13</v>
      </c>
      <c r="AE8" s="67" t="s">
        <v>14</v>
      </c>
    </row>
    <row r="9" spans="1:31" ht="99.75" x14ac:dyDescent="0.2">
      <c r="A9" s="5">
        <v>192</v>
      </c>
      <c r="B9" s="26" t="s">
        <v>41</v>
      </c>
      <c r="C9" s="27" t="s">
        <v>42</v>
      </c>
      <c r="D9" s="27" t="s">
        <v>43</v>
      </c>
      <c r="E9" s="28" t="s">
        <v>44</v>
      </c>
      <c r="F9" s="29" t="s">
        <v>45</v>
      </c>
      <c r="G9" s="76">
        <v>2021680010048</v>
      </c>
      <c r="H9" s="31" t="s">
        <v>35</v>
      </c>
      <c r="I9" s="27" t="s">
        <v>36</v>
      </c>
      <c r="J9" s="32">
        <v>44562</v>
      </c>
      <c r="K9" s="32">
        <v>44926</v>
      </c>
      <c r="L9" s="101">
        <v>1</v>
      </c>
      <c r="M9" s="111">
        <v>0.8</v>
      </c>
      <c r="N9" s="105">
        <f t="shared" ref="N9:N16" si="0">IFERROR(IF(M9/L9&gt;100%,100%,M9/L9),"-")</f>
        <v>0.8</v>
      </c>
      <c r="O9" s="34" t="s">
        <v>70</v>
      </c>
      <c r="P9" s="68">
        <v>860595787</v>
      </c>
      <c r="Q9" s="69"/>
      <c r="R9" s="20"/>
      <c r="S9" s="69"/>
      <c r="T9" s="70"/>
      <c r="U9" s="88">
        <f>SUM(P9:T10)</f>
        <v>894087745</v>
      </c>
      <c r="V9" s="35">
        <v>851932587</v>
      </c>
      <c r="W9" s="36"/>
      <c r="X9" s="36"/>
      <c r="Y9" s="36"/>
      <c r="Z9" s="18"/>
      <c r="AA9" s="88">
        <f>SUM(V9:Z10)</f>
        <v>851932587</v>
      </c>
      <c r="AB9" s="93">
        <f t="shared" ref="AB9:AB17" si="1">IFERROR(AA9/U9,"-")</f>
        <v>0.95285120701436299</v>
      </c>
      <c r="AC9" s="95">
        <v>800000000</v>
      </c>
      <c r="AD9" s="97" t="s">
        <v>37</v>
      </c>
      <c r="AE9" s="99" t="s">
        <v>64</v>
      </c>
    </row>
    <row r="10" spans="1:31" ht="99.75" x14ac:dyDescent="0.2">
      <c r="A10" s="5">
        <v>192</v>
      </c>
      <c r="B10" s="26" t="s">
        <v>41</v>
      </c>
      <c r="C10" s="27" t="s">
        <v>42</v>
      </c>
      <c r="D10" s="27" t="s">
        <v>43</v>
      </c>
      <c r="E10" s="28" t="s">
        <v>44</v>
      </c>
      <c r="F10" s="29" t="s">
        <v>45</v>
      </c>
      <c r="G10" s="76"/>
      <c r="H10" s="31" t="s">
        <v>75</v>
      </c>
      <c r="I10" s="27"/>
      <c r="J10" s="32"/>
      <c r="K10" s="32"/>
      <c r="L10" s="102"/>
      <c r="M10" s="112"/>
      <c r="N10" s="106"/>
      <c r="O10" s="34"/>
      <c r="P10" s="68">
        <v>33491958</v>
      </c>
      <c r="Q10" s="69"/>
      <c r="R10" s="69"/>
      <c r="S10" s="69"/>
      <c r="T10" s="70"/>
      <c r="U10" s="89"/>
      <c r="V10" s="35"/>
      <c r="W10" s="36"/>
      <c r="X10" s="36"/>
      <c r="Y10" s="36"/>
      <c r="Z10" s="18"/>
      <c r="AA10" s="89"/>
      <c r="AB10" s="94"/>
      <c r="AC10" s="96"/>
      <c r="AD10" s="98"/>
      <c r="AE10" s="100"/>
    </row>
    <row r="11" spans="1:31" ht="99.75" x14ac:dyDescent="0.2">
      <c r="A11" s="5">
        <v>193</v>
      </c>
      <c r="B11" s="41" t="s">
        <v>41</v>
      </c>
      <c r="C11" s="27" t="s">
        <v>42</v>
      </c>
      <c r="D11" s="27" t="s">
        <v>43</v>
      </c>
      <c r="E11" s="28" t="s">
        <v>46</v>
      </c>
      <c r="F11" s="29" t="s">
        <v>47</v>
      </c>
      <c r="G11" s="76">
        <v>2021680010133</v>
      </c>
      <c r="H11" s="31" t="s">
        <v>61</v>
      </c>
      <c r="I11" s="42" t="s">
        <v>62</v>
      </c>
      <c r="J11" s="32">
        <v>44562</v>
      </c>
      <c r="K11" s="32">
        <v>44926</v>
      </c>
      <c r="L11" s="43">
        <v>0.3</v>
      </c>
      <c r="M11" s="65">
        <v>0.3</v>
      </c>
      <c r="N11" s="33">
        <f t="shared" si="0"/>
        <v>1</v>
      </c>
      <c r="O11" s="42" t="s">
        <v>69</v>
      </c>
      <c r="P11" s="68">
        <v>193783335</v>
      </c>
      <c r="Q11" s="71"/>
      <c r="R11" s="71"/>
      <c r="S11" s="71"/>
      <c r="T11" s="70"/>
      <c r="U11" s="63">
        <f t="shared" ref="U11:U16" si="2">SUM(P11:T11)</f>
        <v>193783335</v>
      </c>
      <c r="V11" s="35">
        <v>193666666</v>
      </c>
      <c r="W11" s="44"/>
      <c r="X11" s="44"/>
      <c r="Y11" s="44"/>
      <c r="Z11" s="18"/>
      <c r="AA11" s="63">
        <f t="shared" ref="AA11:AA16" si="3">SUM(V11:Z11)</f>
        <v>193666666</v>
      </c>
      <c r="AB11" s="37">
        <f t="shared" si="1"/>
        <v>0.99939794100457602</v>
      </c>
      <c r="AC11" s="38"/>
      <c r="AD11" s="39" t="s">
        <v>37</v>
      </c>
      <c r="AE11" s="40" t="s">
        <v>64</v>
      </c>
    </row>
    <row r="12" spans="1:31" ht="99.75" x14ac:dyDescent="0.2">
      <c r="A12" s="5">
        <v>194</v>
      </c>
      <c r="B12" s="41" t="s">
        <v>41</v>
      </c>
      <c r="C12" s="27" t="s">
        <v>42</v>
      </c>
      <c r="D12" s="27" t="s">
        <v>43</v>
      </c>
      <c r="E12" s="45" t="s">
        <v>48</v>
      </c>
      <c r="F12" s="29" t="s">
        <v>49</v>
      </c>
      <c r="G12" s="76">
        <v>2021680010048</v>
      </c>
      <c r="H12" s="31" t="s">
        <v>35</v>
      </c>
      <c r="I12" s="42" t="s">
        <v>38</v>
      </c>
      <c r="J12" s="32">
        <v>44562</v>
      </c>
      <c r="K12" s="32">
        <v>44926</v>
      </c>
      <c r="L12" s="46">
        <v>9</v>
      </c>
      <c r="M12" s="47">
        <v>9</v>
      </c>
      <c r="N12" s="48">
        <f t="shared" si="0"/>
        <v>1</v>
      </c>
      <c r="O12" s="42" t="s">
        <v>72</v>
      </c>
      <c r="P12" s="68">
        <v>96304999</v>
      </c>
      <c r="Q12" s="70"/>
      <c r="R12" s="70"/>
      <c r="S12" s="70"/>
      <c r="T12" s="70"/>
      <c r="U12" s="64">
        <f t="shared" si="2"/>
        <v>96304999</v>
      </c>
      <c r="V12" s="35">
        <v>8663200</v>
      </c>
      <c r="W12" s="17"/>
      <c r="X12" s="17"/>
      <c r="Y12" s="17"/>
      <c r="Z12" s="18"/>
      <c r="AA12" s="64">
        <f t="shared" si="3"/>
        <v>8663200</v>
      </c>
      <c r="AB12" s="49">
        <f t="shared" si="1"/>
        <v>8.9955870307417793E-2</v>
      </c>
      <c r="AC12" s="50"/>
      <c r="AD12" s="51" t="s">
        <v>37</v>
      </c>
      <c r="AE12" s="52" t="s">
        <v>64</v>
      </c>
    </row>
    <row r="13" spans="1:31" ht="85.5" x14ac:dyDescent="0.2">
      <c r="A13" s="5">
        <v>292</v>
      </c>
      <c r="B13" s="26" t="s">
        <v>50</v>
      </c>
      <c r="C13" s="27" t="s">
        <v>51</v>
      </c>
      <c r="D13" s="27" t="s">
        <v>52</v>
      </c>
      <c r="E13" s="53" t="s">
        <v>53</v>
      </c>
      <c r="F13" s="31" t="s">
        <v>54</v>
      </c>
      <c r="G13" s="76">
        <v>2021680010133</v>
      </c>
      <c r="H13" s="31" t="s">
        <v>61</v>
      </c>
      <c r="I13" s="42" t="s">
        <v>62</v>
      </c>
      <c r="J13" s="32">
        <v>44562</v>
      </c>
      <c r="K13" s="32">
        <v>44926</v>
      </c>
      <c r="L13" s="43">
        <v>0.13</v>
      </c>
      <c r="M13" s="54">
        <v>0.13</v>
      </c>
      <c r="N13" s="33">
        <f t="shared" si="0"/>
        <v>1</v>
      </c>
      <c r="O13" s="42" t="s">
        <v>69</v>
      </c>
      <c r="P13" s="68">
        <v>248083332</v>
      </c>
      <c r="Q13" s="72"/>
      <c r="R13" s="70"/>
      <c r="S13" s="70"/>
      <c r="T13" s="70"/>
      <c r="U13" s="63">
        <f t="shared" si="2"/>
        <v>248083332</v>
      </c>
      <c r="V13" s="35">
        <v>247766666</v>
      </c>
      <c r="W13" s="17"/>
      <c r="X13" s="17"/>
      <c r="Y13" s="17"/>
      <c r="Z13" s="18"/>
      <c r="AA13" s="63">
        <f t="shared" si="3"/>
        <v>247766666</v>
      </c>
      <c r="AB13" s="37">
        <f t="shared" si="1"/>
        <v>0.99872354987557166</v>
      </c>
      <c r="AC13" s="77">
        <v>60800000</v>
      </c>
      <c r="AD13" s="39" t="s">
        <v>37</v>
      </c>
      <c r="AE13" s="40" t="s">
        <v>64</v>
      </c>
    </row>
    <row r="14" spans="1:31" ht="85.5" x14ac:dyDescent="0.2">
      <c r="A14" s="5">
        <v>293</v>
      </c>
      <c r="B14" s="41" t="s">
        <v>50</v>
      </c>
      <c r="C14" s="27" t="s">
        <v>51</v>
      </c>
      <c r="D14" s="27" t="s">
        <v>52</v>
      </c>
      <c r="E14" s="55" t="s">
        <v>55</v>
      </c>
      <c r="F14" s="31" t="s">
        <v>56</v>
      </c>
      <c r="G14" s="76">
        <v>2021680010133</v>
      </c>
      <c r="H14" s="31" t="s">
        <v>61</v>
      </c>
      <c r="I14" s="56" t="s">
        <v>63</v>
      </c>
      <c r="J14" s="32">
        <v>44562</v>
      </c>
      <c r="K14" s="32">
        <v>44926</v>
      </c>
      <c r="L14" s="101">
        <v>1</v>
      </c>
      <c r="M14" s="103">
        <v>1</v>
      </c>
      <c r="N14" s="105">
        <f>IFERROR(IF(M14/L14&gt;100%,100%,M14/L14),"-")</f>
        <v>1</v>
      </c>
      <c r="O14" s="42" t="s">
        <v>68</v>
      </c>
      <c r="P14" s="68">
        <v>679006665.62</v>
      </c>
      <c r="Q14" s="73"/>
      <c r="R14" s="70"/>
      <c r="S14" s="70"/>
      <c r="T14" s="70"/>
      <c r="U14" s="88">
        <f>SUM(P14:T15)</f>
        <v>689133333</v>
      </c>
      <c r="V14" s="35">
        <v>679006665.62</v>
      </c>
      <c r="W14" s="57"/>
      <c r="X14" s="58"/>
      <c r="Y14" s="58"/>
      <c r="Z14" s="19"/>
      <c r="AA14" s="88">
        <f>SUM(V14:Z15)</f>
        <v>679006665.62</v>
      </c>
      <c r="AB14" s="93">
        <f t="shared" si="1"/>
        <v>0.98530521323657982</v>
      </c>
      <c r="AC14" s="107"/>
      <c r="AD14" s="97" t="s">
        <v>37</v>
      </c>
      <c r="AE14" s="99" t="s">
        <v>64</v>
      </c>
    </row>
    <row r="15" spans="1:31" ht="85.5" x14ac:dyDescent="0.2">
      <c r="A15" s="5">
        <v>293</v>
      </c>
      <c r="B15" s="41" t="s">
        <v>50</v>
      </c>
      <c r="C15" s="27" t="s">
        <v>51</v>
      </c>
      <c r="D15" s="27" t="s">
        <v>52</v>
      </c>
      <c r="E15" s="55" t="s">
        <v>55</v>
      </c>
      <c r="F15" s="31" t="s">
        <v>56</v>
      </c>
      <c r="G15" s="30"/>
      <c r="H15" s="31" t="s">
        <v>75</v>
      </c>
      <c r="I15" s="56"/>
      <c r="J15" s="32"/>
      <c r="K15" s="32"/>
      <c r="L15" s="102"/>
      <c r="M15" s="104"/>
      <c r="N15" s="106"/>
      <c r="O15" s="42"/>
      <c r="P15" s="68">
        <v>10126667.379999995</v>
      </c>
      <c r="Q15" s="73"/>
      <c r="R15" s="70"/>
      <c r="S15" s="70"/>
      <c r="T15" s="70"/>
      <c r="U15" s="89"/>
      <c r="V15" s="35"/>
      <c r="W15" s="57"/>
      <c r="X15" s="58"/>
      <c r="Y15" s="58"/>
      <c r="Z15" s="19"/>
      <c r="AA15" s="89"/>
      <c r="AB15" s="94"/>
      <c r="AC15" s="108"/>
      <c r="AD15" s="98"/>
      <c r="AE15" s="100"/>
    </row>
    <row r="16" spans="1:31" ht="99.75" x14ac:dyDescent="0.2">
      <c r="A16" s="5">
        <v>312</v>
      </c>
      <c r="B16" s="59" t="s">
        <v>50</v>
      </c>
      <c r="C16" s="31" t="s">
        <v>57</v>
      </c>
      <c r="D16" s="31" t="s">
        <v>58</v>
      </c>
      <c r="E16" s="53" t="s">
        <v>59</v>
      </c>
      <c r="F16" s="31" t="s">
        <v>60</v>
      </c>
      <c r="G16" s="30">
        <v>2021680010008</v>
      </c>
      <c r="H16" s="31" t="s">
        <v>39</v>
      </c>
      <c r="I16" s="56" t="s">
        <v>40</v>
      </c>
      <c r="J16" s="32">
        <v>44562</v>
      </c>
      <c r="K16" s="32">
        <v>44926</v>
      </c>
      <c r="L16" s="60">
        <v>2</v>
      </c>
      <c r="M16" s="61">
        <v>2</v>
      </c>
      <c r="N16" s="33">
        <f t="shared" si="0"/>
        <v>1</v>
      </c>
      <c r="O16" s="42" t="s">
        <v>71</v>
      </c>
      <c r="P16" s="74">
        <v>831607256</v>
      </c>
      <c r="Q16" s="75"/>
      <c r="R16" s="75"/>
      <c r="S16" s="75"/>
      <c r="T16" s="70"/>
      <c r="U16" s="63">
        <f t="shared" si="2"/>
        <v>831607256</v>
      </c>
      <c r="V16" s="35">
        <v>827468447.5</v>
      </c>
      <c r="W16" s="62"/>
      <c r="X16" s="62"/>
      <c r="Y16" s="62"/>
      <c r="Z16" s="18"/>
      <c r="AA16" s="63">
        <f t="shared" si="3"/>
        <v>827468447.5</v>
      </c>
      <c r="AB16" s="37">
        <f t="shared" si="1"/>
        <v>0.99502312122683068</v>
      </c>
      <c r="AC16" s="38"/>
      <c r="AD16" s="39" t="s">
        <v>37</v>
      </c>
      <c r="AE16" s="40" t="s">
        <v>64</v>
      </c>
    </row>
    <row r="17" spans="1:31" ht="15" x14ac:dyDescent="0.2">
      <c r="A17" s="6">
        <f>SUM(--(FREQUENCY(A9:A16,A9:A16)&gt;0))</f>
        <v>6</v>
      </c>
      <c r="B17" s="7"/>
      <c r="C17" s="9"/>
      <c r="D17" s="9"/>
      <c r="E17" s="9"/>
      <c r="F17" s="9"/>
      <c r="G17" s="9"/>
      <c r="H17" s="9"/>
      <c r="I17" s="9"/>
      <c r="J17" s="9"/>
      <c r="K17" s="1"/>
      <c r="L17" s="1"/>
      <c r="M17" s="66" t="s">
        <v>16</v>
      </c>
      <c r="N17" s="1">
        <f>IFERROR(AVERAGE(N9:N16),"-")</f>
        <v>0.96666666666666667</v>
      </c>
      <c r="O17" s="2"/>
      <c r="P17" s="8">
        <f>SUM(P9:P16)</f>
        <v>2953000000</v>
      </c>
      <c r="Q17" s="8">
        <f t="shared" ref="Q17:AA17" si="4">SUM(Q9:Q16)</f>
        <v>0</v>
      </c>
      <c r="R17" s="8">
        <f t="shared" si="4"/>
        <v>0</v>
      </c>
      <c r="S17" s="8">
        <f t="shared" si="4"/>
        <v>0</v>
      </c>
      <c r="T17" s="8">
        <f t="shared" si="4"/>
        <v>0</v>
      </c>
      <c r="U17" s="3">
        <f t="shared" si="4"/>
        <v>2953000000</v>
      </c>
      <c r="V17" s="8">
        <f t="shared" si="4"/>
        <v>2808504232.1199999</v>
      </c>
      <c r="W17" s="8">
        <f t="shared" si="4"/>
        <v>0</v>
      </c>
      <c r="X17" s="8">
        <f t="shared" si="4"/>
        <v>0</v>
      </c>
      <c r="Y17" s="8">
        <f t="shared" si="4"/>
        <v>0</v>
      </c>
      <c r="Z17" s="8">
        <f t="shared" si="4"/>
        <v>0</v>
      </c>
      <c r="AA17" s="3">
        <f t="shared" si="4"/>
        <v>2808504232.1199999</v>
      </c>
      <c r="AB17" s="4">
        <f t="shared" si="1"/>
        <v>0.95106814497798842</v>
      </c>
      <c r="AC17" s="3">
        <f>SUM(AC9:AC16)</f>
        <v>860800000</v>
      </c>
      <c r="AD17" s="2"/>
      <c r="AE17" s="2"/>
    </row>
    <row r="18" spans="1:31" x14ac:dyDescent="0.2">
      <c r="AA18" s="20"/>
    </row>
    <row r="19" spans="1:31" x14ac:dyDescent="0.2"/>
    <row r="20" spans="1:31" x14ac:dyDescent="0.2"/>
    <row r="22" spans="1:31" hidden="1" x14ac:dyDescent="0.2">
      <c r="N22" s="21"/>
    </row>
    <row r="23" spans="1:31" hidden="1" x14ac:dyDescent="0.2">
      <c r="N23" s="23"/>
    </row>
    <row r="25" spans="1:31" ht="15" hidden="1" x14ac:dyDescent="0.2">
      <c r="AA25" s="10"/>
      <c r="AB25" s="24"/>
    </row>
    <row r="26" spans="1:31" hidden="1" x14ac:dyDescent="0.2">
      <c r="AA26" s="20"/>
    </row>
    <row r="30" spans="1:31" hidden="1" x14ac:dyDescent="0.2">
      <c r="AA30" s="22"/>
    </row>
    <row r="31" spans="1:31" hidden="1" x14ac:dyDescent="0.2">
      <c r="AA31" s="25"/>
    </row>
    <row r="32" spans="1:31" hidden="1" x14ac:dyDescent="0.2">
      <c r="AA32" s="22"/>
    </row>
  </sheetData>
  <mergeCells count="36">
    <mergeCell ref="AC9:AC10"/>
    <mergeCell ref="AD9:AD10"/>
    <mergeCell ref="AE9:AE10"/>
    <mergeCell ref="L14:L15"/>
    <mergeCell ref="M14:M15"/>
    <mergeCell ref="N14:N15"/>
    <mergeCell ref="U14:U15"/>
    <mergeCell ref="AA14:AA15"/>
    <mergeCell ref="AB14:AB15"/>
    <mergeCell ref="AD14:AD15"/>
    <mergeCell ref="AE14:AE15"/>
    <mergeCell ref="AC14:AC15"/>
    <mergeCell ref="N9:N10"/>
    <mergeCell ref="M9:M10"/>
    <mergeCell ref="L9:L10"/>
    <mergeCell ref="U9:U10"/>
    <mergeCell ref="AA9:AA10"/>
    <mergeCell ref="B7:F7"/>
    <mergeCell ref="G7:K7"/>
    <mergeCell ref="B1:AB4"/>
    <mergeCell ref="L7:N7"/>
    <mergeCell ref="O7:U7"/>
    <mergeCell ref="V7:AA7"/>
    <mergeCell ref="AB7:AB8"/>
    <mergeCell ref="AB9:AB10"/>
    <mergeCell ref="AC1:AE1"/>
    <mergeCell ref="AC2:AE2"/>
    <mergeCell ref="AC3:AE3"/>
    <mergeCell ref="AC4:AE4"/>
    <mergeCell ref="AC7:AC8"/>
    <mergeCell ref="AD7:AE7"/>
    <mergeCell ref="A1:A4"/>
    <mergeCell ref="A5:C5"/>
    <mergeCell ref="A6:C6"/>
    <mergeCell ref="D5:G5"/>
    <mergeCell ref="D6:G6"/>
  </mergeCells>
  <conditionalFormatting sqref="N9 N11:N13 N16">
    <cfRule type="cellIs" dxfId="5" priority="4" operator="between">
      <formula>0.67</formula>
      <formula>1</formula>
    </cfRule>
    <cfRule type="cellIs" dxfId="4" priority="5" operator="between">
      <formula>0.34</formula>
      <formula>0.66</formula>
    </cfRule>
    <cfRule type="cellIs" dxfId="3" priority="6" operator="between">
      <formula>0</formula>
      <formula>0.33</formula>
    </cfRule>
  </conditionalFormatting>
  <conditionalFormatting sqref="N14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 2022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2021-02-09T14:28:18Z</cp:lastPrinted>
  <dcterms:created xsi:type="dcterms:W3CDTF">2008-07-08T21:30:46Z</dcterms:created>
  <dcterms:modified xsi:type="dcterms:W3CDTF">2023-03-24T14:16:50Z</dcterms:modified>
</cp:coreProperties>
</file>