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996AF179-0342-4DDD-AD5F-B9C0F0557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2023'!$A$8:$AG$19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4" l="1"/>
  <c r="AB20" i="14"/>
  <c r="AB12" i="14"/>
  <c r="AB11" i="14"/>
  <c r="AB10" i="14"/>
  <c r="AB9" i="14"/>
  <c r="AB19" i="14"/>
  <c r="AB18" i="14"/>
  <c r="AB17" i="14"/>
  <c r="AB16" i="14"/>
  <c r="AB15" i="14"/>
  <c r="AB14" i="14"/>
  <c r="AB13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N19" i="14"/>
  <c r="N18" i="14"/>
  <c r="N17" i="14"/>
  <c r="N16" i="14"/>
  <c r="N15" i="14"/>
  <c r="N14" i="14"/>
  <c r="N13" i="14"/>
  <c r="N12" i="14"/>
  <c r="N11" i="14"/>
  <c r="N10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P20" i="14"/>
  <c r="AC20" i="14"/>
  <c r="Z20" i="14"/>
  <c r="Y20" i="14"/>
  <c r="X20" i="14"/>
  <c r="W20" i="14"/>
  <c r="V20" i="14"/>
  <c r="T20" i="14"/>
  <c r="S20" i="14"/>
  <c r="R20" i="14"/>
  <c r="Q20" i="14"/>
  <c r="A20" i="14" a="1"/>
  <c r="A20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<sst xmlns="http://schemas.openxmlformats.org/spreadsheetml/2006/main" count="155" uniqueCount="98">
  <si>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</si>
  <si>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</si>
  <si>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</si>
  <si>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</si>
  <si>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</si>
  <si>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</si>
  <si>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</si>
  <si>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</si>
  <si>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</si>
  <si>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</si>
  <si>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</si>
  <si>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</si>
  <si>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</si>
  <si>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</si>
  <si>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</si>
  <si>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</si>
  <si>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</si>
  <si>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</si>
  <si>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</si>
  <si>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</si>
  <si>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</si>
  <si>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</si>
  <si>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</si>
  <si>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</si>
  <si>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</si>
  <si>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</si>
  <si>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</si>
  <si>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</si>
  <si>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</si>
  <si>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</si>
  <si>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</si>
  <si>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</si>
  <si>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</si>
  <si>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</si>
  <si>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</si>
  <si>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</si>
  <si>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</si>
  <si>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AVANCE PONDERADO</t>
  </si>
  <si>
    <t>RECURSOS COMPROMETIDOS</t>
  </si>
  <si>
    <t>TOTAL COMPROMETIDO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</si>
  <si>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</si>
  <si>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</si>
  <si>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</si>
  <si>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</si>
  <si>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2.3.2.02.02.008.4301003.
2.3.2.02.01.003.4301003.
2.3.2.02.02.006.4301003.
2.3.2.02.02.006.4301003.
2.3.2.02.02.008.4301003.
2.3.2.02.02.009.4301003.
2.3.2.02.02.008.4301003.
2.3.2.02.02.008.4301004.
2.3.2.02.02.008.4301003.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</si>
  <si>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</si>
  <si>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</si>
  <si>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</si>
  <si>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</si>
  <si>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</si>
  <si>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2.3.2.02.02.009.4301034.201
3.2.2.02.02.009.4301037.201</t>
  </si>
  <si>
    <t xml:space="preserve">Brindar apoyo financiero técnico y administratico  a los organismos del deporte asociado, para el desarrollo de sus actividades y cumplimiento de su objeto social; así como para la organización  y/o participación en torneos Internacionales, nacionales, regionales y locales </t>
  </si>
  <si>
    <t>Número de iniciativas apoyadas de organismos del deporte asociado, grupos diferenciales y de comunidades generales.</t>
  </si>
  <si>
    <t>Formación Y Preparación De Deportistas</t>
  </si>
  <si>
    <t>2.3.2.02.02.009.4302062.201</t>
  </si>
  <si>
    <t>Desarrollar Jornadas de capacitanción tendientes a mejorar la calidad administrativa de los dirigentes deportivos, así como los conocimientos en ciencias de entrenamiento , que genere un crecimiento tecnico en los deportistas del municipio.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</si>
  <si>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</si>
  <si>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</si>
  <si>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</si>
  <si>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Atravéz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vinculas a todas las instituciones educativas públicas y prevadas en los juegos deportivos intercolegiados y ofrecer una selección de detección de talentos y ofreciendoles una preparación que potencie sus capacidades hacia la excelencia deportiva.</t>
  </si>
  <si>
    <t>2.3.2.02.01.003.4301037.
2.3.2.02.02.006.4301037.
2.3.2.02.02.007.4301037.
2.3.2.02.02.009.4301007.</t>
  </si>
  <si>
    <t>Eliana León de Ordoñez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</si>
  <si>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</si>
  <si>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</si>
  <si>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</si>
  <si>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</si>
  <si>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</si>
  <si>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</si>
  <si>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</si>
  <si>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</si>
  <si>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</si>
  <si>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2.3.2.02.02.009.4301038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</si>
  <si>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</si>
  <si>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</si>
  <si>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</si>
  <si>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</si>
  <si>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</si>
  <si>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</si>
  <si>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</si>
  <si>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2.3.2.02.02.009.0204005.201
2.3.2.02.01.003.0204005.2</t>
  </si>
  <si>
    <t>Vincular 7.000 jóvenes en los diferentes procesos democráticos de participación ciudadana.</t>
  </si>
  <si>
    <t>Número de jóvenes vinculados en los diferentes procesos democráticos de participación ciudadana.</t>
  </si>
  <si>
    <t>2.3.2.02.02.008.0204015.201
2.3.2.02.02.009.0204016.201
2.3.2.02.02.009.0204016.201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</si>
  <si>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</si>
  <si>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</si>
  <si>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2.3.2.02.02.009.0204015.201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</si>
  <si>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</si>
  <si>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</si>
  <si>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</si>
  <si>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</si>
  <si>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</si>
  <si>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</si>
  <si>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</si>
  <si>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TOTALES</t>
  </si>
  <si>
    <t>2.3.2.02.01.003.4301001
2.3.2.02.02.006.4301037
2.3.2.02.02.008.4301037
2.3.2.02.02.009.4301001
2.3.2.02.02.009.4301037</t>
  </si>
  <si>
    <t xml:space="preserve">2.3.2.02.01.003.4301001
2.3.2.02.02.009.4301001
2.3.2.02.02.009.4301034           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</si>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</sst>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4" fontId="0" fillId="3" borderId="0" xfId="0" applyNumberFormat="1" applyFill="1" applyAlignment="1">
      <alignment vertical="top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164" fontId="0" fillId="0" borderId="2" xfId="0" applyNumberForma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166" fontId="4" fillId="0" borderId="2" xfId="111" applyNumberFormat="1" applyFont="1" applyFill="1" applyBorder="1" applyAlignment="1">
      <alignment horizontal="right" vertical="center" wrapText="1"/>
    </xf>
    <xf numFmtId="5" fontId="7" fillId="0" borderId="2" xfId="109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0" xfId="113"/>
    <xf numFmtId="0" fontId="8" fillId="2" borderId="7" xfId="113" applyFont="1" applyFill="1" applyBorder="1" applyAlignment="1">
      <alignment horizontal="center" vertical="center"/>
    </xf>
    <xf numFmtId="0" fontId="7" fillId="2" borderId="7" xfId="113" applyFont="1" applyFill="1" applyBorder="1" applyAlignment="1">
      <alignment horizontal="justify"/>
    </xf>
    <xf numFmtId="0" fontId="7" fillId="2" borderId="8" xfId="113" applyFont="1" applyFill="1" applyBorder="1"/>
    <xf numFmtId="9" fontId="8" fillId="2" borderId="8" xfId="113" applyNumberFormat="1" applyFont="1" applyFill="1" applyBorder="1" applyAlignment="1">
      <alignment horizontal="center" vertical="center"/>
    </xf>
    <xf numFmtId="9" fontId="8" fillId="2" borderId="9" xfId="113" applyNumberFormat="1" applyFont="1" applyFill="1" applyBorder="1" applyAlignment="1">
      <alignment horizontal="center" vertical="center"/>
    </xf>
    <xf numFmtId="0" fontId="8" fillId="2" borderId="9" xfId="113" applyFont="1" applyFill="1" applyBorder="1" applyAlignment="1">
      <alignment vertical="center"/>
    </xf>
    <xf numFmtId="9" fontId="8" fillId="2" borderId="10" xfId="0" applyNumberFormat="1" applyFont="1" applyFill="1" applyBorder="1" applyAlignment="1">
      <alignment horizontal="center" vertical="center"/>
    </xf>
    <xf numFmtId="0" fontId="7" fillId="2" borderId="10" xfId="113" applyFont="1" applyFill="1" applyBorder="1" applyAlignment="1">
      <alignment vertical="center"/>
    </xf>
    <xf numFmtId="165" fontId="7" fillId="2" borderId="10" xfId="111" applyNumberFormat="1" applyFont="1" applyFill="1" applyBorder="1" applyAlignment="1">
      <alignment vertical="center"/>
    </xf>
    <xf numFmtId="165" fontId="8" fillId="2" borderId="10" xfId="111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justify" vertical="center" wrapText="1"/>
    </xf>
    <xf numFmtId="1" fontId="0" fillId="0" borderId="2" xfId="0" applyNumberFormat="1" applyBorder="1" applyAlignment="1">
      <alignment horizontal="justify" vertical="center" wrapText="1"/>
    </xf>
    <xf numFmtId="166" fontId="7" fillId="3" borderId="2" xfId="107" applyNumberFormat="1" applyFont="1" applyFill="1" applyBorder="1" applyAlignment="1">
      <alignment horizontal="right" vertical="center" wrapText="1"/>
    </xf>
    <xf numFmtId="166" fontId="7" fillId="0" borderId="2" xfId="109" applyNumberFormat="1" applyFont="1" applyFill="1" applyBorder="1" applyAlignment="1">
      <alignment horizontal="right" vertical="center" wrapText="1"/>
    </xf>
    <xf numFmtId="166" fontId="7" fillId="3" borderId="2" xfId="109" applyNumberFormat="1" applyFont="1" applyFill="1" applyBorder="1" applyAlignment="1">
      <alignment horizontal="right" vertical="center" wrapText="1"/>
    </xf>
    <xf numFmtId="166" fontId="7" fillId="0" borderId="2" xfId="107" applyNumberFormat="1" applyFont="1" applyFill="1" applyBorder="1" applyAlignment="1">
      <alignment horizontal="right" vertical="center" wrapText="1"/>
    </xf>
    <xf numFmtId="166" fontId="8" fillId="2" borderId="2" xfId="107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1" fontId="0" fillId="0" borderId="2" xfId="0" applyNumberForma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right" vertical="center"/>
    </xf>
    <xf numFmtId="2" fontId="7" fillId="0" borderId="2" xfId="108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8" fillId="0" borderId="2" xfId="108" applyNumberFormat="1" applyFont="1" applyBorder="1" applyAlignment="1">
      <alignment horizontal="center" vertical="center" wrapText="1"/>
    </xf>
    <xf numFmtId="2" fontId="8" fillId="0" borderId="1" xfId="108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2" xfId="108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2" fontId="8" fillId="0" borderId="2" xfId="108" applyNumberFormat="1" applyFont="1" applyBorder="1" applyAlignment="1">
      <alignment horizontal="left" vertical="center" wrapText="1"/>
    </xf>
    <xf numFmtId="2" fontId="8" fillId="0" borderId="4" xfId="112" applyNumberFormat="1" applyFont="1" applyBorder="1" applyAlignment="1">
      <alignment horizontal="left" vertical="center" wrapText="1"/>
    </xf>
    <xf numFmtId="2" fontId="8" fillId="0" borderId="5" xfId="112" applyNumberFormat="1" applyFont="1" applyBorder="1" applyAlignment="1">
      <alignment horizontal="left" vertical="center" wrapText="1"/>
    </xf>
    <xf numFmtId="2" fontId="8" fillId="0" borderId="3" xfId="112" applyNumberFormat="1" applyFont="1" applyBorder="1" applyAlignment="1">
      <alignment horizontal="left" vertical="center" wrapText="1"/>
    </xf>
    <xf numFmtId="2" fontId="8" fillId="0" borderId="2" xfId="112" applyNumberFormat="1" applyFont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2" xfId="115" applyFont="1" applyFill="1" applyBorder="1" applyAlignment="1" applyProtection="1">
      <alignment horizontal="center" vertical="center" wrapText="1"/>
    </xf>
    <xf numFmtId="9" fontId="8" fillId="2" borderId="2" xfId="115" applyFont="1" applyFill="1" applyBorder="1" applyAlignment="1" applyProtection="1">
      <alignment horizontal="center" vertical="center" wrapText="1"/>
    </xf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0" xr:uid="{00000000-0005-0000-0000-00006B000000}"/>
    <cellStyle name="Moneda" xfId="107" builtinId="4"/>
    <cellStyle name="Moneda 2" xfId="109" xr:uid="{00000000-0005-0000-0000-00006E000000}"/>
    <cellStyle name="Moneda 3" xfId="111" xr:uid="{3EFDC218-FDF9-459E-86C4-0C2F097BB3D8}"/>
    <cellStyle name="Normal" xfId="0" builtinId="0"/>
    <cellStyle name="Normal 2" xfId="108" xr:uid="{00000000-0005-0000-0000-000070000000}"/>
    <cellStyle name="Normal 2 2" xfId="112" xr:uid="{9CF0B47D-6117-4BEC-93DA-9F7CB8A0E48D}"/>
    <cellStyle name="Normal 2 3" xfId="114" xr:uid="{0E57BC19-BB57-4072-9732-51B905D79375}"/>
    <cellStyle name="Normal 3" xfId="113" xr:uid="{B3D9869F-3760-4FA5-B9F1-43704F288093}"/>
    <cellStyle name="Porcentaje 2" xfId="115" xr:uid="{74DE4064-B763-49FA-A2F5-4C57BF018207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4"/>
  <sheetViews>
    <sheetView showGridLines="0" tabSelected="1" zoomScale="60" zoomScaleNormal="60" workbookViewId="0">
      <selection activeCell="V13" sqref="V13"/>
    </sheetView>
  </sheetViews>
  <sheetFormatPr baseColWidth="10" defaultColWidth="0" defaultRowHeight="14.25" zeroHeight="1" x14ac:dyDescent="0.2"/>
  <cols>
    <col min="1" max="1" width="7.375" customWidth="1"/>
    <col min="2" max="3" width="25" customWidth="1"/>
    <col min="4" max="4" width="25.875" customWidth="1"/>
    <col min="5" max="5" width="48.25" customWidth="1"/>
    <col min="6" max="6" width="45.375" customWidth="1"/>
    <col min="7" max="7" width="16.75" customWidth="1"/>
    <col min="8" max="8" width="50.25" customWidth="1"/>
    <col min="9" max="9" width="56.625" customWidth="1"/>
    <col min="10" max="10" width="15.75" customWidth="1"/>
    <col min="11" max="11" width="16" customWidth="1"/>
    <col min="12" max="12" width="14.875" customWidth="1"/>
    <col min="13" max="13" width="13.375" customWidth="1"/>
    <col min="14" max="14" width="16.75" customWidth="1"/>
    <col min="15" max="15" width="27.25" customWidth="1"/>
    <col min="16" max="16" width="20.875" customWidth="1"/>
    <col min="17" max="17" width="19.875" customWidth="1"/>
    <col min="18" max="18" width="16.875" customWidth="1"/>
    <col min="19" max="19" width="20.25" customWidth="1"/>
    <col min="20" max="20" width="18.875" customWidth="1"/>
    <col min="21" max="21" width="20.875" customWidth="1"/>
    <col min="22" max="26" width="17.25" customWidth="1"/>
    <col min="27" max="27" width="21.25" customWidth="1"/>
    <col min="28" max="28" width="16.25" customWidth="1"/>
    <col min="29" max="29" width="19.625" customWidth="1"/>
    <col min="30" max="31" width="20" customWidth="1"/>
    <col min="32" max="33" width="11.25" customWidth="1"/>
    <col min="47" max="16384" width="11.25" hidden="1"/>
  </cols>
  <sheetData>
    <row r="1" spans="1:31" ht="15" customHeight="1" x14ac:dyDescent="0.2">
      <c r="A1" s="58"/>
      <c r="B1" s="61" t="s">
        <v>34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8" t="s">
        <v>36</v>
      </c>
      <c r="AD1" s="68"/>
      <c r="AE1" s="68"/>
    </row>
    <row r="2" spans="1:31" ht="15" x14ac:dyDescent="0.2">
      <c r="A2" s="58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9" t="s">
        <v>96</v>
      </c>
      <c r="AD2" s="70"/>
      <c r="AE2" s="71"/>
    </row>
    <row r="3" spans="1:31" ht="15" customHeight="1" x14ac:dyDescent="0.2">
      <c r="A3" s="58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9" t="s">
        <v>97</v>
      </c>
      <c r="AD3" s="70"/>
      <c r="AE3" s="71"/>
    </row>
    <row r="4" spans="1:31" ht="15" x14ac:dyDescent="0.2">
      <c r="A4" s="58"/>
      <c r="B4" s="61"/>
      <c r="C4" s="61"/>
      <c r="D4" s="61"/>
      <c r="E4" s="61"/>
      <c r="F4" s="61"/>
      <c r="G4" s="6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72" t="s">
        <v>28</v>
      </c>
      <c r="AD4" s="72"/>
      <c r="AE4" s="72"/>
    </row>
    <row r="5" spans="1:31" ht="15" x14ac:dyDescent="0.2">
      <c r="A5" s="59" t="s">
        <v>26</v>
      </c>
      <c r="B5" s="59"/>
      <c r="C5" s="59"/>
      <c r="D5" s="64">
        <v>44992</v>
      </c>
      <c r="E5" s="64"/>
      <c r="F5" s="64"/>
      <c r="G5" s="64"/>
      <c r="H5" s="5"/>
      <c r="I5" s="5"/>
      <c r="J5" s="5"/>
      <c r="K5" s="5"/>
      <c r="L5" s="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60" t="s">
        <v>27</v>
      </c>
      <c r="B6" s="60"/>
      <c r="C6" s="60"/>
      <c r="D6" s="63">
        <v>44985</v>
      </c>
      <c r="E6" s="63"/>
      <c r="F6" s="63"/>
      <c r="G6" s="63"/>
      <c r="H6" s="5"/>
      <c r="I6" s="5"/>
      <c r="J6" s="5"/>
      <c r="K6" s="5"/>
      <c r="L6" s="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.6" customHeight="1" x14ac:dyDescent="0.2">
      <c r="A7" s="6"/>
      <c r="B7" s="65" t="s">
        <v>9</v>
      </c>
      <c r="C7" s="65"/>
      <c r="D7" s="65"/>
      <c r="E7" s="65"/>
      <c r="F7" s="65"/>
      <c r="G7" s="65" t="s">
        <v>10</v>
      </c>
      <c r="H7" s="65"/>
      <c r="I7" s="65"/>
      <c r="J7" s="65"/>
      <c r="K7" s="65"/>
      <c r="L7" s="65" t="s">
        <v>22</v>
      </c>
      <c r="M7" s="65"/>
      <c r="N7" s="65"/>
      <c r="O7" s="65" t="s">
        <v>20</v>
      </c>
      <c r="P7" s="65"/>
      <c r="Q7" s="65"/>
      <c r="R7" s="65"/>
      <c r="S7" s="65"/>
      <c r="T7" s="65"/>
      <c r="U7" s="65"/>
      <c r="V7" s="66" t="s">
        <v>38</v>
      </c>
      <c r="W7" s="66"/>
      <c r="X7" s="66"/>
      <c r="Y7" s="66"/>
      <c r="Z7" s="66"/>
      <c r="AA7" s="66"/>
      <c r="AB7" s="67" t="s">
        <v>15</v>
      </c>
      <c r="AC7" s="67" t="s">
        <v>23</v>
      </c>
      <c r="AD7" s="67" t="s">
        <v>21</v>
      </c>
      <c r="AE7" s="67"/>
    </row>
    <row r="8" spans="1:31" ht="46.9" customHeight="1" x14ac:dyDescent="0.2">
      <c r="A8" s="29" t="s">
        <v>25</v>
      </c>
      <c r="B8" s="30" t="s">
        <v>0</v>
      </c>
      <c r="C8" s="29" t="s">
        <v>5</v>
      </c>
      <c r="D8" s="29" t="s">
        <v>1</v>
      </c>
      <c r="E8" s="29" t="s">
        <v>6</v>
      </c>
      <c r="F8" s="30" t="s">
        <v>16</v>
      </c>
      <c r="G8" s="30" t="s">
        <v>35</v>
      </c>
      <c r="H8" s="30" t="s">
        <v>2</v>
      </c>
      <c r="I8" s="30" t="s">
        <v>14</v>
      </c>
      <c r="J8" s="30" t="s">
        <v>18</v>
      </c>
      <c r="K8" s="30" t="s">
        <v>19</v>
      </c>
      <c r="L8" s="30" t="s">
        <v>3</v>
      </c>
      <c r="M8" s="30" t="s">
        <v>4</v>
      </c>
      <c r="N8" s="30" t="s">
        <v>37</v>
      </c>
      <c r="O8" s="29" t="s">
        <v>8</v>
      </c>
      <c r="P8" s="30" t="s">
        <v>30</v>
      </c>
      <c r="Q8" s="30" t="s">
        <v>7</v>
      </c>
      <c r="R8" s="30" t="s">
        <v>24</v>
      </c>
      <c r="S8" s="30" t="s">
        <v>29</v>
      </c>
      <c r="T8" s="30" t="s">
        <v>11</v>
      </c>
      <c r="U8" s="30" t="s">
        <v>17</v>
      </c>
      <c r="V8" s="30" t="s">
        <v>30</v>
      </c>
      <c r="W8" s="30" t="s">
        <v>7</v>
      </c>
      <c r="X8" s="30" t="s">
        <v>24</v>
      </c>
      <c r="Y8" s="30" t="s">
        <v>29</v>
      </c>
      <c r="Z8" s="30" t="s">
        <v>11</v>
      </c>
      <c r="AA8" s="30" t="s">
        <v>39</v>
      </c>
      <c r="AB8" s="67"/>
      <c r="AC8" s="67"/>
      <c r="AD8" s="30" t="s">
        <v>12</v>
      </c>
      <c r="AE8" s="30" t="s">
        <v>13</v>
      </c>
    </row>
    <row r="9" spans="1:31" ht="70.5" customHeight="1" x14ac:dyDescent="0.2">
      <c r="A9" s="29">
        <v>85</v>
      </c>
      <c r="B9" s="8" t="s">
        <v>31</v>
      </c>
      <c r="C9" s="42" t="s">
        <v>74</v>
      </c>
      <c r="D9" s="42" t="s">
        <v>75</v>
      </c>
      <c r="E9" s="7" t="s">
        <v>76</v>
      </c>
      <c r="F9" s="26" t="s">
        <v>77</v>
      </c>
      <c r="G9" s="55">
        <v>2022680010103</v>
      </c>
      <c r="H9" s="8" t="s">
        <v>78</v>
      </c>
      <c r="I9" s="16" t="s">
        <v>90</v>
      </c>
      <c r="J9" s="21">
        <v>44927</v>
      </c>
      <c r="K9" s="22">
        <v>45291</v>
      </c>
      <c r="L9" s="12">
        <v>6</v>
      </c>
      <c r="M9" s="52">
        <v>0</v>
      </c>
      <c r="N9" s="73">
        <f>IFERROR(IF(M9/L9&gt;100%,100%,M9/L9),"-")</f>
        <v>0</v>
      </c>
      <c r="O9" s="25" t="s">
        <v>79</v>
      </c>
      <c r="P9" s="47">
        <v>474000000</v>
      </c>
      <c r="Q9" s="47"/>
      <c r="R9" s="47"/>
      <c r="S9" s="47"/>
      <c r="T9" s="47"/>
      <c r="U9" s="51">
        <f t="shared" ref="U9:U19" si="0">SUM(P9:T9)</f>
        <v>474000000</v>
      </c>
      <c r="V9" s="47"/>
      <c r="W9" s="47"/>
      <c r="X9" s="47"/>
      <c r="Y9" s="47"/>
      <c r="Z9" s="47"/>
      <c r="AA9" s="51">
        <f>SUM(V9:Z9)</f>
        <v>0</v>
      </c>
      <c r="AB9" s="74">
        <f>IFERROR(AA9/U9,"-")</f>
        <v>0</v>
      </c>
      <c r="AC9" s="27"/>
      <c r="AD9" s="9" t="s">
        <v>32</v>
      </c>
      <c r="AE9" s="43" t="s">
        <v>61</v>
      </c>
    </row>
    <row r="10" spans="1:31" ht="59.25" customHeight="1" x14ac:dyDescent="0.2">
      <c r="A10" s="29">
        <v>86</v>
      </c>
      <c r="B10" s="8" t="s">
        <v>31</v>
      </c>
      <c r="C10" s="17" t="s">
        <v>74</v>
      </c>
      <c r="D10" s="17" t="s">
        <v>75</v>
      </c>
      <c r="E10" s="7" t="s">
        <v>80</v>
      </c>
      <c r="F10" s="26" t="s">
        <v>81</v>
      </c>
      <c r="G10" s="55">
        <v>2022680010103</v>
      </c>
      <c r="H10" s="8" t="s">
        <v>78</v>
      </c>
      <c r="I10" s="16" t="s">
        <v>91</v>
      </c>
      <c r="J10" s="21">
        <v>44927</v>
      </c>
      <c r="K10" s="22">
        <v>45291</v>
      </c>
      <c r="L10" s="12">
        <v>3601</v>
      </c>
      <c r="M10" s="52">
        <v>0</v>
      </c>
      <c r="N10" s="73">
        <f t="shared" ref="N10:N19" si="1">IFERROR(IF(M10/L10&gt;100%,100%,M10/L10),"-")</f>
        <v>0</v>
      </c>
      <c r="O10" s="18" t="s">
        <v>82</v>
      </c>
      <c r="P10" s="47">
        <v>42000000</v>
      </c>
      <c r="Q10" s="47"/>
      <c r="R10" s="47"/>
      <c r="S10" s="47"/>
      <c r="T10" s="47"/>
      <c r="U10" s="51">
        <f t="shared" si="0"/>
        <v>42000000</v>
      </c>
      <c r="V10" s="47"/>
      <c r="W10" s="47"/>
      <c r="X10" s="47"/>
      <c r="Y10" s="47"/>
      <c r="Z10" s="47"/>
      <c r="AA10" s="51">
        <f t="shared" ref="AA10:AA19" si="2">SUM(V10:Z10)</f>
        <v>0</v>
      </c>
      <c r="AB10" s="74">
        <f>IFERROR(AA10/U10,"-")</f>
        <v>0</v>
      </c>
      <c r="AC10" s="27"/>
      <c r="AD10" s="9" t="s">
        <v>32</v>
      </c>
      <c r="AE10" s="43" t="s">
        <v>61</v>
      </c>
    </row>
    <row r="11" spans="1:31" ht="67.5" customHeight="1" x14ac:dyDescent="0.2">
      <c r="A11" s="29">
        <v>87</v>
      </c>
      <c r="B11" s="8" t="s">
        <v>31</v>
      </c>
      <c r="C11" s="17" t="s">
        <v>74</v>
      </c>
      <c r="D11" s="17" t="s">
        <v>75</v>
      </c>
      <c r="E11" s="7" t="s">
        <v>83</v>
      </c>
      <c r="F11" s="26" t="s">
        <v>84</v>
      </c>
      <c r="G11" s="55">
        <v>2022680010103</v>
      </c>
      <c r="H11" s="8" t="s">
        <v>78</v>
      </c>
      <c r="I11" s="16" t="s">
        <v>92</v>
      </c>
      <c r="J11" s="21">
        <v>44927</v>
      </c>
      <c r="K11" s="22">
        <v>45291</v>
      </c>
      <c r="L11" s="12">
        <v>2</v>
      </c>
      <c r="M11" s="52">
        <v>0</v>
      </c>
      <c r="N11" s="73">
        <f t="shared" si="1"/>
        <v>0</v>
      </c>
      <c r="O11" s="25" t="s">
        <v>85</v>
      </c>
      <c r="P11" s="47">
        <v>84000000</v>
      </c>
      <c r="Q11" s="47"/>
      <c r="R11" s="47"/>
      <c r="S11" s="47"/>
      <c r="T11" s="47"/>
      <c r="U11" s="51">
        <f t="shared" si="0"/>
        <v>84000000</v>
      </c>
      <c r="V11" s="47"/>
      <c r="W11" s="47"/>
      <c r="X11" s="47"/>
      <c r="Y11" s="47"/>
      <c r="Z11" s="47"/>
      <c r="AA11" s="51">
        <f t="shared" si="2"/>
        <v>0</v>
      </c>
      <c r="AB11" s="74">
        <f>IFERROR(AA11/U11,"-")</f>
        <v>0</v>
      </c>
      <c r="AC11" s="27"/>
      <c r="AD11" s="9" t="s">
        <v>32</v>
      </c>
      <c r="AE11" s="43" t="s">
        <v>61</v>
      </c>
    </row>
    <row r="12" spans="1:31" ht="90.75" customHeight="1" x14ac:dyDescent="0.2">
      <c r="A12" s="44">
        <v>124</v>
      </c>
      <c r="B12" s="13" t="s">
        <v>31</v>
      </c>
      <c r="C12" s="13" t="s">
        <v>33</v>
      </c>
      <c r="D12" s="13" t="s">
        <v>62</v>
      </c>
      <c r="E12" s="28" t="s">
        <v>63</v>
      </c>
      <c r="F12" s="13" t="s">
        <v>64</v>
      </c>
      <c r="G12" s="56">
        <v>2020680010082</v>
      </c>
      <c r="H12" s="13" t="s">
        <v>65</v>
      </c>
      <c r="I12" s="16" t="s">
        <v>86</v>
      </c>
      <c r="J12" s="21">
        <v>44927</v>
      </c>
      <c r="K12" s="22">
        <v>45291</v>
      </c>
      <c r="L12" s="23">
        <v>125</v>
      </c>
      <c r="M12" s="53">
        <v>13</v>
      </c>
      <c r="N12" s="73">
        <f t="shared" si="1"/>
        <v>0.104</v>
      </c>
      <c r="O12" s="18" t="s">
        <v>94</v>
      </c>
      <c r="P12" s="47">
        <v>1184302723</v>
      </c>
      <c r="Q12" s="47"/>
      <c r="R12" s="47"/>
      <c r="S12" s="47"/>
      <c r="T12" s="47"/>
      <c r="U12" s="51">
        <f t="shared" si="0"/>
        <v>1184302723</v>
      </c>
      <c r="V12" s="47">
        <v>83400000</v>
      </c>
      <c r="W12" s="47"/>
      <c r="X12" s="47"/>
      <c r="Y12" s="47"/>
      <c r="Z12" s="47"/>
      <c r="AA12" s="51">
        <f t="shared" si="2"/>
        <v>83400000</v>
      </c>
      <c r="AB12" s="74">
        <f>IFERROR(AA12/U12,"-")</f>
        <v>7.0421184026949163E-2</v>
      </c>
      <c r="AC12" s="27"/>
      <c r="AD12" s="9" t="s">
        <v>32</v>
      </c>
      <c r="AE12" s="43" t="s">
        <v>61</v>
      </c>
    </row>
    <row r="13" spans="1:31" ht="78.75" customHeight="1" x14ac:dyDescent="0.2">
      <c r="A13" s="44">
        <v>125</v>
      </c>
      <c r="B13" s="13" t="s">
        <v>31</v>
      </c>
      <c r="C13" s="13" t="s">
        <v>33</v>
      </c>
      <c r="D13" s="13" t="s">
        <v>62</v>
      </c>
      <c r="E13" s="28" t="s">
        <v>66</v>
      </c>
      <c r="F13" s="13" t="s">
        <v>67</v>
      </c>
      <c r="G13" s="56">
        <v>2020680010082</v>
      </c>
      <c r="H13" s="13" t="s">
        <v>65</v>
      </c>
      <c r="I13" s="16" t="s">
        <v>87</v>
      </c>
      <c r="J13" s="21">
        <v>44927</v>
      </c>
      <c r="K13" s="22">
        <v>45291</v>
      </c>
      <c r="L13" s="23">
        <v>104</v>
      </c>
      <c r="M13" s="53">
        <v>14</v>
      </c>
      <c r="N13" s="73">
        <f t="shared" si="1"/>
        <v>0.13461538461538461</v>
      </c>
      <c r="O13" s="24" t="s">
        <v>95</v>
      </c>
      <c r="P13" s="47">
        <v>632000000</v>
      </c>
      <c r="Q13" s="47"/>
      <c r="R13" s="47"/>
      <c r="S13" s="47"/>
      <c r="T13" s="47"/>
      <c r="U13" s="51">
        <f t="shared" si="0"/>
        <v>632000000</v>
      </c>
      <c r="V13" s="47">
        <v>15000000</v>
      </c>
      <c r="W13" s="47"/>
      <c r="X13" s="47"/>
      <c r="Y13" s="47"/>
      <c r="Z13" s="47"/>
      <c r="AA13" s="51">
        <f t="shared" si="2"/>
        <v>15000000</v>
      </c>
      <c r="AB13" s="74">
        <f t="shared" ref="AB10:AB19" si="3">IFERROR(AA13/U13,"-")</f>
        <v>2.3734177215189875E-2</v>
      </c>
      <c r="AC13" s="27"/>
      <c r="AD13" s="9" t="s">
        <v>32</v>
      </c>
      <c r="AE13" s="43" t="s">
        <v>61</v>
      </c>
    </row>
    <row r="14" spans="1:31" ht="73.5" customHeight="1" x14ac:dyDescent="0.2">
      <c r="A14" s="44">
        <v>126</v>
      </c>
      <c r="B14" s="13" t="s">
        <v>31</v>
      </c>
      <c r="C14" s="13" t="s">
        <v>33</v>
      </c>
      <c r="D14" s="13" t="s">
        <v>62</v>
      </c>
      <c r="E14" s="28" t="s">
        <v>68</v>
      </c>
      <c r="F14" s="13" t="s">
        <v>69</v>
      </c>
      <c r="G14" s="56">
        <v>2020680010104</v>
      </c>
      <c r="H14" s="13" t="s">
        <v>70</v>
      </c>
      <c r="I14" s="16" t="s">
        <v>88</v>
      </c>
      <c r="J14" s="21">
        <v>44927</v>
      </c>
      <c r="K14" s="22">
        <v>45291</v>
      </c>
      <c r="L14" s="23">
        <v>50</v>
      </c>
      <c r="M14" s="53">
        <v>0</v>
      </c>
      <c r="N14" s="73">
        <f t="shared" si="1"/>
        <v>0</v>
      </c>
      <c r="O14" s="18" t="s">
        <v>71</v>
      </c>
      <c r="P14" s="47">
        <v>813697277</v>
      </c>
      <c r="Q14" s="47"/>
      <c r="R14" s="47"/>
      <c r="S14" s="47"/>
      <c r="T14" s="47"/>
      <c r="U14" s="51">
        <f t="shared" si="0"/>
        <v>813697277</v>
      </c>
      <c r="V14" s="47"/>
      <c r="W14" s="47"/>
      <c r="X14" s="47"/>
      <c r="Y14" s="47"/>
      <c r="Z14" s="47"/>
      <c r="AA14" s="51">
        <f t="shared" si="2"/>
        <v>0</v>
      </c>
      <c r="AB14" s="74">
        <f t="shared" si="3"/>
        <v>0</v>
      </c>
      <c r="AC14" s="27"/>
      <c r="AD14" s="9" t="s">
        <v>32</v>
      </c>
      <c r="AE14" s="43" t="s">
        <v>61</v>
      </c>
    </row>
    <row r="15" spans="1:31" ht="87.75" customHeight="1" x14ac:dyDescent="0.2">
      <c r="A15" s="44">
        <v>127</v>
      </c>
      <c r="B15" s="13" t="s">
        <v>31</v>
      </c>
      <c r="C15" s="13" t="s">
        <v>33</v>
      </c>
      <c r="D15" s="13" t="s">
        <v>62</v>
      </c>
      <c r="E15" s="28" t="s">
        <v>72</v>
      </c>
      <c r="F15" s="13" t="s">
        <v>73</v>
      </c>
      <c r="G15" s="56">
        <v>2020680010104</v>
      </c>
      <c r="H15" s="13" t="s">
        <v>70</v>
      </c>
      <c r="I15" s="16" t="s">
        <v>89</v>
      </c>
      <c r="J15" s="21">
        <v>44927</v>
      </c>
      <c r="K15" s="22">
        <v>45291</v>
      </c>
      <c r="L15" s="23">
        <v>5</v>
      </c>
      <c r="M15" s="53">
        <v>0</v>
      </c>
      <c r="N15" s="73">
        <f t="shared" si="1"/>
        <v>0</v>
      </c>
      <c r="O15" s="18" t="s">
        <v>71</v>
      </c>
      <c r="P15" s="47">
        <v>170000000</v>
      </c>
      <c r="Q15" s="47"/>
      <c r="R15" s="47"/>
      <c r="S15" s="47"/>
      <c r="T15" s="47"/>
      <c r="U15" s="51">
        <f t="shared" si="0"/>
        <v>170000000</v>
      </c>
      <c r="V15" s="47"/>
      <c r="W15" s="47"/>
      <c r="X15" s="47"/>
      <c r="Y15" s="47"/>
      <c r="Z15" s="47"/>
      <c r="AA15" s="51">
        <f t="shared" si="2"/>
        <v>0</v>
      </c>
      <c r="AB15" s="74">
        <f t="shared" si="3"/>
        <v>0</v>
      </c>
      <c r="AC15" s="27"/>
      <c r="AD15" s="9" t="s">
        <v>32</v>
      </c>
      <c r="AE15" s="43" t="s">
        <v>61</v>
      </c>
    </row>
    <row r="16" spans="1:31" ht="115.5" customHeight="1" x14ac:dyDescent="0.2">
      <c r="A16" s="29">
        <v>128</v>
      </c>
      <c r="B16" s="8" t="s">
        <v>31</v>
      </c>
      <c r="C16" s="17" t="s">
        <v>33</v>
      </c>
      <c r="D16" s="17" t="s">
        <v>53</v>
      </c>
      <c r="E16" s="7" t="s">
        <v>48</v>
      </c>
      <c r="F16" s="26" t="s">
        <v>58</v>
      </c>
      <c r="G16" s="55">
        <v>2020680010066</v>
      </c>
      <c r="H16" s="8" t="s">
        <v>49</v>
      </c>
      <c r="I16" s="16" t="s">
        <v>59</v>
      </c>
      <c r="J16" s="21">
        <v>44927</v>
      </c>
      <c r="K16" s="22">
        <v>45291</v>
      </c>
      <c r="L16" s="12">
        <v>17500</v>
      </c>
      <c r="M16" s="53">
        <v>0</v>
      </c>
      <c r="N16" s="73">
        <f t="shared" si="1"/>
        <v>0</v>
      </c>
      <c r="O16" s="18" t="s">
        <v>60</v>
      </c>
      <c r="P16" s="50">
        <v>266483700</v>
      </c>
      <c r="Q16" s="19">
        <v>1914819023</v>
      </c>
      <c r="R16" s="47"/>
      <c r="S16" s="47"/>
      <c r="T16" s="19">
        <v>157700000</v>
      </c>
      <c r="U16" s="51">
        <f t="shared" si="0"/>
        <v>2339002723</v>
      </c>
      <c r="V16" s="49">
        <v>39000000</v>
      </c>
      <c r="W16" s="48">
        <v>21000000</v>
      </c>
      <c r="X16" s="47"/>
      <c r="Y16" s="47"/>
      <c r="Z16" s="47"/>
      <c r="AA16" s="51">
        <f t="shared" si="2"/>
        <v>60000000</v>
      </c>
      <c r="AB16" s="74">
        <f t="shared" si="3"/>
        <v>2.5651958165762254E-2</v>
      </c>
      <c r="AC16" s="20"/>
      <c r="AD16" s="9" t="s">
        <v>32</v>
      </c>
      <c r="AE16" s="43" t="s">
        <v>61</v>
      </c>
    </row>
    <row r="17" spans="1:31" ht="78.75" customHeight="1" x14ac:dyDescent="0.2">
      <c r="A17" s="29">
        <v>129</v>
      </c>
      <c r="B17" s="8" t="s">
        <v>31</v>
      </c>
      <c r="C17" s="14" t="s">
        <v>33</v>
      </c>
      <c r="D17" s="14" t="s">
        <v>53</v>
      </c>
      <c r="E17" s="7" t="s">
        <v>57</v>
      </c>
      <c r="F17" s="26" t="s">
        <v>56</v>
      </c>
      <c r="G17" s="57">
        <v>2022680010013</v>
      </c>
      <c r="H17" s="8" t="s">
        <v>47</v>
      </c>
      <c r="I17" s="16" t="s">
        <v>55</v>
      </c>
      <c r="J17" s="21">
        <v>44927</v>
      </c>
      <c r="K17" s="22">
        <v>45291</v>
      </c>
      <c r="L17" s="12">
        <v>200</v>
      </c>
      <c r="M17" s="52">
        <v>0</v>
      </c>
      <c r="N17" s="73">
        <f t="shared" si="1"/>
        <v>0</v>
      </c>
      <c r="O17" s="15" t="s">
        <v>54</v>
      </c>
      <c r="P17" s="50">
        <v>25000000</v>
      </c>
      <c r="Q17" s="47"/>
      <c r="R17" s="47"/>
      <c r="S17" s="47"/>
      <c r="T17" s="47"/>
      <c r="U17" s="51">
        <f t="shared" si="0"/>
        <v>25000000</v>
      </c>
      <c r="V17" s="47"/>
      <c r="W17" s="47"/>
      <c r="X17" s="47"/>
      <c r="Y17" s="47"/>
      <c r="Z17" s="47"/>
      <c r="AA17" s="51">
        <f t="shared" si="2"/>
        <v>0</v>
      </c>
      <c r="AB17" s="74">
        <f t="shared" si="3"/>
        <v>0</v>
      </c>
      <c r="AC17" s="10"/>
      <c r="AD17" s="9" t="s">
        <v>32</v>
      </c>
      <c r="AE17" s="43" t="s">
        <v>61</v>
      </c>
    </row>
    <row r="18" spans="1:31" ht="74.25" customHeight="1" x14ac:dyDescent="0.2">
      <c r="A18" s="29">
        <v>130</v>
      </c>
      <c r="B18" s="8" t="s">
        <v>31</v>
      </c>
      <c r="C18" s="14" t="s">
        <v>33</v>
      </c>
      <c r="D18" s="14" t="s">
        <v>53</v>
      </c>
      <c r="E18" s="7" t="s">
        <v>46</v>
      </c>
      <c r="F18" s="26" t="s">
        <v>52</v>
      </c>
      <c r="G18" s="57">
        <v>2022680010013</v>
      </c>
      <c r="H18" s="8" t="s">
        <v>47</v>
      </c>
      <c r="I18" s="13" t="s">
        <v>51</v>
      </c>
      <c r="J18" s="21">
        <v>44927</v>
      </c>
      <c r="K18" s="22">
        <v>45291</v>
      </c>
      <c r="L18" s="12">
        <v>25</v>
      </c>
      <c r="M18" s="52">
        <v>1</v>
      </c>
      <c r="N18" s="73">
        <f t="shared" si="1"/>
        <v>0.04</v>
      </c>
      <c r="O18" s="11" t="s">
        <v>50</v>
      </c>
      <c r="P18" s="50">
        <v>375000000</v>
      </c>
      <c r="Q18" s="47"/>
      <c r="R18" s="47"/>
      <c r="S18" s="47"/>
      <c r="T18" s="47"/>
      <c r="U18" s="51">
        <f t="shared" si="0"/>
        <v>375000000</v>
      </c>
      <c r="V18" s="47">
        <v>156800000</v>
      </c>
      <c r="W18" s="47"/>
      <c r="X18" s="47"/>
      <c r="Y18" s="47"/>
      <c r="Z18" s="47"/>
      <c r="AA18" s="51">
        <f t="shared" si="2"/>
        <v>156800000</v>
      </c>
      <c r="AB18" s="74">
        <f t="shared" si="3"/>
        <v>0.41813333333333336</v>
      </c>
      <c r="AC18" s="10"/>
      <c r="AD18" s="9" t="s">
        <v>32</v>
      </c>
      <c r="AE18" s="43" t="s">
        <v>61</v>
      </c>
    </row>
    <row r="19" spans="1:31" ht="137.25" customHeight="1" x14ac:dyDescent="0.2">
      <c r="A19" s="29">
        <v>131</v>
      </c>
      <c r="B19" s="8" t="s">
        <v>31</v>
      </c>
      <c r="C19" s="14" t="s">
        <v>33</v>
      </c>
      <c r="D19" s="14" t="s">
        <v>40</v>
      </c>
      <c r="E19" s="7" t="s">
        <v>41</v>
      </c>
      <c r="F19" s="26" t="s">
        <v>42</v>
      </c>
      <c r="G19" s="55">
        <v>2020680010057</v>
      </c>
      <c r="H19" s="8" t="s">
        <v>43</v>
      </c>
      <c r="I19" s="45" t="s">
        <v>45</v>
      </c>
      <c r="J19" s="21">
        <v>44927</v>
      </c>
      <c r="K19" s="22">
        <v>45291</v>
      </c>
      <c r="L19" s="12">
        <v>30</v>
      </c>
      <c r="M19" s="54">
        <v>19</v>
      </c>
      <c r="N19" s="73">
        <f t="shared" si="1"/>
        <v>0.6333333333333333</v>
      </c>
      <c r="O19" s="46" t="s">
        <v>44</v>
      </c>
      <c r="P19" s="50">
        <v>1233516300</v>
      </c>
      <c r="Q19" s="47"/>
      <c r="R19" s="47"/>
      <c r="S19" s="19">
        <v>622983700</v>
      </c>
      <c r="T19" s="50"/>
      <c r="U19" s="51">
        <f t="shared" si="0"/>
        <v>1856500000</v>
      </c>
      <c r="V19" s="47">
        <v>586800000</v>
      </c>
      <c r="W19" s="47"/>
      <c r="X19" s="47"/>
      <c r="Y19" s="47">
        <v>138600000</v>
      </c>
      <c r="Z19" s="47"/>
      <c r="AA19" s="51">
        <f t="shared" si="2"/>
        <v>725400000</v>
      </c>
      <c r="AB19" s="74">
        <f t="shared" si="3"/>
        <v>0.39073525451117697</v>
      </c>
      <c r="AC19" s="10"/>
      <c r="AD19" s="9" t="s">
        <v>32</v>
      </c>
      <c r="AE19" s="43" t="s">
        <v>61</v>
      </c>
    </row>
    <row r="20" spans="1:31" s="31" customFormat="1" ht="15" x14ac:dyDescent="0.25">
      <c r="A20" s="32" cm="1">
        <f t="array" ref="A20">SUM(--(FREQUENCY(A9:A19,A9:A19)&gt;0))</f>
        <v>11</v>
      </c>
      <c r="B20" s="33"/>
      <c r="C20" s="34"/>
      <c r="D20" s="34"/>
      <c r="E20" s="34"/>
      <c r="F20" s="34"/>
      <c r="G20" s="34"/>
      <c r="H20" s="34"/>
      <c r="I20" s="34"/>
      <c r="J20" s="34"/>
      <c r="K20" s="35"/>
      <c r="L20" s="36"/>
      <c r="M20" s="37" t="s">
        <v>93</v>
      </c>
      <c r="N20" s="38">
        <v>0.10957318894697535</v>
      </c>
      <c r="O20" s="39"/>
      <c r="P20" s="40">
        <f>SUBTOTAL(9,P9:P19)</f>
        <v>5300000000</v>
      </c>
      <c r="Q20" s="40">
        <f t="shared" ref="Q20:T20" si="4">SUBTOTAL(9,Q9:Q19)</f>
        <v>1914819023</v>
      </c>
      <c r="R20" s="40">
        <f t="shared" si="4"/>
        <v>0</v>
      </c>
      <c r="S20" s="40">
        <f t="shared" si="4"/>
        <v>622983700</v>
      </c>
      <c r="T20" s="40">
        <f t="shared" si="4"/>
        <v>157700000</v>
      </c>
      <c r="U20" s="41">
        <f>SUBTOTAL(9,U9:U19)</f>
        <v>7995502723</v>
      </c>
      <c r="V20" s="40">
        <f t="shared" ref="V20" si="5">SUBTOTAL(9,V9:V19)</f>
        <v>881000000</v>
      </c>
      <c r="W20" s="40">
        <f t="shared" ref="W20" si="6">SUBTOTAL(9,W9:W19)</f>
        <v>21000000</v>
      </c>
      <c r="X20" s="40">
        <f t="shared" ref="X20" si="7">SUBTOTAL(9,X9:X19)</f>
        <v>0</v>
      </c>
      <c r="Y20" s="40">
        <f t="shared" ref="Y20" si="8">SUBTOTAL(9,Y9:Y19)</f>
        <v>138600000</v>
      </c>
      <c r="Z20" s="40">
        <f t="shared" ref="Z20" si="9">SUBTOTAL(9,Z9:Z19)</f>
        <v>0</v>
      </c>
      <c r="AA20" s="41">
        <f>SUBTOTAL(9,AA9:AA19)</f>
        <v>1040600000</v>
      </c>
      <c r="AB20" s="75">
        <f>IFERROR(AA20/U20,"-")</f>
        <v>0.1301481640430929</v>
      </c>
      <c r="AC20" s="40">
        <f t="shared" ref="AC20" si="10">SUBTOTAL(9,AC9:AC19)</f>
        <v>0</v>
      </c>
      <c r="AD20" s="39"/>
      <c r="AE20" s="39"/>
    </row>
    <row r="21" spans="1:31" x14ac:dyDescent="0.2"/>
    <row r="22" spans="1:31" x14ac:dyDescent="0.2"/>
    <row r="23" spans="1:31" x14ac:dyDescent="0.2"/>
    <row r="24" spans="1:31" x14ac:dyDescent="0.2"/>
  </sheetData>
  <mergeCells count="18">
    <mergeCell ref="AB7:AB8"/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V7:AA7"/>
    <mergeCell ref="A1:A4"/>
    <mergeCell ref="A5:C5"/>
    <mergeCell ref="A6:C6"/>
    <mergeCell ref="B1:AB4"/>
    <mergeCell ref="D6:G6"/>
    <mergeCell ref="D5:G5"/>
  </mergeCells>
  <conditionalFormatting sqref="N9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:N1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2021-09-22T20:15:20Z</cp:lastPrinted>
  <dcterms:created xsi:type="dcterms:W3CDTF">2008-07-08T21:30:46Z</dcterms:created>
  <dcterms:modified xsi:type="dcterms:W3CDTF">2023-04-24T14:01:44Z</dcterms:modified>
</cp:coreProperties>
</file>