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2 - Febrero\Revisados\Publicar\"/>
    </mc:Choice>
  </mc:AlternateContent>
  <xr:revisionPtr revIDLastSave="0" documentId="13_ncr:1_{1BA3D276-5E70-444B-9B90-CC727CDFC7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" sheetId="14" r:id="rId1"/>
  </sheets>
  <definedNames>
    <definedName name="_xlnm._FilterDatabase" localSheetId="0" hidden="1">'PA 2023'!$A$8:$AG$40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41" i="14" l="1"/>
  <c r="AB10" i="14"/>
  <c r="AB11" i="14"/>
  <c r="AB12" i="14"/>
  <c r="AB13" i="14"/>
  <c r="AB14" i="14"/>
  <c r="AB15" i="14"/>
  <c r="AB18" i="14"/>
  <c r="AB19" i="14"/>
  <c r="AB20" i="14"/>
  <c r="AB21" i="14"/>
  <c r="AB22" i="14"/>
  <c r="AB23" i="14"/>
  <c r="AB24" i="14"/>
  <c r="AB25" i="14"/>
  <c r="AB26" i="14"/>
  <c r="AB27" i="14"/>
  <c r="AB28" i="14"/>
  <c r="AB29" i="14"/>
  <c r="AB30" i="14"/>
  <c r="AB34" i="14"/>
  <c r="AB38" i="14"/>
  <c r="AB40" i="14"/>
  <c r="AB9" i="14"/>
  <c r="N9" i="14"/>
  <c r="N40" i="14"/>
  <c r="N38" i="14"/>
  <c r="N34" i="14"/>
  <c r="N30" i="14"/>
  <c r="N29" i="14"/>
  <c r="N15" i="14"/>
  <c r="N14" i="14"/>
  <c r="N13" i="14"/>
  <c r="N28" i="14"/>
  <c r="N27" i="14"/>
  <c r="N26" i="14"/>
  <c r="N25" i="14"/>
  <c r="N24" i="14"/>
  <c r="N23" i="14"/>
  <c r="N22" i="14"/>
  <c r="N21" i="14"/>
  <c r="N20" i="14"/>
  <c r="N19" i="14"/>
  <c r="N18" i="14"/>
  <c r="N10" i="14"/>
  <c r="N11" i="14"/>
  <c r="N12" i="14"/>
  <c r="U30" i="14"/>
  <c r="U21" i="14"/>
  <c r="U9" i="14"/>
  <c r="U10" i="14"/>
  <c r="U40" i="14"/>
  <c r="U18" i="14"/>
  <c r="U20" i="14"/>
  <c r="U12" i="14"/>
  <c r="U15" i="14"/>
  <c r="U26" i="14"/>
  <c r="U28" i="14"/>
  <c r="U11" i="14"/>
  <c r="U13" i="14"/>
  <c r="U14" i="14"/>
  <c r="U19" i="14"/>
  <c r="U22" i="14"/>
  <c r="U23" i="14"/>
  <c r="U24" i="14"/>
  <c r="U25" i="14"/>
  <c r="U27" i="14"/>
  <c r="U29" i="14"/>
  <c r="U34" i="14"/>
  <c r="U38" i="14"/>
  <c r="U41" i="14"/>
  <c r="AA38" i="14"/>
  <c r="AA34" i="14"/>
  <c r="AA30" i="14"/>
  <c r="AA29" i="14"/>
  <c r="AA25" i="14"/>
  <c r="AA24" i="14"/>
  <c r="AA14" i="14"/>
  <c r="AC41" i="14"/>
  <c r="A41" i="14" a="1"/>
  <c r="A41" i="14"/>
  <c r="Z41" i="14"/>
  <c r="Y41" i="14"/>
  <c r="X41" i="14"/>
  <c r="W41" i="14"/>
  <c r="V41" i="14"/>
  <c r="T41" i="14"/>
  <c r="S41" i="14"/>
  <c r="R41" i="14"/>
  <c r="Q41" i="14"/>
  <c r="P41" i="14"/>
  <c r="AA40" i="14"/>
  <c r="AA28" i="14"/>
  <c r="AA27" i="14"/>
  <c r="AA26" i="14"/>
  <c r="AA23" i="14"/>
  <c r="AA22" i="14"/>
  <c r="AA21" i="14"/>
  <c r="AA20" i="14"/>
  <c r="AA19" i="14"/>
  <c r="AA18" i="14"/>
  <c r="AA15" i="14"/>
  <c r="AA13" i="14"/>
  <c r="AA12" i="14"/>
  <c r="AA11" i="14"/>
  <c r="AA10" i="14"/>
  <c r="AA9" i="14"/>
  <c r="AA41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<sst xmlns="http://schemas.openxmlformats.org/spreadsheetml/2006/main" count="335" uniqueCount="155">
  <si>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</si>
  <si>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</si>
  <si>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</si>
  <si>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</si>
  <si>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</si>
  <si>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</si>
  <si>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</si>
  <si>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</si>
  <si>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</si>
  <si>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</si>
  <si>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</si>
  <si>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</si>
  <si>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</si>
  <si>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</si>
  <si>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</si>
  <si>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</si>
  <si>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</si>
  <si>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</si>
  <si>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</si>
  <si>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</si>
  <si>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</si>
  <si>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</si>
  <si>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</si>
  <si>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</si>
  <si>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</si>
  <si>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</si>
  <si>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</si>
  <si>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</si>
  <si>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</si>
  <si>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</si>
  <si>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</si>
  <si>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</si>
  <si>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 xml:space="preserve"> PLAN DE ACCIÓN - PLAN DE DESARROLLO MUNICIPAL
INSTITUTO MUNICIPAL DE CULTURA Y TURISMO - IMCT</t>
  </si>
  <si>
    <t>BUCARAMANGA EQUITATIVA E INCLUYENTE: UNA CIUDAD DE BIENESTAR</t>
  </si>
  <si>
    <t>Vida Cultural Y Bienestar Creativo Sostenible</t>
  </si>
  <si>
    <t>Mantener la Escuela Municipal de Artes y Oficios en el Municipio.</t>
  </si>
  <si>
    <t>Número de Escuelas Municipales de Artes y Oficios mantenidas.</t>
  </si>
  <si>
    <t>FORMACION EN ARTES Y OFICIOS PARA EL DESARROLLO SOCIAL, ARTISTICO Y CREATIVO DE LOS CIUDADANOS DE BUCARAMANGA</t>
  </si>
  <si>
    <t>IMCT</t>
  </si>
  <si>
    <t>Arte, Cultura Y Creatividad Para La Transformación Social</t>
  </si>
  <si>
    <t>Implementar y mantener 4 iniciativas de formación artística en extensión para atención de población desde la primera infancia con enfoque diferencial y/o terapéutico.</t>
  </si>
  <si>
    <t>Número de iniciativas de formación artística en extensión implementadas y mantenidas para atención de población desde la primera infancia con enfoque diferencial y/o terapéutico</t>
  </si>
  <si>
    <t>Realizar 2 iniciativas artísticas y culturales enmarcadas en el Plan Integral Zonal.</t>
  </si>
  <si>
    <t>.Número de iniciativas artísticas y culturales enmarcadas en el Plan Integral Zonal realizadas.</t>
  </si>
  <si>
    <t>Realizar 4 iniciativas de cultura ciudadana.</t>
  </si>
  <si>
    <t>Número de iniciativas de cultura ciudadana realizadas.</t>
  </si>
  <si>
    <t>DESARROLLO DE ESTRATEGIAS DE CULTURA CIUDADANA EN EL MUNICIPIO DE BUCARAMANGA</t>
  </si>
  <si>
    <t>Mantener 1 red municipal de bibliotecas que incorpore a la Biblioteca Pública Gabriel Turbay.</t>
  </si>
  <si>
    <t>Número de redes municipales de bibliotecas mantenidas que incorporen a la Biblioteca Pública Gabriel Turbay.</t>
  </si>
  <si>
    <t>FORTALECIMIENTO DE LOS PROCESOS Y PROGRAMAS QUE DESARROLLA LA BIBLIOTECA PÚBLICA GABRIEL TURBAY Y SU RED DE BIBLIOTECAS PARA LA PRESTACIÓN DEL SERVICIO EN LA CIUDAD DE BUCARAMANGA</t>
  </si>
  <si>
    <t>Realizar 200 talleres de lectura, escritura y oralidad con niñas, niños y adolescentes en concordancia con el  plan nacional de lectura, escritura y la política nacional de lectura y bibliotecas.</t>
  </si>
  <si>
    <t>Número de talleres de lectura, escritura y oralidad realizados con niñas, niños y adolescentes en concordancia con el  plan nacional de lectura, escritura y la política nacional de lectura y bibliotecas.</t>
  </si>
  <si>
    <t>Desarrollar 4 proyectos para fortalecimiento a modelos de gestión artística, cultural o de la industria creativa.</t>
  </si>
  <si>
    <t>Número de proyectos desarrollados para fortalecimiento a modelos de gestión artística, cultural o de la industria creativa.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</si>
  <si>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</si>
  <si>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</si>
  <si>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</si>
  <si>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Realizar 3 iniciativas de innovación artística, cultural y creativa que contribuyan a fortalecer las cadenas de valor productivo de las artes.</t>
  </si>
  <si>
    <t>Número de iniciativas de innovación artística, cultural y creativa realizadas que contribuyan a fortalecer las cadenas de valor productivo de las artes.</t>
  </si>
  <si>
    <t>Implementar y mantener 1 centro de acceso a la información, observación y aceleración para fomento del desarrollo artístico, creativo y de gestión cultural.</t>
  </si>
  <si>
    <t>Número de centros de acceso a la información, observación y aceleración implementados y mantenidos para fomento del desarrollo artístico, creativo y de gestión cultural.</t>
  </si>
  <si>
    <t>FORTALECIMIENTO DEL CENTRO DE ACCESO A LA INFORMACIÓN (IAC) DEL IMCT DE BUCARAMANGA</t>
  </si>
  <si>
    <t>Mantener 1 plataforma digital de comunicación y difusión artística y cultural.</t>
  </si>
  <si>
    <t>Número de plataformas digitales de comunicación y difusión artística y cultural mantenidas.</t>
  </si>
  <si>
    <t>Mantener en funcionamiento la Emisora Cultural Luis Carlos Galán Sarmiento - La Cultural 100.7.</t>
  </si>
  <si>
    <t>Número de Emisoras Culturales Luis Carlos Galán Sarmiento - La Cultural 100.7 en funcionamiento.</t>
  </si>
  <si>
    <t>Realizar 3 acciones de fortalecimiento al Consejo Municipal de Cultura y de Turismo.</t>
  </si>
  <si>
    <t>Número de acciones de fortalecimiento realizadas al Consejo Municipal de Cultura y de Turismo.</t>
  </si>
  <si>
    <t>FORTALECIMIENTO DEL CONSEJO MUNICIPAL DE CULTURA DE BUCARAMANGA</t>
  </si>
  <si>
    <t>Formular e implementar 1 Plan Decenal de Cultura y Turismo.</t>
  </si>
  <si>
    <t>Número de Planes Decenales de Cultura y Turismo formulados e implementados.</t>
  </si>
  <si>
    <t>FORMULACIÓN E IMPLEMENTACIÓN DEL PLAN DECENAL DE CULTURA Y TURISMO DE BUCARAMANGA</t>
  </si>
  <si>
    <t>Patrimonio Cultural: Circuitos Culturales Y Creativos Para Todos</t>
  </si>
  <si>
    <t>Adquirir 1 Bien de Interés Cultural Patrimonial.</t>
  </si>
  <si>
    <t>Número de Bienes de Interés Cultural Patrimonial adquiridos.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</si>
  <si>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</si>
  <si>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</si>
  <si>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FORTALECIMIENTO Y CONSOLIDACIÓN DE ACCIONES PARA LA CONSERVACIÓN Y SALVAGUARDA DE PATRIMONIO CULTURAL MATERIAL E INMATERIAL EN EL MUNICIPIO DE BUCARAMANGA</t>
  </si>
  <si>
    <t>Mantener 1 agenda de programación artística, cultural y creativa que fortalezca los circuitos artísticos y culturales.</t>
  </si>
  <si>
    <t>Número de agendas de programación artística, cultural y creativas mantenidas que fortalezcan los circuitos artísticos y culturales.</t>
  </si>
  <si>
    <t>Crear 1 agenda cultural, artística, educativa y deportiva en el marco de celebración de los 400 años de la ciudad.</t>
  </si>
  <si>
    <t>Número de agendas culturales, artísticas, educativas y deportivas creadas en el marco de celebración de los 400 años de la ciudad.</t>
  </si>
  <si>
    <t>Ejecutar 1 proyecto de adecuación, recuperación, modernización y/o dotación de la Biblioteca Gabriel Turbay.</t>
  </si>
  <si>
    <t>Porcentaje de avance de la ejecución del proyecto de adecuación, recuperación, modernización y/o dotación de la Biblioteca Gabriel Turbay.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</si>
  <si>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</si>
  <si>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</si>
  <si>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</si>
  <si>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</si>
  <si>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Número de acciones realizadas para fortalecer el reconocimiento, difusión y promoción turística y potenciar los puntos PITs.</t>
  </si>
  <si>
    <t>DIFUSIÓN Y PROMOCIÓN DE LA OFERTA TURÍSTICA DE LA CIUDAD DE BUCARAMANGA</t>
  </si>
  <si>
    <t>FORTALECIMIENTO Y POSICIONAMIENTO COMO DESTINO TURÍSTICO SOSTENIBLE Y COMPETITIVO DE LA CIUDAD DE BUCARAMANGA</t>
  </si>
  <si>
    <t>Realizar 4 eventos culturales para fomentar la promoción y la competitividad turística del destino.</t>
  </si>
  <si>
    <t>Número de eventos culturales realizados 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</si>
  <si>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</si>
  <si>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</si>
  <si>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</si>
  <si>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 xml:space="preserve">Realizar 4 acciones de fortalecimiento al Bureau de Convenciones de Bucaramanga para promoción y posicionamiento de la ciudad y la región como destinos. </t>
  </si>
  <si>
    <t xml:space="preserve">Número de acciones de fortalecimiento al Bureau de Convenciones de Bucaramanga implementadas para promoción y posicionamiento de la ciudad y la región como destinos. </t>
  </si>
  <si>
    <t>FORTALECIMIENTO DEL BUREAU DE CONVENCIONES DE BUCARAMANGA</t>
  </si>
  <si>
    <t>IMPLEMENTACIÓN DE LOS BENEFICIOS ECONÓMICOS PERIÓDICOS - BEPS PARA GARANTIZAR LA VEJEZ DE LOS GESTORES Y CREADORES CULTURALES DE LA CIUDAD DE BUCARAMANGA</t>
  </si>
  <si>
    <t>ESTUDIO DE PREINVERSION Y DISEÑO PARA LA MODERNIZACIÓN DEL AUDITORIO PEDRO GÓMEZ VALDERRAMA Y DEL EDIFICIO ANTIGUO DE LA EMISORA DE LA BIBLIOTECA GABRIEL TURBAY DE BUCARAMANGA</t>
  </si>
  <si>
    <t>APOYO A  LOS PROGRAMAS  DE CONCERTACIÓN CULTURAL EN LA CIUDAD DE BUCARAMANGA</t>
  </si>
  <si>
    <t>Meta no programada para la vigencia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</si>
  <si>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</si>
  <si>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</si>
  <si>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DESARROLLO DE LA PROGRAMACIÓN Y DIVULGACIÓN DE LAS COMUNICACIONES EN LA EMISORA LUIS CARLOS GALÁN SARMIENTO DE LA CIUDAD DE BUCARAMANGA</t>
  </si>
  <si>
    <t>DESARROLLO DE EVENTOS   ARTÍSTICOS, CULTURALES, GASTRONÓMICAS, DE EMPRENDIMIENTO Y DE ESPECTÁCULOS PARA FOMENTAR E IMPULSAR EL TURISMO EN BUCARAMANGA.</t>
  </si>
  <si>
    <t>Luis Carlos Silva Duarte</t>
  </si>
  <si>
    <t>RECURSOS COMPROMETIDOS</t>
  </si>
  <si>
    <t>TOTAL COMPROMETIDO</t>
  </si>
  <si>
    <t>2.3.2.02.02.009.3301053.96210.201 </t>
  </si>
  <si>
    <t xml:space="preserve">2.3.2.01.01.004.01.02.3301126.3833099.201  2.3.2.01.01.004.01.02.3301126.3833099.201 2.3.2.02.02.009.3301087.92920.201   2.3.2.02.02.008.3301087.85940.201  2.3.2.02.02.008.3301087.82120.201  2.3.2.02.02.009.3301087.96210.201  2.3.2.02.02.009.3301087.92511.201  2.3.2.02.02.009.3301087.92911.201  2.3.2.02.02.008.3301087.83132.201  2.3.2.02.02.009.3301127.92511.201  2.3.2.02.02.006.3301127.62151.201  2.3.2.02.02.008.3301126.8729003.201  2.3.2.02.02.006.3301127.62560.201  2.3.2.02.02.006.3301126.62199.201  2.3.2.02.02.009.3301053.96210.201  2.3.2.02.02.009.3301085.96210.201  2.3.2.02.02.009.3301087.92920.212  2.3.2.02.02.008.3301087.85940.212  2.3.2.02.02.008.3301087.82120.212  2.3.2.02.02.009.3301087.96210.212  2.3.2.02.02.009.3301087.92511.212  2.3.2.02.02.009.3301087.92911.212  2.3.2.02.02.008.3301087.83132.212 </t>
  </si>
  <si>
    <t>2.3.2.02.02.009.3301087.92911.201  2.3.2.02.02.009.3301127.92911.201  2.3.2.02.02.009.3301087.92911.212 </t>
  </si>
  <si>
    <t>2.3.2.02.02.009.3301053.96210.219 </t>
  </si>
  <si>
    <t>2.3.2.02.02.008.3301085.85940.201  2.3.2.02.02.008.3301085.82120.201  2.3.2.02.02.008.3301085.83111.201  2.3.2.02.02.008.3301085.83132.201  2.3.2.02.02.008.3301085.83310.201  2.3.2.02.02.008.3301085.83113.201  2.3.2.02.02.008.3301085.85330.201  2.3.2.02.02.008.3301085.84520.201  2.3.2.02.02.009.3301087.92911.201  2.3.2.02.02.009.3301085.96210.201  2.3.2.02.02.009.3301085.92911.201  2.3.2.02.02.008.3301127.84392.201  2.3.2.02.02.006.3301127.62151.201  2.3.2.02.02.007.3301127.73311.201  2.3.2.02.02.009.3301127.96210.201  2.3.2.02.02.006.3301098.62151.201  2.3.2.02.02.009.3301085.96290.201 2.3.2.02.02.006.3301085.62151.201  2.3.2.02.02.008.3301085.82120.259 </t>
  </si>
  <si>
    <t>2.3.2.02.02.009.3301054.96210.219 </t>
  </si>
  <si>
    <t>2.3.2.02.02.008.3301054.83111.219  2.3.2.02.02.009.3301054.95996.219 </t>
  </si>
  <si>
    <t>2.3.2.02.02.009.2301030.96210.201  2.3.2.02.02.009.3301054.96210.219  2.3.2.02.02.008.3301054.85940.219 </t>
  </si>
  <si>
    <t>2.3.2.02.02.008.2301030.83132.219 </t>
  </si>
  <si>
    <t>2.3.2.02.02.009.3301059.96210.201 </t>
  </si>
  <si>
    <t>2.3.2.02.01.004.2301013.4721201.219  2.3.2.02.02.008.2301013.83611.219  2.3.2.02.02.009.2301013.96122.219  2.3.2.02.02.008.2301013.8715399.219  2.3.2.02.02.007.2301013.72112.219  2.3.2.02.02.007.2301013.73390.219  2.3.2.02.02.007.2301013.73320.219  2.3.2.02.02.008.2301013.83159.219  2.3.2.02.02.008.2301013.83132.219  2.3.2.02.02.007.2301013.73311.219  2.3.2.02.02.008.2301013.83129.219 </t>
  </si>
  <si>
    <t>2.3.2.02.02.009.3301095.92911.219 </t>
  </si>
  <si>
    <t>2.3.2.02.02.008.3301059.83111.219 </t>
  </si>
  <si>
    <t>2.3.2.02.02.009.3302001.96210.201  2.3.2.02.02.009.3302001.92911.201  2.3.2.02.02.009.3302042.96411.201  2.3.2.02.02.009.3302042.96411.244  2.3.2.02.02.009.3302001.96230.219  2.3.2.02.02.009.3302001.92911.219 </t>
  </si>
  <si>
    <t>2.3.2.02.02.005.3302072.54129.201  2.3.2.02.02.005.3302072.54129.219 </t>
  </si>
  <si>
    <t>2.3.2.02.02.009.3302044.96210.219  2.3.2.02.02.007.3302044.73320.219 </t>
  </si>
  <si>
    <t>2.3.2.02.02.008.3502046.85940.201 </t>
  </si>
  <si>
    <t>2.3.2.02.02.008.3502046.85940.201  2.3.2.02.02.008.3502046.85940.201 </t>
  </si>
  <si>
    <t>2.3.2.02.02.006.3502046.62151.201  2.3.2.02.02.008.3502046.85940.201  2.3.2.02.02.009.3502046.91136.201 </t>
  </si>
  <si>
    <t>2.3.2.02.02.009.3502046.91136.201 </t>
  </si>
  <si>
    <t>Por incluir en proyecto</t>
  </si>
  <si>
    <t>2.3.2.02.02.009.3502049.91136.201   2.3.2.02.02.008.3502049.85940.201  2.3.2.02.02.009.3502046.91136.201 </t>
  </si>
  <si>
    <t>2.3.2.02.02.009.3502045.91136.201 </t>
  </si>
  <si>
    <t xml:space="preserve">Atender a 200.000 usuarios con servicios en La biblioteca turbay y su red de bibliotecas </t>
  </si>
  <si>
    <t>NA</t>
  </si>
  <si>
    <t>Desarrollar convpocatorias en las diferentes areas artisticas y culturales</t>
  </si>
  <si>
    <t>Apoyar 41 proyectos concertados a nivel nacional</t>
  </si>
  <si>
    <t xml:space="preserve">Formular e implementar un plan decenal de cultura </t>
  </si>
  <si>
    <t>Desarrollar 14 acciones para el reconocimiento y apropiación social del patrimonio material e inmaterial</t>
  </si>
  <si>
    <t>Realizar  1 estudio de pre inversión</t>
  </si>
  <si>
    <t>Desarrollar acciónes de promoción del turismo en Bucaramanga</t>
  </si>
  <si>
    <t xml:space="preserve">Desarrollar  acciones 
para dar respuesta a las 
necesidades del sector 
turismo en Bucaramanga
</t>
  </si>
  <si>
    <t xml:space="preserve">Desarrollar  eventos artísticos, culturales, gastronómicas, de emprendimiento y de espectáculos para la promoción de la ciudad </t>
  </si>
  <si>
    <t>Realizar  acciones para impulsar las Zonas de desarrollo turístico prioritario</t>
  </si>
  <si>
    <t>Desarollar estrategia de incentivos para la captación de eventos, congresos, convenciones y ferias del Bureau de convenciones</t>
  </si>
  <si>
    <t>Mantener Agenda de programación artística, cultural y creativasque fortalezcan los circuitos artísticos y culturales.</t>
  </si>
  <si>
    <t xml:space="preserve">Capacitar a los  consejeros de cultura municipal en temas de gobernanza </t>
  </si>
  <si>
    <t>Mantener en operacion la emisora cultural LCGS</t>
  </si>
  <si>
    <t>Fortalecer las competencias digitales de artistas y creadores.</t>
  </si>
  <si>
    <t>Beneficiar a Creadores y gestores culturales con el programa BEPS</t>
  </si>
  <si>
    <t xml:space="preserve">Brindar acceso a la formacion en artes y oficios a la poblacion </t>
  </si>
  <si>
    <t>Realizar iniciativas de cultura ciudadana</t>
  </si>
  <si>
    <t>AVANCE FÍSICO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</si>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</sst>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  <numFmt numFmtId="168" formatCode="#,##0.00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</cellStyleXfs>
  <cellXfs count="116">
    <xf numFmtId="0" fontId="0" fillId="0" borderId="0" xfId="0"/>
    <xf numFmtId="9" fontId="7" fillId="2" borderId="2" xfId="0" applyNumberFormat="1" applyFont="1" applyFill="1" applyBorder="1" applyAlignment="1">
      <alignment horizontal="center" vertical="center"/>
    </xf>
    <xf numFmtId="165" fontId="7" fillId="2" borderId="2" xfId="107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/>
    </xf>
    <xf numFmtId="0" fontId="7" fillId="2" borderId="5" xfId="0" applyFont="1" applyFill="1" applyBorder="1"/>
    <xf numFmtId="0" fontId="7" fillId="2" borderId="2" xfId="0" applyFont="1" applyFill="1" applyBorder="1" applyAlignment="1">
      <alignment vertical="center"/>
    </xf>
    <xf numFmtId="0" fontId="4" fillId="0" borderId="0" xfId="0" applyFont="1"/>
    <xf numFmtId="0" fontId="7" fillId="2" borderId="2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/>
    </xf>
    <xf numFmtId="166" fontId="9" fillId="0" borderId="0" xfId="0" applyNumberFormat="1" applyFont="1"/>
    <xf numFmtId="0" fontId="7" fillId="2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3" fontId="7" fillId="2" borderId="2" xfId="0" applyNumberFormat="1" applyFont="1" applyFill="1" applyBorder="1" applyAlignment="1">
      <alignment horizontal="justify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left" vertical="center" wrapText="1"/>
    </xf>
    <xf numFmtId="166" fontId="6" fillId="0" borderId="2" xfId="107" applyNumberFormat="1" applyFont="1" applyFill="1" applyBorder="1" applyAlignment="1">
      <alignment horizontal="right" vertical="center" wrapText="1"/>
    </xf>
    <xf numFmtId="166" fontId="6" fillId="0" borderId="2" xfId="0" applyNumberFormat="1" applyFont="1" applyBorder="1" applyAlignment="1">
      <alignment horizontal="right" vertical="center" wrapText="1"/>
    </xf>
    <xf numFmtId="166" fontId="7" fillId="0" borderId="2" xfId="0" applyNumberFormat="1" applyFont="1" applyBorder="1" applyAlignment="1">
      <alignment horizontal="right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166" fontId="6" fillId="0" borderId="2" xfId="109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66" fontId="6" fillId="0" borderId="2" xfId="107" applyNumberFormat="1" applyFont="1" applyFill="1" applyBorder="1" applyAlignment="1">
      <alignment horizontal="right" vertical="center"/>
    </xf>
    <xf numFmtId="166" fontId="10" fillId="0" borderId="2" xfId="107" applyNumberFormat="1" applyFont="1" applyFill="1" applyBorder="1" applyAlignment="1">
      <alignment horizontal="right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166" fontId="6" fillId="0" borderId="0" xfId="107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3" borderId="0" xfId="0" applyNumberFormat="1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horizontal="left" vertical="top"/>
    </xf>
    <xf numFmtId="0" fontId="3" fillId="3" borderId="6" xfId="0" applyFont="1" applyFill="1" applyBorder="1" applyAlignment="1">
      <alignment vertical="top"/>
    </xf>
    <xf numFmtId="14" fontId="3" fillId="3" borderId="0" xfId="0" applyNumberFormat="1" applyFont="1" applyFill="1" applyAlignment="1">
      <alignment vertical="center"/>
    </xf>
    <xf numFmtId="0" fontId="3" fillId="3" borderId="0" xfId="0" applyFont="1" applyFill="1"/>
    <xf numFmtId="0" fontId="3" fillId="3" borderId="6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7" fontId="3" fillId="0" borderId="0" xfId="109" applyNumberFormat="1" applyFont="1" applyAlignment="1"/>
    <xf numFmtId="165" fontId="3" fillId="0" borderId="0" xfId="0" applyNumberFormat="1" applyFont="1"/>
    <xf numFmtId="166" fontId="6" fillId="0" borderId="2" xfId="109" applyNumberFormat="1" applyFont="1" applyFill="1" applyBorder="1" applyAlignment="1">
      <alignment horizontal="right" vertical="center" wrapText="1"/>
    </xf>
    <xf numFmtId="14" fontId="3" fillId="0" borderId="0" xfId="0" applyNumberFormat="1" applyFont="1" applyAlignment="1">
      <alignment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165" fontId="6" fillId="2" borderId="2" xfId="107" applyNumberFormat="1" applyFont="1" applyFill="1" applyBorder="1" applyAlignment="1">
      <alignment vertical="center"/>
    </xf>
    <xf numFmtId="166" fontId="3" fillId="0" borderId="2" xfId="0" applyNumberFormat="1" applyFont="1" applyBorder="1" applyAlignment="1">
      <alignment horizontal="right" vertical="center"/>
    </xf>
    <xf numFmtId="166" fontId="7" fillId="2" borderId="2" xfId="107" applyNumberFormat="1" applyFont="1" applyFill="1" applyBorder="1" applyAlignment="1">
      <alignment horizontal="right" vertical="center" wrapText="1"/>
    </xf>
    <xf numFmtId="166" fontId="6" fillId="0" borderId="2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justify" vertical="center" wrapText="1"/>
    </xf>
    <xf numFmtId="164" fontId="6" fillId="0" borderId="2" xfId="0" applyNumberFormat="1" applyFont="1" applyFill="1" applyBorder="1" applyAlignment="1">
      <alignment horizontal="justify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168" fontId="6" fillId="2" borderId="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6" fontId="7" fillId="2" borderId="1" xfId="107" applyNumberFormat="1" applyFont="1" applyFill="1" applyBorder="1" applyAlignment="1">
      <alignment horizontal="right" vertical="center" wrapText="1"/>
    </xf>
    <xf numFmtId="166" fontId="7" fillId="2" borderId="7" xfId="107" applyNumberFormat="1" applyFont="1" applyFill="1" applyBorder="1" applyAlignment="1">
      <alignment horizontal="right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166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6" fontId="7" fillId="2" borderId="8" xfId="107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9" fontId="4" fillId="0" borderId="8" xfId="0" applyNumberFormat="1" applyFont="1" applyFill="1" applyBorder="1" applyAlignment="1">
      <alignment horizontal="center" vertical="center"/>
    </xf>
    <xf numFmtId="9" fontId="4" fillId="0" borderId="7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0" xfId="108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top"/>
    </xf>
    <xf numFmtId="14" fontId="4" fillId="0" borderId="2" xfId="0" applyNumberFormat="1" applyFont="1" applyBorder="1" applyAlignment="1">
      <alignment horizontal="center" vertical="center"/>
    </xf>
    <xf numFmtId="2" fontId="7" fillId="0" borderId="2" xfId="110" applyNumberFormat="1" applyFont="1" applyBorder="1" applyAlignment="1">
      <alignment horizontal="left" vertical="center" wrapText="1"/>
    </xf>
    <xf numFmtId="2" fontId="7" fillId="0" borderId="4" xfId="110" applyNumberFormat="1" applyFont="1" applyBorder="1" applyAlignment="1">
      <alignment horizontal="left" vertical="center" wrapText="1"/>
    </xf>
    <xf numFmtId="2" fontId="7" fillId="0" borderId="5" xfId="110" applyNumberFormat="1" applyFont="1" applyBorder="1" applyAlignment="1">
      <alignment horizontal="left" vertical="center" wrapText="1"/>
    </xf>
    <xf numFmtId="2" fontId="7" fillId="0" borderId="3" xfId="110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0" borderId="3" xfId="108" applyNumberFormat="1" applyFont="1" applyBorder="1" applyAlignment="1">
      <alignment horizontal="center" vertical="center" wrapText="1"/>
    </xf>
    <xf numFmtId="2" fontId="7" fillId="0" borderId="2" xfId="108" applyNumberFormat="1" applyFont="1" applyBorder="1" applyAlignment="1">
      <alignment horizontal="center" vertical="center" wrapText="1"/>
    </xf>
    <xf numFmtId="2" fontId="7" fillId="0" borderId="9" xfId="108" applyNumberFormat="1" applyFont="1" applyBorder="1" applyAlignment="1">
      <alignment horizontal="center" vertical="center" wrapText="1"/>
    </xf>
    <xf numFmtId="2" fontId="7" fillId="0" borderId="1" xfId="108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168" fontId="6" fillId="2" borderId="8" xfId="0" applyNumberFormat="1" applyFont="1" applyFill="1" applyBorder="1" applyAlignment="1">
      <alignment horizontal="center" vertical="center" wrapText="1"/>
    </xf>
    <xf numFmtId="168" fontId="6" fillId="2" borderId="7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9" fontId="6" fillId="0" borderId="2" xfId="111" applyFont="1" applyFill="1" applyBorder="1" applyAlignment="1" applyProtection="1">
      <alignment horizontal="center" vertical="center" wrapText="1"/>
    </xf>
    <xf numFmtId="9" fontId="7" fillId="2" borderId="2" xfId="111" applyFont="1" applyFill="1" applyBorder="1" applyAlignment="1" applyProtection="1">
      <alignment horizontal="center" vertical="center" wrapText="1"/>
    </xf>
    <xf numFmtId="9" fontId="6" fillId="0" borderId="1" xfId="111" applyFont="1" applyFill="1" applyBorder="1" applyAlignment="1" applyProtection="1">
      <alignment horizontal="center" vertical="center" wrapText="1"/>
    </xf>
    <xf numFmtId="9" fontId="6" fillId="0" borderId="8" xfId="111" applyFont="1" applyFill="1" applyBorder="1" applyAlignment="1" applyProtection="1">
      <alignment horizontal="center" vertical="center" wrapText="1"/>
    </xf>
    <xf numFmtId="9" fontId="6" fillId="0" borderId="7" xfId="111" applyFont="1" applyFill="1" applyBorder="1" applyAlignment="1" applyProtection="1">
      <alignment horizontal="center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09" builtinId="3"/>
    <cellStyle name="Moneda" xfId="107" builtinId="4"/>
    <cellStyle name="Normal" xfId="0" builtinId="0"/>
    <cellStyle name="Normal 2" xfId="108" xr:uid="{00000000-0005-0000-0000-00006D000000}"/>
    <cellStyle name="Normal 2 2" xfId="110" xr:uid="{00000000-0005-0000-0000-00006E000000}"/>
    <cellStyle name="Porcentaje 2" xfId="111" xr:uid="{17596C0D-E926-4D0E-80C7-F81FFAC5CE92}"/>
  </cellStyles>
  <dxfs count="24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00CC99"/>
      <color rgb="FFFF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239072</xdr:colOff>
      <xdr:row>0</xdr:row>
      <xdr:rowOff>51707</xdr:rowOff>
    </xdr:from>
    <xdr:to>
      <xdr:col>1</xdr:col>
      <xdr:colOff>378386</xdr:colOff>
      <xdr:row>3</xdr:row>
      <xdr:rowOff>100502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2" y="51707"/>
          <a:ext cx="637880" cy="603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5"/>
  <sheetViews>
    <sheetView showGridLines="0" tabSelected="1" zoomScale="60" zoomScaleNormal="60" workbookViewId="0">
      <selection activeCell="W9" sqref="W9"/>
    </sheetView>
  </sheetViews>
  <sheetFormatPr baseColWidth="10" defaultColWidth="11.25" defaultRowHeight="14.25" zeroHeight="1" x14ac:dyDescent="0.2"/>
  <cols>
    <col min="1" max="1" width="6.5" customWidth="1"/>
    <col min="2" max="2" width="23.5" customWidth="1"/>
    <col min="3" max="3" width="18.75" customWidth="1"/>
    <col min="4" max="4" width="22.625" customWidth="1"/>
    <col min="5" max="6" width="43.5" customWidth="1"/>
    <col min="7" max="7" width="18.875" customWidth="1"/>
    <col min="8" max="8" width="52.125" customWidth="1"/>
    <col min="9" max="9" width="27.875" customWidth="1"/>
    <col min="10" max="10" width="12.5" customWidth="1"/>
    <col min="11" max="11" width="15.125" customWidth="1"/>
    <col min="12" max="13" width="14.75" customWidth="1"/>
    <col min="14" max="14" width="17.875" customWidth="1"/>
    <col min="15" max="15" width="37.625" customWidth="1"/>
    <col min="16" max="16" width="18" customWidth="1"/>
    <col min="17" max="17" width="17" customWidth="1"/>
    <col min="18" max="18" width="9.25" customWidth="1"/>
    <col min="19" max="19" width="17.875" customWidth="1"/>
    <col min="20" max="20" width="20" customWidth="1"/>
    <col min="21" max="21" width="25.5" customWidth="1"/>
    <col min="22" max="27" width="21.75" customWidth="1"/>
    <col min="28" max="28" width="15.5" customWidth="1"/>
    <col min="29" max="29" width="21.375" customWidth="1"/>
    <col min="30" max="30" width="15.375" customWidth="1"/>
    <col min="31" max="31" width="22.5" customWidth="1"/>
    <col min="32" max="33" width="11.25" customWidth="1"/>
  </cols>
  <sheetData>
    <row r="1" spans="1:31" s="37" customFormat="1" ht="15" x14ac:dyDescent="0.2">
      <c r="A1" s="89"/>
      <c r="B1" s="99" t="s">
        <v>32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94" t="s">
        <v>104</v>
      </c>
      <c r="AD1" s="94"/>
      <c r="AE1" s="94"/>
    </row>
    <row r="2" spans="1:31" s="37" customFormat="1" ht="15" x14ac:dyDescent="0.2">
      <c r="A2" s="89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95" t="s">
        <v>153</v>
      </c>
      <c r="AD2" s="96"/>
      <c r="AE2" s="97"/>
    </row>
    <row r="3" spans="1:31" s="37" customFormat="1" ht="15" customHeight="1" x14ac:dyDescent="0.2">
      <c r="A3" s="89"/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5" t="s">
        <v>154</v>
      </c>
      <c r="AD3" s="96"/>
      <c r="AE3" s="97"/>
    </row>
    <row r="4" spans="1:31" s="37" customFormat="1" ht="15" x14ac:dyDescent="0.2">
      <c r="A4" s="89"/>
      <c r="B4" s="101"/>
      <c r="C4" s="102"/>
      <c r="D4" s="100"/>
      <c r="E4" s="100"/>
      <c r="F4" s="100"/>
      <c r="G4" s="100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94" t="s">
        <v>29</v>
      </c>
      <c r="AD4" s="94"/>
      <c r="AE4" s="94"/>
    </row>
    <row r="5" spans="1:31" s="37" customFormat="1" ht="15" x14ac:dyDescent="0.2">
      <c r="A5" s="90" t="s">
        <v>27</v>
      </c>
      <c r="B5" s="90"/>
      <c r="C5" s="90"/>
      <c r="D5" s="92">
        <v>44992</v>
      </c>
      <c r="E5" s="92"/>
      <c r="F5" s="92"/>
      <c r="G5" s="92"/>
      <c r="H5" s="38"/>
      <c r="I5" s="38"/>
      <c r="J5" s="38"/>
      <c r="K5" s="38"/>
      <c r="L5" s="38"/>
      <c r="M5" s="39"/>
      <c r="N5" s="39"/>
      <c r="O5" s="4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41"/>
    </row>
    <row r="6" spans="1:31" s="37" customFormat="1" ht="15" x14ac:dyDescent="0.2">
      <c r="A6" s="91" t="s">
        <v>28</v>
      </c>
      <c r="B6" s="91"/>
      <c r="C6" s="91"/>
      <c r="D6" s="93">
        <v>44985</v>
      </c>
      <c r="E6" s="93"/>
      <c r="F6" s="93"/>
      <c r="G6" s="93"/>
      <c r="H6" s="51"/>
      <c r="I6" s="42"/>
      <c r="J6" s="42"/>
      <c r="K6" s="42"/>
      <c r="L6" s="42"/>
      <c r="M6" s="39"/>
      <c r="N6" s="39"/>
      <c r="O6" s="4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43"/>
      <c r="AE6" s="44"/>
    </row>
    <row r="7" spans="1:31" s="37" customFormat="1" ht="15" x14ac:dyDescent="0.2">
      <c r="A7" s="60"/>
      <c r="B7" s="88" t="s">
        <v>9</v>
      </c>
      <c r="C7" s="88"/>
      <c r="D7" s="88"/>
      <c r="E7" s="88"/>
      <c r="F7" s="88"/>
      <c r="G7" s="88" t="s">
        <v>10</v>
      </c>
      <c r="H7" s="88"/>
      <c r="I7" s="88"/>
      <c r="J7" s="88"/>
      <c r="K7" s="88"/>
      <c r="L7" s="88" t="s">
        <v>23</v>
      </c>
      <c r="M7" s="88"/>
      <c r="N7" s="88"/>
      <c r="O7" s="88" t="s">
        <v>21</v>
      </c>
      <c r="P7" s="88"/>
      <c r="Q7" s="88"/>
      <c r="R7" s="88"/>
      <c r="S7" s="88"/>
      <c r="T7" s="88"/>
      <c r="U7" s="88"/>
      <c r="V7" s="88" t="s">
        <v>108</v>
      </c>
      <c r="W7" s="88"/>
      <c r="X7" s="88"/>
      <c r="Y7" s="88"/>
      <c r="Z7" s="88"/>
      <c r="AA7" s="88"/>
      <c r="AB7" s="98" t="s">
        <v>16</v>
      </c>
      <c r="AC7" s="98" t="s">
        <v>24</v>
      </c>
      <c r="AD7" s="98" t="s">
        <v>22</v>
      </c>
      <c r="AE7" s="98"/>
    </row>
    <row r="8" spans="1:31" s="45" customFormat="1" ht="45" x14ac:dyDescent="0.2">
      <c r="A8" s="33" t="s">
        <v>26</v>
      </c>
      <c r="B8" s="33" t="s">
        <v>0</v>
      </c>
      <c r="C8" s="33" t="s">
        <v>5</v>
      </c>
      <c r="D8" s="33" t="s">
        <v>1</v>
      </c>
      <c r="E8" s="33" t="s">
        <v>6</v>
      </c>
      <c r="F8" s="33" t="s">
        <v>17</v>
      </c>
      <c r="G8" s="10" t="s">
        <v>103</v>
      </c>
      <c r="H8" s="33" t="s">
        <v>2</v>
      </c>
      <c r="I8" s="33" t="s">
        <v>14</v>
      </c>
      <c r="J8" s="33" t="s">
        <v>19</v>
      </c>
      <c r="K8" s="33" t="s">
        <v>20</v>
      </c>
      <c r="L8" s="33" t="s">
        <v>3</v>
      </c>
      <c r="M8" s="33" t="s">
        <v>4</v>
      </c>
      <c r="N8" s="33" t="s">
        <v>152</v>
      </c>
      <c r="O8" s="33" t="s">
        <v>8</v>
      </c>
      <c r="P8" s="33" t="s">
        <v>31</v>
      </c>
      <c r="Q8" s="33" t="s">
        <v>7</v>
      </c>
      <c r="R8" s="33" t="s">
        <v>25</v>
      </c>
      <c r="S8" s="33" t="s">
        <v>30</v>
      </c>
      <c r="T8" s="33" t="s">
        <v>11</v>
      </c>
      <c r="U8" s="33" t="s">
        <v>18</v>
      </c>
      <c r="V8" s="33" t="s">
        <v>31</v>
      </c>
      <c r="W8" s="33" t="s">
        <v>7</v>
      </c>
      <c r="X8" s="33" t="s">
        <v>25</v>
      </c>
      <c r="Y8" s="33" t="s">
        <v>30</v>
      </c>
      <c r="Z8" s="33" t="s">
        <v>11</v>
      </c>
      <c r="AA8" s="33" t="s">
        <v>109</v>
      </c>
      <c r="AB8" s="98"/>
      <c r="AC8" s="98"/>
      <c r="AD8" s="33" t="s">
        <v>12</v>
      </c>
      <c r="AE8" s="33" t="s">
        <v>13</v>
      </c>
    </row>
    <row r="9" spans="1:31" s="37" customFormat="1" ht="342" x14ac:dyDescent="0.2">
      <c r="A9" s="34">
        <v>132</v>
      </c>
      <c r="B9" s="14" t="s">
        <v>33</v>
      </c>
      <c r="C9" s="15" t="s">
        <v>34</v>
      </c>
      <c r="D9" s="14" t="s">
        <v>39</v>
      </c>
      <c r="E9" s="16" t="s">
        <v>35</v>
      </c>
      <c r="F9" s="14" t="s">
        <v>36</v>
      </c>
      <c r="G9" s="68">
        <v>2020680010054</v>
      </c>
      <c r="H9" s="14" t="s">
        <v>37</v>
      </c>
      <c r="I9" s="63" t="s">
        <v>150</v>
      </c>
      <c r="J9" s="17">
        <v>44927</v>
      </c>
      <c r="K9" s="17">
        <v>44957</v>
      </c>
      <c r="L9" s="31">
        <v>1</v>
      </c>
      <c r="M9" s="65">
        <v>0.35</v>
      </c>
      <c r="N9" s="28">
        <f>IFERROR(IF(M9/L9&gt;100%,100%,M9/L9),"-")</f>
        <v>0.35</v>
      </c>
      <c r="O9" s="18" t="s">
        <v>111</v>
      </c>
      <c r="P9" s="57">
        <v>1551170319</v>
      </c>
      <c r="Q9" s="19">
        <v>1318818000</v>
      </c>
      <c r="R9" s="19"/>
      <c r="S9" s="19"/>
      <c r="T9" s="19"/>
      <c r="U9" s="58">
        <f t="shared" ref="U9:U14" si="0">SUM(P9:T9)</f>
        <v>2869988319</v>
      </c>
      <c r="V9" s="19">
        <v>484620000</v>
      </c>
      <c r="W9" s="20">
        <v>544520000</v>
      </c>
      <c r="X9" s="21"/>
      <c r="Y9" s="20"/>
      <c r="Z9" s="19"/>
      <c r="AA9" s="58">
        <f>SUM(V9:Z9)</f>
        <v>1029140000</v>
      </c>
      <c r="AB9" s="111">
        <f>IFERROR(AA9/U9,"-")</f>
        <v>0.3585868253145319</v>
      </c>
      <c r="AC9" s="32"/>
      <c r="AD9" s="35" t="s">
        <v>38</v>
      </c>
      <c r="AE9" s="14" t="s">
        <v>107</v>
      </c>
    </row>
    <row r="10" spans="1:31" s="37" customFormat="1" ht="84" customHeight="1" x14ac:dyDescent="0.2">
      <c r="A10" s="34">
        <v>133</v>
      </c>
      <c r="B10" s="14" t="s">
        <v>33</v>
      </c>
      <c r="C10" s="14" t="s">
        <v>34</v>
      </c>
      <c r="D10" s="14" t="s">
        <v>39</v>
      </c>
      <c r="E10" s="16" t="s">
        <v>40</v>
      </c>
      <c r="F10" s="14" t="s">
        <v>41</v>
      </c>
      <c r="G10" s="68">
        <v>2020680010054</v>
      </c>
      <c r="H10" s="14" t="s">
        <v>37</v>
      </c>
      <c r="I10" s="63" t="s">
        <v>150</v>
      </c>
      <c r="J10" s="17">
        <v>44927</v>
      </c>
      <c r="K10" s="17">
        <v>44957</v>
      </c>
      <c r="L10" s="31">
        <v>1</v>
      </c>
      <c r="M10" s="65">
        <v>0.19</v>
      </c>
      <c r="N10" s="28">
        <f t="shared" ref="N10:N12" si="1">IFERROR(IF(M10/L10&gt;100%,100%,M10/L10),"-")</f>
        <v>0.19</v>
      </c>
      <c r="O10" s="18" t="s">
        <v>112</v>
      </c>
      <c r="P10" s="57">
        <v>190953733</v>
      </c>
      <c r="Q10" s="19">
        <v>106046267</v>
      </c>
      <c r="R10" s="19"/>
      <c r="S10" s="19"/>
      <c r="T10" s="19"/>
      <c r="U10" s="58">
        <f t="shared" si="0"/>
        <v>297000000</v>
      </c>
      <c r="V10" s="19">
        <v>40880000</v>
      </c>
      <c r="W10" s="19">
        <v>16800000</v>
      </c>
      <c r="X10" s="21"/>
      <c r="Y10" s="20"/>
      <c r="Z10" s="19"/>
      <c r="AA10" s="58">
        <f t="shared" ref="AA10:AA13" si="2">SUM(V10:Z10)</f>
        <v>57680000</v>
      </c>
      <c r="AB10" s="111">
        <f t="shared" ref="AB10:AB41" si="3">IFERROR(AA10/U10,"-")</f>
        <v>0.19420875420875422</v>
      </c>
      <c r="AC10" s="32"/>
      <c r="AD10" s="35" t="s">
        <v>38</v>
      </c>
      <c r="AE10" s="14" t="s">
        <v>107</v>
      </c>
    </row>
    <row r="11" spans="1:31" s="37" customFormat="1" ht="57" x14ac:dyDescent="0.2">
      <c r="A11" s="34">
        <v>134</v>
      </c>
      <c r="B11" s="14" t="s">
        <v>33</v>
      </c>
      <c r="C11" s="14" t="s">
        <v>34</v>
      </c>
      <c r="D11" s="14" t="s">
        <v>39</v>
      </c>
      <c r="E11" s="16" t="s">
        <v>44</v>
      </c>
      <c r="F11" s="14" t="s">
        <v>45</v>
      </c>
      <c r="G11" s="68">
        <v>2021680010060</v>
      </c>
      <c r="H11" s="14" t="s">
        <v>46</v>
      </c>
      <c r="I11" s="64" t="s">
        <v>151</v>
      </c>
      <c r="J11" s="17">
        <v>44927</v>
      </c>
      <c r="K11" s="17">
        <v>44957</v>
      </c>
      <c r="L11" s="31">
        <v>1</v>
      </c>
      <c r="M11" s="52">
        <v>0</v>
      </c>
      <c r="N11" s="28">
        <f t="shared" si="1"/>
        <v>0</v>
      </c>
      <c r="O11" s="18" t="s">
        <v>113</v>
      </c>
      <c r="P11" s="57"/>
      <c r="Q11" s="19"/>
      <c r="R11" s="19"/>
      <c r="S11" s="19"/>
      <c r="T11" s="19">
        <v>180000000</v>
      </c>
      <c r="U11" s="58">
        <f t="shared" si="0"/>
        <v>180000000</v>
      </c>
      <c r="V11" s="19"/>
      <c r="W11" s="20"/>
      <c r="X11" s="21"/>
      <c r="Y11" s="20"/>
      <c r="Z11" s="19"/>
      <c r="AA11" s="58">
        <f t="shared" si="2"/>
        <v>0</v>
      </c>
      <c r="AB11" s="111">
        <f t="shared" si="3"/>
        <v>0</v>
      </c>
      <c r="AC11" s="32"/>
      <c r="AD11" s="35" t="s">
        <v>38</v>
      </c>
      <c r="AE11" s="14" t="s">
        <v>107</v>
      </c>
    </row>
    <row r="12" spans="1:31" s="37" customFormat="1" ht="85.5" x14ac:dyDescent="0.2">
      <c r="A12" s="34">
        <v>135</v>
      </c>
      <c r="B12" s="14" t="s">
        <v>33</v>
      </c>
      <c r="C12" s="14" t="s">
        <v>34</v>
      </c>
      <c r="D12" s="14" t="s">
        <v>39</v>
      </c>
      <c r="E12" s="16" t="s">
        <v>52</v>
      </c>
      <c r="F12" s="14" t="s">
        <v>53</v>
      </c>
      <c r="G12" s="68">
        <v>2020680010045</v>
      </c>
      <c r="H12" s="14" t="s">
        <v>54</v>
      </c>
      <c r="I12" s="14" t="s">
        <v>135</v>
      </c>
      <c r="J12" s="17">
        <v>44927</v>
      </c>
      <c r="K12" s="17">
        <v>44957</v>
      </c>
      <c r="L12" s="31">
        <v>1</v>
      </c>
      <c r="M12" s="52">
        <v>0</v>
      </c>
      <c r="N12" s="28">
        <f t="shared" si="1"/>
        <v>0</v>
      </c>
      <c r="O12" s="18" t="s">
        <v>110</v>
      </c>
      <c r="P12" s="57">
        <v>40000000</v>
      </c>
      <c r="Q12" s="19"/>
      <c r="R12" s="19"/>
      <c r="S12" s="19"/>
      <c r="T12" s="19"/>
      <c r="U12" s="58">
        <f t="shared" si="0"/>
        <v>40000000</v>
      </c>
      <c r="V12" s="19"/>
      <c r="W12" s="20"/>
      <c r="X12" s="21"/>
      <c r="Y12" s="20"/>
      <c r="Z12" s="19"/>
      <c r="AA12" s="58">
        <f t="shared" si="2"/>
        <v>0</v>
      </c>
      <c r="AB12" s="111">
        <f t="shared" si="3"/>
        <v>0</v>
      </c>
      <c r="AC12" s="32"/>
      <c r="AD12" s="35" t="s">
        <v>38</v>
      </c>
      <c r="AE12" s="14" t="s">
        <v>107</v>
      </c>
    </row>
    <row r="13" spans="1:31" s="37" customFormat="1" ht="270.75" x14ac:dyDescent="0.2">
      <c r="A13" s="34">
        <v>136</v>
      </c>
      <c r="B13" s="15" t="s">
        <v>33</v>
      </c>
      <c r="C13" s="15" t="s">
        <v>34</v>
      </c>
      <c r="D13" s="15" t="s">
        <v>39</v>
      </c>
      <c r="E13" s="16" t="s">
        <v>47</v>
      </c>
      <c r="F13" s="14" t="s">
        <v>48</v>
      </c>
      <c r="G13" s="68">
        <v>2020680010037</v>
      </c>
      <c r="H13" s="14" t="s">
        <v>49</v>
      </c>
      <c r="I13" s="14" t="s">
        <v>133</v>
      </c>
      <c r="J13" s="17">
        <v>44927</v>
      </c>
      <c r="K13" s="17">
        <v>44957</v>
      </c>
      <c r="L13" s="31">
        <v>1</v>
      </c>
      <c r="M13" s="65">
        <v>0.53</v>
      </c>
      <c r="N13" s="28">
        <f>IFERROR(IF(M13/L13&gt;100%,100%,M13/L13),"-")</f>
        <v>0.53</v>
      </c>
      <c r="O13" s="18" t="s">
        <v>114</v>
      </c>
      <c r="P13" s="19">
        <v>2437994620</v>
      </c>
      <c r="Q13" s="19"/>
      <c r="R13" s="19"/>
      <c r="S13" s="19"/>
      <c r="T13" s="19">
        <v>15000000</v>
      </c>
      <c r="U13" s="58">
        <f t="shared" si="0"/>
        <v>2452994620</v>
      </c>
      <c r="V13" s="19">
        <v>1339500000</v>
      </c>
      <c r="W13" s="20"/>
      <c r="X13" s="21"/>
      <c r="Y13" s="20"/>
      <c r="Z13" s="19">
        <v>12000000</v>
      </c>
      <c r="AA13" s="58">
        <f t="shared" si="2"/>
        <v>1351500000</v>
      </c>
      <c r="AB13" s="111">
        <f t="shared" si="3"/>
        <v>0.55095921898108358</v>
      </c>
      <c r="AC13" s="32"/>
      <c r="AD13" s="35" t="s">
        <v>38</v>
      </c>
      <c r="AE13" s="14" t="s">
        <v>107</v>
      </c>
    </row>
    <row r="14" spans="1:31" s="37" customFormat="1" ht="94.5" customHeight="1" x14ac:dyDescent="0.2">
      <c r="A14" s="34">
        <v>137</v>
      </c>
      <c r="B14" s="14" t="s">
        <v>33</v>
      </c>
      <c r="C14" s="14" t="s">
        <v>34</v>
      </c>
      <c r="D14" s="14" t="s">
        <v>39</v>
      </c>
      <c r="E14" s="16" t="s">
        <v>50</v>
      </c>
      <c r="F14" s="14" t="s">
        <v>51</v>
      </c>
      <c r="G14" s="68"/>
      <c r="H14" s="14" t="s">
        <v>102</v>
      </c>
      <c r="I14" s="23" t="s">
        <v>134</v>
      </c>
      <c r="J14" s="17">
        <v>44927</v>
      </c>
      <c r="K14" s="17">
        <v>44957</v>
      </c>
      <c r="L14" s="31">
        <v>0</v>
      </c>
      <c r="M14" s="52"/>
      <c r="N14" s="28" t="str">
        <f>IFERROR(IF(M14/L14&gt;100%,100%,M14/L14),"-")</f>
        <v>-</v>
      </c>
      <c r="O14" s="18"/>
      <c r="P14" s="19"/>
      <c r="Q14" s="19"/>
      <c r="R14" s="19"/>
      <c r="S14" s="19"/>
      <c r="T14" s="19"/>
      <c r="U14" s="58">
        <f t="shared" si="0"/>
        <v>0</v>
      </c>
      <c r="V14" s="19"/>
      <c r="W14" s="20"/>
      <c r="X14" s="21"/>
      <c r="Y14" s="21"/>
      <c r="Z14" s="19"/>
      <c r="AA14" s="58">
        <f t="shared" ref="AA14" si="4">SUM(V14:Z14)</f>
        <v>0</v>
      </c>
      <c r="AB14" s="111" t="str">
        <f t="shared" si="3"/>
        <v>-</v>
      </c>
      <c r="AC14" s="32"/>
      <c r="AD14" s="35" t="s">
        <v>38</v>
      </c>
      <c r="AE14" s="14" t="s">
        <v>107</v>
      </c>
    </row>
    <row r="15" spans="1:31" s="37" customFormat="1" ht="94.5" customHeight="1" x14ac:dyDescent="0.2">
      <c r="A15" s="34">
        <v>138</v>
      </c>
      <c r="B15" s="14" t="s">
        <v>33</v>
      </c>
      <c r="C15" s="15" t="s">
        <v>34</v>
      </c>
      <c r="D15" s="15" t="s">
        <v>39</v>
      </c>
      <c r="E15" s="16" t="s">
        <v>55</v>
      </c>
      <c r="F15" s="14" t="s">
        <v>56</v>
      </c>
      <c r="G15" s="68">
        <v>2020680010045</v>
      </c>
      <c r="H15" s="14" t="s">
        <v>54</v>
      </c>
      <c r="I15" s="23" t="s">
        <v>135</v>
      </c>
      <c r="J15" s="17">
        <v>44927</v>
      </c>
      <c r="K15" s="17">
        <v>44957</v>
      </c>
      <c r="L15" s="84">
        <v>4</v>
      </c>
      <c r="M15" s="86">
        <v>3.3000000000000002E-2</v>
      </c>
      <c r="N15" s="81">
        <f>IFERROR(IF(M15/L15&gt;100%,100%,M15/L15),"-")</f>
        <v>8.2500000000000004E-3</v>
      </c>
      <c r="O15" s="18" t="s">
        <v>117</v>
      </c>
      <c r="P15" s="19">
        <v>60000000</v>
      </c>
      <c r="Q15" s="19"/>
      <c r="R15" s="19"/>
      <c r="S15" s="19"/>
      <c r="T15" s="50">
        <v>1985800000</v>
      </c>
      <c r="U15" s="73">
        <f>SUM(P15:T17)</f>
        <v>2935850139</v>
      </c>
      <c r="V15" s="19"/>
      <c r="W15" s="20"/>
      <c r="X15" s="21"/>
      <c r="Y15" s="21"/>
      <c r="Z15" s="19">
        <v>98000000</v>
      </c>
      <c r="AA15" s="73">
        <f>SUM(V15:Z17)</f>
        <v>98000000</v>
      </c>
      <c r="AB15" s="113">
        <f t="shared" si="3"/>
        <v>3.3380450418147176E-2</v>
      </c>
      <c r="AC15" s="75"/>
      <c r="AD15" s="69" t="s">
        <v>38</v>
      </c>
      <c r="AE15" s="71" t="s">
        <v>107</v>
      </c>
    </row>
    <row r="16" spans="1:31" s="37" customFormat="1" ht="94.5" customHeight="1" x14ac:dyDescent="0.2">
      <c r="A16" s="34">
        <v>138</v>
      </c>
      <c r="B16" s="14" t="s">
        <v>33</v>
      </c>
      <c r="C16" s="15" t="s">
        <v>34</v>
      </c>
      <c r="D16" s="15" t="s">
        <v>39</v>
      </c>
      <c r="E16" s="16" t="s">
        <v>55</v>
      </c>
      <c r="F16" s="14" t="s">
        <v>56</v>
      </c>
      <c r="G16" s="68">
        <v>2021680010123</v>
      </c>
      <c r="H16" s="14" t="s">
        <v>101</v>
      </c>
      <c r="I16" s="23" t="s">
        <v>136</v>
      </c>
      <c r="J16" s="17">
        <v>44927</v>
      </c>
      <c r="K16" s="17">
        <v>44957</v>
      </c>
      <c r="L16" s="103"/>
      <c r="M16" s="104"/>
      <c r="N16" s="82"/>
      <c r="O16" s="18" t="s">
        <v>115</v>
      </c>
      <c r="P16" s="19"/>
      <c r="Q16" s="19"/>
      <c r="R16" s="19"/>
      <c r="S16" s="19"/>
      <c r="T16" s="50">
        <v>300000000</v>
      </c>
      <c r="U16" s="80"/>
      <c r="V16" s="19"/>
      <c r="W16" s="20"/>
      <c r="X16" s="21"/>
      <c r="Y16" s="21"/>
      <c r="Z16" s="19"/>
      <c r="AA16" s="80"/>
      <c r="AB16" s="114"/>
      <c r="AC16" s="77"/>
      <c r="AD16" s="78"/>
      <c r="AE16" s="79"/>
    </row>
    <row r="17" spans="1:31" s="37" customFormat="1" ht="94.5" customHeight="1" x14ac:dyDescent="0.2">
      <c r="A17" s="34">
        <v>138</v>
      </c>
      <c r="B17" s="14" t="s">
        <v>33</v>
      </c>
      <c r="C17" s="15" t="s">
        <v>34</v>
      </c>
      <c r="D17" s="15" t="s">
        <v>39</v>
      </c>
      <c r="E17" s="16" t="s">
        <v>55</v>
      </c>
      <c r="F17" s="14" t="s">
        <v>56</v>
      </c>
      <c r="G17" s="68">
        <v>2021680010089</v>
      </c>
      <c r="H17" s="14" t="s">
        <v>99</v>
      </c>
      <c r="I17" s="23" t="s">
        <v>149</v>
      </c>
      <c r="J17" s="17">
        <v>44927</v>
      </c>
      <c r="K17" s="17">
        <v>44957</v>
      </c>
      <c r="L17" s="85"/>
      <c r="M17" s="87"/>
      <c r="N17" s="83"/>
      <c r="O17" s="18" t="s">
        <v>116</v>
      </c>
      <c r="P17" s="19"/>
      <c r="Q17" s="19"/>
      <c r="R17" s="19"/>
      <c r="S17" s="19"/>
      <c r="T17" s="19">
        <v>590050139</v>
      </c>
      <c r="U17" s="74"/>
      <c r="V17" s="19"/>
      <c r="W17" s="20"/>
      <c r="X17" s="21"/>
      <c r="Y17" s="21"/>
      <c r="Z17" s="19"/>
      <c r="AA17" s="74"/>
      <c r="AB17" s="115"/>
      <c r="AC17" s="76"/>
      <c r="AD17" s="70"/>
      <c r="AE17" s="72"/>
    </row>
    <row r="18" spans="1:31" s="37" customFormat="1" ht="85.5" customHeight="1" x14ac:dyDescent="0.2">
      <c r="A18" s="34">
        <v>139</v>
      </c>
      <c r="B18" s="14" t="s">
        <v>33</v>
      </c>
      <c r="C18" s="14" t="s">
        <v>34</v>
      </c>
      <c r="D18" s="14" t="s">
        <v>39</v>
      </c>
      <c r="E18" s="16" t="s">
        <v>59</v>
      </c>
      <c r="F18" s="14" t="s">
        <v>60</v>
      </c>
      <c r="G18" s="68">
        <v>2021680010010</v>
      </c>
      <c r="H18" s="14" t="s">
        <v>61</v>
      </c>
      <c r="I18" s="14" t="s">
        <v>148</v>
      </c>
      <c r="J18" s="17">
        <v>44927</v>
      </c>
      <c r="K18" s="17">
        <v>44957</v>
      </c>
      <c r="L18" s="31">
        <v>1</v>
      </c>
      <c r="M18" s="65">
        <v>0.4</v>
      </c>
      <c r="N18" s="28">
        <f t="shared" ref="N18:N28" si="5">IFERROR(IF(M18/L18&gt;100%,100%,M18/L18),"-")</f>
        <v>0.4</v>
      </c>
      <c r="O18" s="18" t="s">
        <v>118</v>
      </c>
      <c r="P18" s="24"/>
      <c r="Q18" s="19"/>
      <c r="R18" s="19"/>
      <c r="S18" s="19"/>
      <c r="T18" s="24">
        <v>120500000</v>
      </c>
      <c r="U18" s="58">
        <f>SUM(P18:T18)</f>
        <v>120500000</v>
      </c>
      <c r="V18" s="19"/>
      <c r="W18" s="20"/>
      <c r="X18" s="21"/>
      <c r="Y18" s="21"/>
      <c r="Z18" s="19">
        <v>49000000</v>
      </c>
      <c r="AA18" s="58">
        <f>SUM(V18:Z18)</f>
        <v>49000000</v>
      </c>
      <c r="AB18" s="111">
        <f t="shared" si="3"/>
        <v>0.40663900414937759</v>
      </c>
      <c r="AC18" s="32"/>
      <c r="AD18" s="35" t="s">
        <v>38</v>
      </c>
      <c r="AE18" s="14" t="s">
        <v>107</v>
      </c>
    </row>
    <row r="19" spans="1:31" s="37" customFormat="1" ht="70.5" customHeight="1" x14ac:dyDescent="0.2">
      <c r="A19" s="34">
        <v>140</v>
      </c>
      <c r="B19" s="14" t="s">
        <v>33</v>
      </c>
      <c r="C19" s="14" t="s">
        <v>34</v>
      </c>
      <c r="D19" s="14" t="s">
        <v>39</v>
      </c>
      <c r="E19" s="16" t="s">
        <v>57</v>
      </c>
      <c r="F19" s="14" t="s">
        <v>58</v>
      </c>
      <c r="G19" s="68"/>
      <c r="H19" s="14" t="s">
        <v>102</v>
      </c>
      <c r="I19" s="23"/>
      <c r="J19" s="17">
        <v>44927</v>
      </c>
      <c r="K19" s="17">
        <v>44957</v>
      </c>
      <c r="L19" s="31">
        <v>0</v>
      </c>
      <c r="M19" s="52"/>
      <c r="N19" s="28" t="str">
        <f t="shared" si="5"/>
        <v>-</v>
      </c>
      <c r="O19" s="25"/>
      <c r="P19" s="26"/>
      <c r="Q19" s="19"/>
      <c r="R19" s="19"/>
      <c r="S19" s="19"/>
      <c r="T19" s="26"/>
      <c r="U19" s="58">
        <f t="shared" ref="U19:U40" si="6">SUM(P19:T19)</f>
        <v>0</v>
      </c>
      <c r="V19" s="19"/>
      <c r="W19" s="20"/>
      <c r="X19" s="21"/>
      <c r="Y19" s="21"/>
      <c r="Z19" s="19"/>
      <c r="AA19" s="58">
        <f t="shared" ref="AA19:AA28" si="7">SUM(V19:Z19)</f>
        <v>0</v>
      </c>
      <c r="AB19" s="111" t="str">
        <f t="shared" si="3"/>
        <v>-</v>
      </c>
      <c r="AC19" s="32"/>
      <c r="AD19" s="35" t="s">
        <v>38</v>
      </c>
      <c r="AE19" s="14" t="s">
        <v>107</v>
      </c>
    </row>
    <row r="20" spans="1:31" s="37" customFormat="1" ht="57" x14ac:dyDescent="0.2">
      <c r="A20" s="34">
        <v>141</v>
      </c>
      <c r="B20" s="14" t="s">
        <v>33</v>
      </c>
      <c r="C20" s="14" t="s">
        <v>34</v>
      </c>
      <c r="D20" s="14" t="s">
        <v>39</v>
      </c>
      <c r="E20" s="16" t="s">
        <v>62</v>
      </c>
      <c r="F20" s="14" t="s">
        <v>63</v>
      </c>
      <c r="G20" s="68">
        <v>2021680010010</v>
      </c>
      <c r="H20" s="14" t="s">
        <v>61</v>
      </c>
      <c r="I20" s="14" t="s">
        <v>148</v>
      </c>
      <c r="J20" s="17">
        <v>44927</v>
      </c>
      <c r="K20" s="17">
        <v>44957</v>
      </c>
      <c r="L20" s="31">
        <v>1</v>
      </c>
      <c r="M20" s="52">
        <v>0</v>
      </c>
      <c r="N20" s="28">
        <f t="shared" si="5"/>
        <v>0</v>
      </c>
      <c r="O20" s="18" t="s">
        <v>119</v>
      </c>
      <c r="P20" s="19">
        <v>38200000</v>
      </c>
      <c r="Q20" s="19"/>
      <c r="R20" s="19"/>
      <c r="S20" s="19"/>
      <c r="T20" s="19"/>
      <c r="U20" s="58">
        <f t="shared" si="6"/>
        <v>38200000</v>
      </c>
      <c r="V20" s="19"/>
      <c r="W20" s="20"/>
      <c r="X20" s="21"/>
      <c r="Y20" s="21"/>
      <c r="Z20" s="19"/>
      <c r="AA20" s="58">
        <f t="shared" si="7"/>
        <v>0</v>
      </c>
      <c r="AB20" s="111">
        <f t="shared" si="3"/>
        <v>0</v>
      </c>
      <c r="AC20" s="32"/>
      <c r="AD20" s="35" t="s">
        <v>38</v>
      </c>
      <c r="AE20" s="14" t="s">
        <v>107</v>
      </c>
    </row>
    <row r="21" spans="1:31" s="37" customFormat="1" ht="156.75" x14ac:dyDescent="0.2">
      <c r="A21" s="34">
        <v>142</v>
      </c>
      <c r="B21" s="15" t="s">
        <v>33</v>
      </c>
      <c r="C21" s="15" t="s">
        <v>34</v>
      </c>
      <c r="D21" s="15" t="s">
        <v>39</v>
      </c>
      <c r="E21" s="16" t="s">
        <v>64</v>
      </c>
      <c r="F21" s="14" t="s">
        <v>65</v>
      </c>
      <c r="G21" s="68">
        <v>2021680010121</v>
      </c>
      <c r="H21" s="14" t="s">
        <v>105</v>
      </c>
      <c r="I21" s="14" t="s">
        <v>147</v>
      </c>
      <c r="J21" s="17">
        <v>44927</v>
      </c>
      <c r="K21" s="17">
        <v>44957</v>
      </c>
      <c r="L21" s="31">
        <v>1</v>
      </c>
      <c r="M21" s="66">
        <v>0.04</v>
      </c>
      <c r="N21" s="28">
        <f t="shared" si="5"/>
        <v>0.04</v>
      </c>
      <c r="O21" s="18" t="s">
        <v>120</v>
      </c>
      <c r="P21" s="19"/>
      <c r="Q21" s="19"/>
      <c r="R21" s="19"/>
      <c r="S21" s="19"/>
      <c r="T21" s="19">
        <v>1181908200</v>
      </c>
      <c r="U21" s="58">
        <f t="shared" si="6"/>
        <v>1181908200</v>
      </c>
      <c r="V21" s="19"/>
      <c r="W21" s="20"/>
      <c r="X21" s="21"/>
      <c r="Y21" s="21"/>
      <c r="Z21" s="19">
        <v>478100000</v>
      </c>
      <c r="AA21" s="58">
        <f t="shared" si="7"/>
        <v>478100000</v>
      </c>
      <c r="AB21" s="111">
        <f t="shared" si="3"/>
        <v>0.40451534222370233</v>
      </c>
      <c r="AC21" s="32"/>
      <c r="AD21" s="35" t="s">
        <v>38</v>
      </c>
      <c r="AE21" s="14" t="s">
        <v>107</v>
      </c>
    </row>
    <row r="22" spans="1:31" s="37" customFormat="1" ht="57" x14ac:dyDescent="0.2">
      <c r="A22" s="34">
        <v>143</v>
      </c>
      <c r="B22" s="14" t="s">
        <v>33</v>
      </c>
      <c r="C22" s="14" t="s">
        <v>34</v>
      </c>
      <c r="D22" s="14" t="s">
        <v>39</v>
      </c>
      <c r="E22" s="16" t="s">
        <v>66</v>
      </c>
      <c r="F22" s="14" t="s">
        <v>67</v>
      </c>
      <c r="G22" s="68">
        <v>2021680010052</v>
      </c>
      <c r="H22" s="14" t="s">
        <v>68</v>
      </c>
      <c r="I22" s="14" t="s">
        <v>146</v>
      </c>
      <c r="J22" s="17">
        <v>44927</v>
      </c>
      <c r="K22" s="17">
        <v>44957</v>
      </c>
      <c r="L22" s="31">
        <v>1</v>
      </c>
      <c r="M22" s="52">
        <v>0</v>
      </c>
      <c r="N22" s="28">
        <f t="shared" si="5"/>
        <v>0</v>
      </c>
      <c r="O22" s="18" t="s">
        <v>121</v>
      </c>
      <c r="P22" s="19"/>
      <c r="Q22" s="19"/>
      <c r="R22" s="19"/>
      <c r="S22" s="19"/>
      <c r="T22" s="19">
        <v>10000000</v>
      </c>
      <c r="U22" s="58">
        <f t="shared" si="6"/>
        <v>10000000</v>
      </c>
      <c r="V22" s="19"/>
      <c r="W22" s="20"/>
      <c r="X22" s="21"/>
      <c r="Y22" s="21"/>
      <c r="Z22" s="19"/>
      <c r="AA22" s="58">
        <f t="shared" si="7"/>
        <v>0</v>
      </c>
      <c r="AB22" s="111">
        <f t="shared" si="3"/>
        <v>0</v>
      </c>
      <c r="AC22" s="32"/>
      <c r="AD22" s="35" t="s">
        <v>38</v>
      </c>
      <c r="AE22" s="14" t="s">
        <v>107</v>
      </c>
    </row>
    <row r="23" spans="1:31" s="37" customFormat="1" ht="57" x14ac:dyDescent="0.2">
      <c r="A23" s="34">
        <v>144</v>
      </c>
      <c r="B23" s="14" t="s">
        <v>33</v>
      </c>
      <c r="C23" s="14" t="s">
        <v>34</v>
      </c>
      <c r="D23" s="14" t="s">
        <v>39</v>
      </c>
      <c r="E23" s="16" t="s">
        <v>69</v>
      </c>
      <c r="F23" s="14" t="s">
        <v>70</v>
      </c>
      <c r="G23" s="68">
        <v>2021680010061</v>
      </c>
      <c r="H23" s="14" t="s">
        <v>71</v>
      </c>
      <c r="I23" s="14" t="s">
        <v>137</v>
      </c>
      <c r="J23" s="17">
        <v>44927</v>
      </c>
      <c r="K23" s="17">
        <v>44957</v>
      </c>
      <c r="L23" s="31">
        <v>1</v>
      </c>
      <c r="M23" s="52">
        <v>0</v>
      </c>
      <c r="N23" s="28">
        <f t="shared" si="5"/>
        <v>0</v>
      </c>
      <c r="O23" s="18" t="s">
        <v>122</v>
      </c>
      <c r="P23" s="19"/>
      <c r="Q23" s="19"/>
      <c r="R23" s="19"/>
      <c r="S23" s="19"/>
      <c r="T23" s="19">
        <v>10000000</v>
      </c>
      <c r="U23" s="58">
        <f t="shared" si="6"/>
        <v>10000000</v>
      </c>
      <c r="V23" s="19"/>
      <c r="W23" s="20"/>
      <c r="X23" s="21"/>
      <c r="Y23" s="21"/>
      <c r="Z23" s="19"/>
      <c r="AA23" s="58">
        <f t="shared" si="7"/>
        <v>0</v>
      </c>
      <c r="AB23" s="111">
        <f t="shared" si="3"/>
        <v>0</v>
      </c>
      <c r="AC23" s="32"/>
      <c r="AD23" s="35" t="s">
        <v>38</v>
      </c>
      <c r="AE23" s="14" t="s">
        <v>107</v>
      </c>
    </row>
    <row r="24" spans="1:31" s="37" customFormat="1" ht="57" x14ac:dyDescent="0.2">
      <c r="A24" s="34">
        <v>145</v>
      </c>
      <c r="B24" s="14" t="s">
        <v>33</v>
      </c>
      <c r="C24" s="14" t="s">
        <v>34</v>
      </c>
      <c r="D24" s="14" t="s">
        <v>39</v>
      </c>
      <c r="E24" s="16" t="s">
        <v>42</v>
      </c>
      <c r="F24" s="14" t="s">
        <v>43</v>
      </c>
      <c r="G24" s="68"/>
      <c r="H24" s="14" t="s">
        <v>102</v>
      </c>
      <c r="I24" s="14" t="s">
        <v>134</v>
      </c>
      <c r="J24" s="17">
        <v>44927</v>
      </c>
      <c r="K24" s="17">
        <v>44957</v>
      </c>
      <c r="L24" s="31">
        <v>0</v>
      </c>
      <c r="M24" s="52"/>
      <c r="N24" s="28" t="str">
        <f t="shared" si="5"/>
        <v>-</v>
      </c>
      <c r="O24" s="18"/>
      <c r="P24" s="26"/>
      <c r="Q24" s="19"/>
      <c r="R24" s="19"/>
      <c r="S24" s="19"/>
      <c r="T24" s="26"/>
      <c r="U24" s="58">
        <f t="shared" si="6"/>
        <v>0</v>
      </c>
      <c r="V24" s="19"/>
      <c r="W24" s="20"/>
      <c r="X24" s="21"/>
      <c r="Y24" s="21"/>
      <c r="Z24" s="19"/>
      <c r="AA24" s="58">
        <f t="shared" ref="AA24:AA25" si="8">SUM(V24:Z24)</f>
        <v>0</v>
      </c>
      <c r="AB24" s="111" t="str">
        <f t="shared" si="3"/>
        <v>-</v>
      </c>
      <c r="AC24" s="32"/>
      <c r="AD24" s="35" t="s">
        <v>38</v>
      </c>
      <c r="AE24" s="14" t="s">
        <v>107</v>
      </c>
    </row>
    <row r="25" spans="1:31" s="37" customFormat="1" ht="57" x14ac:dyDescent="0.2">
      <c r="A25" s="34">
        <v>146</v>
      </c>
      <c r="B25" s="14" t="s">
        <v>33</v>
      </c>
      <c r="C25" s="14" t="s">
        <v>34</v>
      </c>
      <c r="D25" s="14" t="s">
        <v>72</v>
      </c>
      <c r="E25" s="16" t="s">
        <v>73</v>
      </c>
      <c r="F25" s="14" t="s">
        <v>74</v>
      </c>
      <c r="G25" s="68"/>
      <c r="H25" s="14" t="s">
        <v>102</v>
      </c>
      <c r="I25" s="23" t="s">
        <v>134</v>
      </c>
      <c r="J25" s="17">
        <v>44927</v>
      </c>
      <c r="K25" s="17">
        <v>44957</v>
      </c>
      <c r="L25" s="31">
        <v>0</v>
      </c>
      <c r="M25" s="53"/>
      <c r="N25" s="28" t="str">
        <f t="shared" si="5"/>
        <v>-</v>
      </c>
      <c r="O25" s="18"/>
      <c r="P25" s="19"/>
      <c r="Q25" s="27"/>
      <c r="R25" s="19"/>
      <c r="S25" s="19"/>
      <c r="T25" s="50"/>
      <c r="U25" s="58">
        <f t="shared" si="6"/>
        <v>0</v>
      </c>
      <c r="V25" s="19"/>
      <c r="W25" s="20"/>
      <c r="X25" s="21"/>
      <c r="Y25" s="21"/>
      <c r="Z25" s="19"/>
      <c r="AA25" s="58">
        <f t="shared" si="8"/>
        <v>0</v>
      </c>
      <c r="AB25" s="111" t="str">
        <f t="shared" si="3"/>
        <v>-</v>
      </c>
      <c r="AC25" s="32"/>
      <c r="AD25" s="35" t="s">
        <v>38</v>
      </c>
      <c r="AE25" s="14" t="s">
        <v>107</v>
      </c>
    </row>
    <row r="26" spans="1:31" s="37" customFormat="1" ht="85.5" x14ac:dyDescent="0.2">
      <c r="A26" s="34">
        <v>147</v>
      </c>
      <c r="B26" s="14" t="s">
        <v>33</v>
      </c>
      <c r="C26" s="14" t="s">
        <v>34</v>
      </c>
      <c r="D26" s="14" t="s">
        <v>72</v>
      </c>
      <c r="E26" s="16" t="s">
        <v>75</v>
      </c>
      <c r="F26" s="14" t="s">
        <v>76</v>
      </c>
      <c r="G26" s="68">
        <v>2020680010143</v>
      </c>
      <c r="H26" s="14" t="s">
        <v>77</v>
      </c>
      <c r="I26" s="14" t="s">
        <v>138</v>
      </c>
      <c r="J26" s="17">
        <v>44927</v>
      </c>
      <c r="K26" s="17">
        <v>44957</v>
      </c>
      <c r="L26" s="30">
        <v>6</v>
      </c>
      <c r="M26" s="54">
        <v>0</v>
      </c>
      <c r="N26" s="28">
        <f t="shared" si="5"/>
        <v>0</v>
      </c>
      <c r="O26" s="18" t="s">
        <v>123</v>
      </c>
      <c r="P26" s="19">
        <v>1210456026</v>
      </c>
      <c r="Q26" s="19"/>
      <c r="R26" s="19"/>
      <c r="S26" s="19"/>
      <c r="T26" s="19">
        <v>96543974</v>
      </c>
      <c r="U26" s="58">
        <f t="shared" si="6"/>
        <v>1307000000</v>
      </c>
      <c r="V26" s="19"/>
      <c r="W26" s="20"/>
      <c r="X26" s="21"/>
      <c r="Y26" s="21"/>
      <c r="Z26" s="19"/>
      <c r="AA26" s="58">
        <f t="shared" si="7"/>
        <v>0</v>
      </c>
      <c r="AB26" s="111">
        <f t="shared" si="3"/>
        <v>0</v>
      </c>
      <c r="AC26" s="22"/>
      <c r="AD26" s="36" t="s">
        <v>38</v>
      </c>
      <c r="AE26" s="14" t="s">
        <v>107</v>
      </c>
    </row>
    <row r="27" spans="1:31" s="37" customFormat="1" ht="71.25" x14ac:dyDescent="0.2">
      <c r="A27" s="34">
        <v>148</v>
      </c>
      <c r="B27" s="14" t="s">
        <v>33</v>
      </c>
      <c r="C27" s="14" t="s">
        <v>34</v>
      </c>
      <c r="D27" s="14" t="s">
        <v>72</v>
      </c>
      <c r="E27" s="16" t="s">
        <v>82</v>
      </c>
      <c r="F27" s="14" t="s">
        <v>83</v>
      </c>
      <c r="G27" s="68">
        <v>2022680010088</v>
      </c>
      <c r="H27" s="14" t="s">
        <v>100</v>
      </c>
      <c r="I27" s="23" t="s">
        <v>139</v>
      </c>
      <c r="J27" s="17">
        <v>44927</v>
      </c>
      <c r="K27" s="17">
        <v>44957</v>
      </c>
      <c r="L27" s="28">
        <v>0.8</v>
      </c>
      <c r="M27" s="55">
        <v>0</v>
      </c>
      <c r="N27" s="28">
        <f t="shared" si="5"/>
        <v>0</v>
      </c>
      <c r="O27" s="18" t="s">
        <v>124</v>
      </c>
      <c r="P27" s="19">
        <v>36800919</v>
      </c>
      <c r="Q27" s="19"/>
      <c r="R27" s="19"/>
      <c r="S27" s="19"/>
      <c r="T27" s="50">
        <v>463199081</v>
      </c>
      <c r="U27" s="58">
        <f t="shared" si="6"/>
        <v>500000000</v>
      </c>
      <c r="V27" s="19"/>
      <c r="W27" s="20"/>
      <c r="X27" s="21"/>
      <c r="Y27" s="21"/>
      <c r="Z27" s="19"/>
      <c r="AA27" s="58">
        <f t="shared" si="7"/>
        <v>0</v>
      </c>
      <c r="AB27" s="111">
        <f t="shared" si="3"/>
        <v>0</v>
      </c>
      <c r="AC27" s="32"/>
      <c r="AD27" s="35" t="s">
        <v>38</v>
      </c>
      <c r="AE27" s="14" t="s">
        <v>107</v>
      </c>
    </row>
    <row r="28" spans="1:31" s="37" customFormat="1" ht="57" x14ac:dyDescent="0.2">
      <c r="A28" s="34">
        <v>149</v>
      </c>
      <c r="B28" s="15" t="s">
        <v>33</v>
      </c>
      <c r="C28" s="15" t="s">
        <v>34</v>
      </c>
      <c r="D28" s="15" t="s">
        <v>72</v>
      </c>
      <c r="E28" s="16" t="s">
        <v>78</v>
      </c>
      <c r="F28" s="14" t="s">
        <v>79</v>
      </c>
      <c r="G28" s="68">
        <v>2020680010143</v>
      </c>
      <c r="H28" s="14" t="s">
        <v>77</v>
      </c>
      <c r="I28" s="14" t="s">
        <v>145</v>
      </c>
      <c r="J28" s="17">
        <v>44927</v>
      </c>
      <c r="K28" s="17">
        <v>44957</v>
      </c>
      <c r="L28" s="31">
        <v>1</v>
      </c>
      <c r="M28" s="52">
        <v>0</v>
      </c>
      <c r="N28" s="28">
        <f t="shared" si="5"/>
        <v>0</v>
      </c>
      <c r="O28" s="18" t="s">
        <v>125</v>
      </c>
      <c r="P28" s="59"/>
      <c r="Q28" s="19"/>
      <c r="R28" s="27"/>
      <c r="S28" s="19"/>
      <c r="T28" s="19">
        <v>677500000</v>
      </c>
      <c r="U28" s="58">
        <f t="shared" si="6"/>
        <v>677500000</v>
      </c>
      <c r="V28" s="19"/>
      <c r="W28" s="20"/>
      <c r="X28" s="21"/>
      <c r="Y28" s="21"/>
      <c r="Z28" s="19"/>
      <c r="AA28" s="58">
        <f t="shared" si="7"/>
        <v>0</v>
      </c>
      <c r="AB28" s="111">
        <f t="shared" si="3"/>
        <v>0</v>
      </c>
      <c r="AC28" s="32"/>
      <c r="AD28" s="35" t="s">
        <v>38</v>
      </c>
      <c r="AE28" s="14" t="s">
        <v>107</v>
      </c>
    </row>
    <row r="29" spans="1:31" s="37" customFormat="1" ht="62.25" customHeight="1" x14ac:dyDescent="0.2">
      <c r="A29" s="34">
        <v>150</v>
      </c>
      <c r="B29" s="14" t="s">
        <v>33</v>
      </c>
      <c r="C29" s="14" t="s">
        <v>34</v>
      </c>
      <c r="D29" s="14" t="s">
        <v>72</v>
      </c>
      <c r="E29" s="16" t="s">
        <v>80</v>
      </c>
      <c r="F29" s="14" t="s">
        <v>81</v>
      </c>
      <c r="G29" s="68"/>
      <c r="H29" s="14" t="s">
        <v>102</v>
      </c>
      <c r="I29" s="14"/>
      <c r="J29" s="17">
        <v>44927</v>
      </c>
      <c r="K29" s="17">
        <v>44957</v>
      </c>
      <c r="L29" s="30">
        <v>0</v>
      </c>
      <c r="M29" s="54"/>
      <c r="N29" s="28" t="str">
        <f>IFERROR(IF(M29/L29&gt;100%,100%,M29/L29),"-")</f>
        <v>-</v>
      </c>
      <c r="O29" s="18"/>
      <c r="P29" s="59"/>
      <c r="Q29" s="27"/>
      <c r="R29" s="19"/>
      <c r="S29" s="19"/>
      <c r="T29" s="19"/>
      <c r="U29" s="58">
        <f t="shared" si="6"/>
        <v>0</v>
      </c>
      <c r="V29" s="19"/>
      <c r="W29" s="20"/>
      <c r="X29" s="21"/>
      <c r="Y29" s="21"/>
      <c r="Z29" s="19"/>
      <c r="AA29" s="58">
        <f t="shared" ref="AA29" si="9">SUM(V29:Z29)</f>
        <v>0</v>
      </c>
      <c r="AB29" s="111" t="str">
        <f t="shared" si="3"/>
        <v>-</v>
      </c>
      <c r="AC29" s="22"/>
      <c r="AD29" s="36" t="s">
        <v>38</v>
      </c>
      <c r="AE29" s="14" t="s">
        <v>107</v>
      </c>
    </row>
    <row r="30" spans="1:31" s="37" customFormat="1" ht="99.75" x14ac:dyDescent="0.2">
      <c r="A30" s="108">
        <v>197</v>
      </c>
      <c r="B30" s="15" t="s">
        <v>84</v>
      </c>
      <c r="C30" s="15" t="s">
        <v>85</v>
      </c>
      <c r="D30" s="15" t="s">
        <v>86</v>
      </c>
      <c r="E30" s="16" t="s">
        <v>87</v>
      </c>
      <c r="F30" s="14" t="s">
        <v>88</v>
      </c>
      <c r="G30" s="68">
        <v>2020680010053</v>
      </c>
      <c r="H30" s="14" t="s">
        <v>89</v>
      </c>
      <c r="I30" s="14" t="s">
        <v>140</v>
      </c>
      <c r="J30" s="17">
        <v>44927</v>
      </c>
      <c r="K30" s="17">
        <v>44957</v>
      </c>
      <c r="L30" s="84">
        <v>5</v>
      </c>
      <c r="M30" s="86">
        <v>0.26</v>
      </c>
      <c r="N30" s="81">
        <f>IFERROR(IF(M30/L30&gt;100%,100%,M30/L30),"-")</f>
        <v>5.2000000000000005E-2</v>
      </c>
      <c r="O30" s="18" t="s">
        <v>128</v>
      </c>
      <c r="P30" s="19">
        <v>120200000</v>
      </c>
      <c r="Q30" s="19"/>
      <c r="R30" s="19"/>
      <c r="S30" s="19"/>
      <c r="T30" s="50"/>
      <c r="U30" s="73">
        <f>SUM(P30:T33)</f>
        <v>595507500</v>
      </c>
      <c r="V30" s="19">
        <v>70200000</v>
      </c>
      <c r="W30" s="20"/>
      <c r="X30" s="21"/>
      <c r="Y30" s="21"/>
      <c r="Z30" s="19"/>
      <c r="AA30" s="73">
        <f>SUM(V30:Z33)</f>
        <v>155845000</v>
      </c>
      <c r="AB30" s="113">
        <f t="shared" si="3"/>
        <v>0.26170115405767352</v>
      </c>
      <c r="AC30" s="75"/>
      <c r="AD30" s="69" t="s">
        <v>38</v>
      </c>
      <c r="AE30" s="71" t="s">
        <v>107</v>
      </c>
    </row>
    <row r="31" spans="1:31" s="37" customFormat="1" ht="99.75" x14ac:dyDescent="0.2">
      <c r="A31" s="109"/>
      <c r="B31" s="15" t="s">
        <v>84</v>
      </c>
      <c r="C31" s="15" t="s">
        <v>85</v>
      </c>
      <c r="D31" s="15" t="s">
        <v>86</v>
      </c>
      <c r="E31" s="16" t="s">
        <v>87</v>
      </c>
      <c r="F31" s="14" t="s">
        <v>88</v>
      </c>
      <c r="G31" s="68"/>
      <c r="H31" s="14" t="s">
        <v>130</v>
      </c>
      <c r="I31" s="14"/>
      <c r="J31" s="17"/>
      <c r="K31" s="17"/>
      <c r="L31" s="103"/>
      <c r="M31" s="104"/>
      <c r="N31" s="82"/>
      <c r="O31" s="18" t="s">
        <v>129</v>
      </c>
      <c r="P31" s="19">
        <v>171640000</v>
      </c>
      <c r="Q31" s="19"/>
      <c r="R31" s="19"/>
      <c r="S31" s="19"/>
      <c r="T31" s="50"/>
      <c r="U31" s="80"/>
      <c r="V31" s="19"/>
      <c r="W31" s="20"/>
      <c r="X31" s="21"/>
      <c r="Y31" s="21"/>
      <c r="Z31" s="19"/>
      <c r="AA31" s="80"/>
      <c r="AB31" s="114"/>
      <c r="AC31" s="77"/>
      <c r="AD31" s="78"/>
      <c r="AE31" s="79"/>
    </row>
    <row r="32" spans="1:31" s="37" customFormat="1" ht="99.75" x14ac:dyDescent="0.2">
      <c r="A32" s="109"/>
      <c r="B32" s="15" t="s">
        <v>84</v>
      </c>
      <c r="C32" s="15" t="s">
        <v>85</v>
      </c>
      <c r="D32" s="15" t="s">
        <v>86</v>
      </c>
      <c r="E32" s="16" t="s">
        <v>87</v>
      </c>
      <c r="F32" s="14" t="s">
        <v>88</v>
      </c>
      <c r="G32" s="68">
        <v>2021680010055</v>
      </c>
      <c r="H32" s="14" t="s">
        <v>90</v>
      </c>
      <c r="I32" s="23" t="s">
        <v>141</v>
      </c>
      <c r="J32" s="17">
        <v>44927</v>
      </c>
      <c r="K32" s="17">
        <v>44957</v>
      </c>
      <c r="L32" s="103"/>
      <c r="M32" s="104"/>
      <c r="N32" s="82"/>
      <c r="O32" s="18" t="s">
        <v>127</v>
      </c>
      <c r="P32" s="19">
        <v>136700000</v>
      </c>
      <c r="Q32" s="19"/>
      <c r="R32" s="19"/>
      <c r="S32" s="19"/>
      <c r="T32" s="50"/>
      <c r="U32" s="80"/>
      <c r="V32" s="19">
        <v>85645000</v>
      </c>
      <c r="W32" s="20"/>
      <c r="X32" s="21"/>
      <c r="Y32" s="21"/>
      <c r="Z32" s="19"/>
      <c r="AA32" s="80"/>
      <c r="AB32" s="114"/>
      <c r="AC32" s="77"/>
      <c r="AD32" s="78"/>
      <c r="AE32" s="79"/>
    </row>
    <row r="33" spans="1:31" s="37" customFormat="1" ht="99.75" x14ac:dyDescent="0.2">
      <c r="A33" s="110"/>
      <c r="B33" s="15" t="s">
        <v>84</v>
      </c>
      <c r="C33" s="15" t="s">
        <v>85</v>
      </c>
      <c r="D33" s="15" t="s">
        <v>86</v>
      </c>
      <c r="E33" s="16" t="s">
        <v>87</v>
      </c>
      <c r="F33" s="14" t="s">
        <v>88</v>
      </c>
      <c r="G33" s="68"/>
      <c r="H33" s="14" t="s">
        <v>130</v>
      </c>
      <c r="I33" s="23"/>
      <c r="J33" s="17"/>
      <c r="K33" s="17"/>
      <c r="L33" s="85"/>
      <c r="M33" s="87"/>
      <c r="N33" s="83"/>
      <c r="O33" s="18" t="s">
        <v>126</v>
      </c>
      <c r="P33" s="19">
        <v>166967500</v>
      </c>
      <c r="Q33" s="19"/>
      <c r="R33" s="19"/>
      <c r="S33" s="19"/>
      <c r="T33" s="50"/>
      <c r="U33" s="74"/>
      <c r="V33" s="19"/>
      <c r="W33" s="20"/>
      <c r="X33" s="21"/>
      <c r="Y33" s="21"/>
      <c r="Z33" s="19"/>
      <c r="AA33" s="74"/>
      <c r="AB33" s="115"/>
      <c r="AC33" s="76"/>
      <c r="AD33" s="70"/>
      <c r="AE33" s="72"/>
    </row>
    <row r="34" spans="1:31" s="37" customFormat="1" ht="99.75" x14ac:dyDescent="0.2">
      <c r="A34" s="108">
        <v>198</v>
      </c>
      <c r="B34" s="15" t="s">
        <v>84</v>
      </c>
      <c r="C34" s="15" t="s">
        <v>85</v>
      </c>
      <c r="D34" s="15" t="s">
        <v>86</v>
      </c>
      <c r="E34" s="16" t="s">
        <v>91</v>
      </c>
      <c r="F34" s="14" t="s">
        <v>92</v>
      </c>
      <c r="G34" s="68">
        <v>2021680010055</v>
      </c>
      <c r="H34" s="14" t="s">
        <v>90</v>
      </c>
      <c r="I34" s="23" t="s">
        <v>141</v>
      </c>
      <c r="J34" s="17">
        <v>44927</v>
      </c>
      <c r="K34" s="17">
        <v>44957</v>
      </c>
      <c r="L34" s="84">
        <v>1</v>
      </c>
      <c r="M34" s="105">
        <v>9.0999999999999998E-2</v>
      </c>
      <c r="N34" s="81">
        <f>IFERROR(IF(M34/L34&gt;100%,100%,M34/L34),"-")</f>
        <v>9.0999999999999998E-2</v>
      </c>
      <c r="O34" s="18" t="s">
        <v>129</v>
      </c>
      <c r="P34" s="19">
        <v>60000000</v>
      </c>
      <c r="Q34" s="19"/>
      <c r="R34" s="19"/>
      <c r="S34" s="19"/>
      <c r="T34" s="50"/>
      <c r="U34" s="73">
        <f>SUM(P34:T37)</f>
        <v>3765142500</v>
      </c>
      <c r="V34" s="19">
        <v>34545000</v>
      </c>
      <c r="W34" s="20"/>
      <c r="X34" s="21"/>
      <c r="Y34" s="21"/>
      <c r="Z34" s="19"/>
      <c r="AA34" s="73">
        <f>SUM(V34:Z37)</f>
        <v>345895000</v>
      </c>
      <c r="AB34" s="113">
        <f t="shared" si="3"/>
        <v>9.1867704874383907E-2</v>
      </c>
      <c r="AC34" s="75"/>
      <c r="AD34" s="69" t="s">
        <v>38</v>
      </c>
      <c r="AE34" s="71" t="s">
        <v>107</v>
      </c>
    </row>
    <row r="35" spans="1:31" s="37" customFormat="1" ht="99.75" x14ac:dyDescent="0.2">
      <c r="A35" s="109"/>
      <c r="B35" s="15" t="s">
        <v>84</v>
      </c>
      <c r="C35" s="15" t="s">
        <v>85</v>
      </c>
      <c r="D35" s="15" t="s">
        <v>86</v>
      </c>
      <c r="E35" s="16" t="s">
        <v>91</v>
      </c>
      <c r="F35" s="14" t="s">
        <v>92</v>
      </c>
      <c r="G35" s="68"/>
      <c r="H35" s="14" t="s">
        <v>130</v>
      </c>
      <c r="I35" s="23"/>
      <c r="J35" s="17"/>
      <c r="K35" s="17"/>
      <c r="L35" s="103"/>
      <c r="M35" s="106"/>
      <c r="N35" s="82"/>
      <c r="O35" s="18" t="s">
        <v>129</v>
      </c>
      <c r="P35" s="19">
        <v>2467500</v>
      </c>
      <c r="Q35" s="19"/>
      <c r="R35" s="19"/>
      <c r="S35" s="19"/>
      <c r="T35" s="50"/>
      <c r="U35" s="80"/>
      <c r="V35" s="19"/>
      <c r="W35" s="20"/>
      <c r="X35" s="21"/>
      <c r="Y35" s="21"/>
      <c r="Z35" s="19"/>
      <c r="AA35" s="80"/>
      <c r="AB35" s="114"/>
      <c r="AC35" s="77"/>
      <c r="AD35" s="78"/>
      <c r="AE35" s="79"/>
    </row>
    <row r="36" spans="1:31" s="37" customFormat="1" ht="99.75" x14ac:dyDescent="0.2">
      <c r="A36" s="109"/>
      <c r="B36" s="15" t="s">
        <v>84</v>
      </c>
      <c r="C36" s="15" t="s">
        <v>85</v>
      </c>
      <c r="D36" s="15" t="s">
        <v>86</v>
      </c>
      <c r="E36" s="16" t="s">
        <v>91</v>
      </c>
      <c r="F36" s="14" t="s">
        <v>92</v>
      </c>
      <c r="G36" s="68">
        <v>2022680010034</v>
      </c>
      <c r="H36" s="14" t="s">
        <v>106</v>
      </c>
      <c r="I36" s="23" t="s">
        <v>142</v>
      </c>
      <c r="J36" s="17">
        <v>44927</v>
      </c>
      <c r="K36" s="17">
        <v>44957</v>
      </c>
      <c r="L36" s="103"/>
      <c r="M36" s="106"/>
      <c r="N36" s="82"/>
      <c r="O36" s="18" t="s">
        <v>129</v>
      </c>
      <c r="P36" s="19">
        <v>400000000</v>
      </c>
      <c r="Q36" s="19"/>
      <c r="R36" s="19"/>
      <c r="S36" s="19"/>
      <c r="T36" s="50"/>
      <c r="U36" s="80"/>
      <c r="V36" s="19">
        <v>311350000</v>
      </c>
      <c r="W36" s="20"/>
      <c r="X36" s="21"/>
      <c r="Y36" s="21"/>
      <c r="Z36" s="19"/>
      <c r="AA36" s="80"/>
      <c r="AB36" s="114"/>
      <c r="AC36" s="77"/>
      <c r="AD36" s="78"/>
      <c r="AE36" s="79"/>
    </row>
    <row r="37" spans="1:31" s="37" customFormat="1" ht="99.75" x14ac:dyDescent="0.2">
      <c r="A37" s="110"/>
      <c r="B37" s="15" t="s">
        <v>84</v>
      </c>
      <c r="C37" s="15" t="s">
        <v>85</v>
      </c>
      <c r="D37" s="15" t="s">
        <v>86</v>
      </c>
      <c r="E37" s="16" t="s">
        <v>91</v>
      </c>
      <c r="F37" s="14" t="s">
        <v>92</v>
      </c>
      <c r="G37" s="68"/>
      <c r="H37" s="14" t="s">
        <v>130</v>
      </c>
      <c r="I37" s="23"/>
      <c r="J37" s="17"/>
      <c r="K37" s="17"/>
      <c r="L37" s="85"/>
      <c r="M37" s="107"/>
      <c r="N37" s="83"/>
      <c r="O37" s="18" t="s">
        <v>129</v>
      </c>
      <c r="P37" s="19">
        <v>3302675000</v>
      </c>
      <c r="Q37" s="19"/>
      <c r="R37" s="19"/>
      <c r="S37" s="19"/>
      <c r="T37" s="50"/>
      <c r="U37" s="74"/>
      <c r="V37" s="19"/>
      <c r="W37" s="20"/>
      <c r="X37" s="21"/>
      <c r="Y37" s="21"/>
      <c r="Z37" s="19"/>
      <c r="AA37" s="74"/>
      <c r="AB37" s="115"/>
      <c r="AC37" s="76"/>
      <c r="AD37" s="70"/>
      <c r="AE37" s="72"/>
    </row>
    <row r="38" spans="1:31" s="37" customFormat="1" ht="99.75" x14ac:dyDescent="0.2">
      <c r="A38" s="61">
        <v>199</v>
      </c>
      <c r="B38" s="15" t="s">
        <v>84</v>
      </c>
      <c r="C38" s="15" t="s">
        <v>85</v>
      </c>
      <c r="D38" s="15" t="s">
        <v>93</v>
      </c>
      <c r="E38" s="16" t="s">
        <v>94</v>
      </c>
      <c r="F38" s="14" t="s">
        <v>95</v>
      </c>
      <c r="G38" s="68">
        <v>2021680010055</v>
      </c>
      <c r="H38" s="14" t="s">
        <v>90</v>
      </c>
      <c r="I38" s="23" t="s">
        <v>143</v>
      </c>
      <c r="J38" s="17">
        <v>44927</v>
      </c>
      <c r="K38" s="17">
        <v>44957</v>
      </c>
      <c r="L38" s="84">
        <v>2</v>
      </c>
      <c r="M38" s="86">
        <v>0.15</v>
      </c>
      <c r="N38" s="81" t="str">
        <f>IFERROR(IF(M38/L38&gt;1,(1*#REF!),((M38/L38)*#REF!)),"-")</f>
        <v>-</v>
      </c>
      <c r="O38" s="18" t="s">
        <v>131</v>
      </c>
      <c r="P38" s="19">
        <v>275200000</v>
      </c>
      <c r="Q38" s="19"/>
      <c r="R38" s="19"/>
      <c r="S38" s="19"/>
      <c r="T38" s="50"/>
      <c r="U38" s="73">
        <f>SUM(P38:T39)</f>
        <v>1131450000</v>
      </c>
      <c r="V38" s="19">
        <v>178500000</v>
      </c>
      <c r="W38" s="20"/>
      <c r="X38" s="21"/>
      <c r="Y38" s="21"/>
      <c r="Z38" s="19"/>
      <c r="AA38" s="73">
        <f>SUM(V38:Z39)</f>
        <v>178500000</v>
      </c>
      <c r="AB38" s="113">
        <f t="shared" si="3"/>
        <v>0.15776216359538645</v>
      </c>
      <c r="AC38" s="75"/>
      <c r="AD38" s="69" t="s">
        <v>38</v>
      </c>
      <c r="AE38" s="71" t="s">
        <v>107</v>
      </c>
    </row>
    <row r="39" spans="1:31" s="37" customFormat="1" ht="99.75" x14ac:dyDescent="0.2">
      <c r="A39" s="62"/>
      <c r="B39" s="15" t="s">
        <v>84</v>
      </c>
      <c r="C39" s="15" t="s">
        <v>85</v>
      </c>
      <c r="D39" s="15" t="s">
        <v>93</v>
      </c>
      <c r="E39" s="16" t="s">
        <v>94</v>
      </c>
      <c r="F39" s="14" t="s">
        <v>95</v>
      </c>
      <c r="G39" s="68"/>
      <c r="H39" s="14" t="s">
        <v>130</v>
      </c>
      <c r="I39" s="23"/>
      <c r="J39" s="17"/>
      <c r="K39" s="17"/>
      <c r="L39" s="85"/>
      <c r="M39" s="87"/>
      <c r="N39" s="83"/>
      <c r="O39" s="18" t="s">
        <v>129</v>
      </c>
      <c r="P39" s="19">
        <v>856250000</v>
      </c>
      <c r="Q39" s="19"/>
      <c r="R39" s="19"/>
      <c r="S39" s="19"/>
      <c r="T39" s="50"/>
      <c r="U39" s="74"/>
      <c r="V39" s="19"/>
      <c r="W39" s="20"/>
      <c r="X39" s="21"/>
      <c r="Y39" s="21"/>
      <c r="Z39" s="19"/>
      <c r="AA39" s="74"/>
      <c r="AB39" s="115"/>
      <c r="AC39" s="76"/>
      <c r="AD39" s="70"/>
      <c r="AE39" s="72"/>
    </row>
    <row r="40" spans="1:31" s="37" customFormat="1" ht="99.75" x14ac:dyDescent="0.2">
      <c r="A40" s="34">
        <v>200</v>
      </c>
      <c r="B40" s="14" t="s">
        <v>84</v>
      </c>
      <c r="C40" s="14" t="s">
        <v>85</v>
      </c>
      <c r="D40" s="14" t="s">
        <v>93</v>
      </c>
      <c r="E40" s="16" t="s">
        <v>96</v>
      </c>
      <c r="F40" s="14" t="s">
        <v>97</v>
      </c>
      <c r="G40" s="68">
        <v>2022680010005</v>
      </c>
      <c r="H40" s="14" t="s">
        <v>98</v>
      </c>
      <c r="I40" s="23" t="s">
        <v>144</v>
      </c>
      <c r="J40" s="17">
        <v>44927</v>
      </c>
      <c r="K40" s="17">
        <v>44957</v>
      </c>
      <c r="L40" s="31">
        <v>1</v>
      </c>
      <c r="M40" s="52">
        <v>0</v>
      </c>
      <c r="N40" s="28">
        <f>IFERROR(IF(M40/L40&gt;100%,100%,M40/L40),"-")</f>
        <v>0</v>
      </c>
      <c r="O40" s="18" t="s">
        <v>132</v>
      </c>
      <c r="P40" s="19">
        <v>50000000</v>
      </c>
      <c r="Q40" s="19"/>
      <c r="R40" s="19"/>
      <c r="S40" s="19"/>
      <c r="T40" s="50"/>
      <c r="U40" s="58">
        <f t="shared" si="6"/>
        <v>50000000</v>
      </c>
      <c r="V40" s="19"/>
      <c r="W40" s="20"/>
      <c r="X40" s="21"/>
      <c r="Y40" s="21"/>
      <c r="Z40" s="19"/>
      <c r="AA40" s="58">
        <f>SUM(V40:Z40)</f>
        <v>0</v>
      </c>
      <c r="AB40" s="111">
        <f t="shared" si="3"/>
        <v>0</v>
      </c>
      <c r="AC40" s="32"/>
      <c r="AD40" s="35" t="s">
        <v>38</v>
      </c>
      <c r="AE40" s="14" t="s">
        <v>107</v>
      </c>
    </row>
    <row r="41" spans="1:31" s="9" customFormat="1" ht="15" x14ac:dyDescent="0.25">
      <c r="A41" s="3" cm="1">
        <f t="array" ref="A41">SUM(--(FREQUENCY(A9:A40,A9:A40)&gt;0))</f>
        <v>23</v>
      </c>
      <c r="B41" s="6"/>
      <c r="C41" s="7"/>
      <c r="D41" s="7"/>
      <c r="E41" s="7"/>
      <c r="F41" s="7"/>
      <c r="G41" s="11"/>
      <c r="H41" s="7"/>
      <c r="I41" s="7"/>
      <c r="J41" s="7"/>
      <c r="K41" s="4"/>
      <c r="L41" s="5"/>
      <c r="M41" s="67" t="s">
        <v>15</v>
      </c>
      <c r="N41" s="1">
        <v>0.31975246864596318</v>
      </c>
      <c r="O41" s="13"/>
      <c r="P41" s="56">
        <f>SUBTOTAL(9,P9:P40)</f>
        <v>11107675617</v>
      </c>
      <c r="Q41" s="56">
        <f t="shared" ref="Q41:T41" si="10">SUBTOTAL(9,Q9:Q40)</f>
        <v>1424864267</v>
      </c>
      <c r="R41" s="56">
        <f t="shared" si="10"/>
        <v>0</v>
      </c>
      <c r="S41" s="56">
        <f t="shared" si="10"/>
        <v>0</v>
      </c>
      <c r="T41" s="56">
        <f t="shared" si="10"/>
        <v>5630501394</v>
      </c>
      <c r="U41" s="2">
        <f>SUBTOTAL(9,U9:U40)</f>
        <v>18163041278</v>
      </c>
      <c r="V41" s="56">
        <f>SUBTOTAL(9,V9:V40)</f>
        <v>2545240000</v>
      </c>
      <c r="W41" s="56">
        <f t="shared" ref="W41" si="11">SUBTOTAL(9,W9:W40)</f>
        <v>561320000</v>
      </c>
      <c r="X41" s="56">
        <f t="shared" ref="X41" si="12">SUBTOTAL(9,X9:X40)</f>
        <v>0</v>
      </c>
      <c r="Y41" s="56">
        <f t="shared" ref="Y41" si="13">SUBTOTAL(9,Y9:Y40)</f>
        <v>0</v>
      </c>
      <c r="Z41" s="56">
        <f t="shared" ref="Z41" si="14">SUBTOTAL(9,Z9:Z40)</f>
        <v>637100000</v>
      </c>
      <c r="AA41" s="2">
        <f>SUBTOTAL(9,AA9:AA40)</f>
        <v>3743660000</v>
      </c>
      <c r="AB41" s="112">
        <f>IFERROR(AA41/U41,"-")</f>
        <v>0.2061141602169077</v>
      </c>
      <c r="AC41" s="56">
        <f t="shared" ref="AC41" si="15">SUBTOTAL(9,AC9:AC40)</f>
        <v>0</v>
      </c>
      <c r="AD41" s="8"/>
      <c r="AE41" s="8"/>
    </row>
    <row r="42" spans="1:31" s="37" customFormat="1" x14ac:dyDescent="0.2">
      <c r="G42" s="46"/>
      <c r="O42" s="47"/>
    </row>
    <row r="43" spans="1:31" s="37" customFormat="1" x14ac:dyDescent="0.2">
      <c r="G43" s="46"/>
      <c r="O43" s="47"/>
      <c r="P43" s="29"/>
      <c r="U43" s="48"/>
    </row>
    <row r="44" spans="1:31" s="37" customFormat="1" ht="15" x14ac:dyDescent="0.25">
      <c r="G44" s="46"/>
      <c r="O44" s="47"/>
      <c r="P44" s="12"/>
      <c r="U44" s="49"/>
    </row>
    <row r="45" spans="1:31" s="37" customFormat="1" x14ac:dyDescent="0.2">
      <c r="G45" s="46"/>
      <c r="O45" s="47"/>
    </row>
  </sheetData>
  <mergeCells count="56">
    <mergeCell ref="A30:A33"/>
    <mergeCell ref="A34:A37"/>
    <mergeCell ref="U38:U39"/>
    <mergeCell ref="L15:L17"/>
    <mergeCell ref="M15:M17"/>
    <mergeCell ref="N15:N17"/>
    <mergeCell ref="L30:L33"/>
    <mergeCell ref="M30:M33"/>
    <mergeCell ref="N30:N33"/>
    <mergeCell ref="L34:L37"/>
    <mergeCell ref="M34:M37"/>
    <mergeCell ref="U15:U17"/>
    <mergeCell ref="U30:U33"/>
    <mergeCell ref="G7:K7"/>
    <mergeCell ref="L7:N7"/>
    <mergeCell ref="O7:U7"/>
    <mergeCell ref="U34:U37"/>
    <mergeCell ref="AA15:AA17"/>
    <mergeCell ref="AA30:AA33"/>
    <mergeCell ref="AE15:AE17"/>
    <mergeCell ref="A1:A4"/>
    <mergeCell ref="A5:C5"/>
    <mergeCell ref="A6:C6"/>
    <mergeCell ref="D5:G5"/>
    <mergeCell ref="D6:G6"/>
    <mergeCell ref="AC1:AE1"/>
    <mergeCell ref="AC2:AE2"/>
    <mergeCell ref="AC3:AE3"/>
    <mergeCell ref="AC4:AE4"/>
    <mergeCell ref="AC7:AC8"/>
    <mergeCell ref="AD7:AE7"/>
    <mergeCell ref="B1:AB4"/>
    <mergeCell ref="AB7:AB8"/>
    <mergeCell ref="B7:F7"/>
    <mergeCell ref="V7:AA7"/>
    <mergeCell ref="AD15:AD17"/>
    <mergeCell ref="AB15:AB17"/>
    <mergeCell ref="AC15:AC17"/>
    <mergeCell ref="N34:N37"/>
    <mergeCell ref="L38:L39"/>
    <mergeCell ref="M38:M39"/>
    <mergeCell ref="N38:N39"/>
    <mergeCell ref="AB30:AB33"/>
    <mergeCell ref="AC30:AC33"/>
    <mergeCell ref="AD30:AD33"/>
    <mergeCell ref="AE30:AE33"/>
    <mergeCell ref="AA34:AA37"/>
    <mergeCell ref="AB34:AB37"/>
    <mergeCell ref="AC34:AC37"/>
    <mergeCell ref="AD34:AD37"/>
    <mergeCell ref="AE34:AE37"/>
    <mergeCell ref="AD38:AD39"/>
    <mergeCell ref="AE38:AE39"/>
    <mergeCell ref="AA38:AA39"/>
    <mergeCell ref="AB38:AB39"/>
    <mergeCell ref="AC38:AC39"/>
  </mergeCells>
  <phoneticPr fontId="8" type="noConversion"/>
  <conditionalFormatting sqref="N15">
    <cfRule type="cellIs" dxfId="23" priority="31" operator="between">
      <formula>0.66</formula>
      <formula>1</formula>
    </cfRule>
    <cfRule type="cellIs" dxfId="22" priority="32" operator="between">
      <formula>0.33</formula>
      <formula>0.66</formula>
    </cfRule>
    <cfRule type="cellIs" dxfId="21" priority="33" operator="between">
      <formula>0</formula>
      <formula>0.33</formula>
    </cfRule>
  </conditionalFormatting>
  <conditionalFormatting sqref="N30">
    <cfRule type="cellIs" dxfId="20" priority="25" operator="between">
      <formula>0.66</formula>
      <formula>1</formula>
    </cfRule>
    <cfRule type="cellIs" dxfId="19" priority="26" operator="between">
      <formula>0.33</formula>
      <formula>0.66</formula>
    </cfRule>
    <cfRule type="cellIs" dxfId="18" priority="27" operator="between">
      <formula>0</formula>
      <formula>0.33</formula>
    </cfRule>
  </conditionalFormatting>
  <conditionalFormatting sqref="N38">
    <cfRule type="cellIs" dxfId="17" priority="19" operator="between">
      <formula>0.66</formula>
      <formula>1</formula>
    </cfRule>
    <cfRule type="cellIs" dxfId="16" priority="20" operator="between">
      <formula>0.33</formula>
      <formula>0.66</formula>
    </cfRule>
    <cfRule type="cellIs" dxfId="15" priority="21" operator="between">
      <formula>0</formula>
      <formula>0.33</formula>
    </cfRule>
  </conditionalFormatting>
  <conditionalFormatting sqref="N9:N14">
    <cfRule type="cellIs" dxfId="14" priority="13" operator="between">
      <formula>0.67</formula>
      <formula>1</formula>
    </cfRule>
    <cfRule type="cellIs" dxfId="13" priority="14" operator="between">
      <formula>0.34</formula>
      <formula>0.66</formula>
    </cfRule>
    <cfRule type="cellIs" dxfId="12" priority="15" operator="between">
      <formula>0</formula>
      <formula>0.33</formula>
    </cfRule>
  </conditionalFormatting>
  <conditionalFormatting sqref="N18:N26">
    <cfRule type="cellIs" dxfId="11" priority="10" operator="between">
      <formula>0.67</formula>
      <formula>1</formula>
    </cfRule>
    <cfRule type="cellIs" dxfId="10" priority="11" operator="between">
      <formula>0.34</formula>
      <formula>0.66</formula>
    </cfRule>
    <cfRule type="cellIs" dxfId="9" priority="12" operator="between">
      <formula>0</formula>
      <formula>0.33</formula>
    </cfRule>
  </conditionalFormatting>
  <conditionalFormatting sqref="N27:N29">
    <cfRule type="cellIs" dxfId="8" priority="7" operator="between">
      <formula>0.67</formula>
      <formula>1</formula>
    </cfRule>
    <cfRule type="cellIs" dxfId="7" priority="8" operator="between">
      <formula>0.34</formula>
      <formula>0.66</formula>
    </cfRule>
    <cfRule type="cellIs" dxfId="6" priority="9" operator="between">
      <formula>0</formula>
      <formula>0.33</formula>
    </cfRule>
  </conditionalFormatting>
  <conditionalFormatting sqref="N40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34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.25" right="0.25" top="0.75" bottom="0.75" header="0.3" footer="0.3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2021-07-26T04:06:27Z</cp:lastPrinted>
  <dcterms:created xsi:type="dcterms:W3CDTF">2008-07-08T21:30:46Z</dcterms:created>
  <dcterms:modified xsi:type="dcterms:W3CDTF">2023-04-24T13:57:14Z</dcterms:modified>
</cp:coreProperties>
</file>