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2\1 - PDM\1 - Seguimiento Plan\0 - Plan de acción 2022\12 - Diciembre\Revisados\1 - Finales\"/>
    </mc:Choice>
  </mc:AlternateContent>
  <xr:revisionPtr revIDLastSave="0" documentId="13_ncr:1_{5604B7E0-6809-4913-A884-4B4F26F29D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 2022" sheetId="1" r:id="rId1"/>
  </sheets>
  <definedNames>
    <definedName name="_xlnm._FilterDatabase" localSheetId="0" hidden="1">'PA 2022'!$A$8:$AE$8</definedName>
  </definedName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2" i="1" l="1"/>
  <c r="N9" i="1"/>
  <c r="N20" i="1" s="1"/>
  <c r="U12" i="1"/>
  <c r="U9" i="1"/>
  <c r="S20" i="1"/>
  <c r="A20" i="1" a="1"/>
  <c r="A20" i="1" s="1"/>
  <c r="U20" i="1" l="1"/>
  <c r="Y12" i="1"/>
  <c r="AA12" i="1" s="1"/>
  <c r="AB12" i="1" s="1"/>
  <c r="Y9" i="1"/>
  <c r="P20" i="1"/>
  <c r="AC20" i="1"/>
  <c r="W20" i="1"/>
  <c r="X20" i="1"/>
  <c r="Z20" i="1"/>
  <c r="V20" i="1"/>
  <c r="Q20" i="1"/>
  <c r="R20" i="1"/>
  <c r="T20" i="1"/>
  <c r="H28" i="1"/>
  <c r="AA9" i="1" l="1"/>
  <c r="Y20" i="1"/>
  <c r="AB9" i="1" l="1"/>
  <c r="AA20" i="1"/>
  <c r="AB20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<sst xmlns="http://schemas.openxmlformats.org/spreadsheetml/2006/main" count="133" uniqueCount="76">
  <si>
    <r>
      <t xml:space="preserve">Página: </t>
    </r>
    <r>
      <rPr>
        <sz val="11"/>
        <rFont val="Arial"/>
        <family val="2"/>
      </rPr>
      <t>1 de 1</t>
    </r>
  </si>
  <si>
    <t xml:space="preserve">FECHA DE SUSCRIPCIÓN:  </t>
  </si>
  <si>
    <t>FECHA DE CORTE:</t>
  </si>
  <si>
    <t>PDM 2020-2023</t>
  </si>
  <si>
    <t>PROYECTOS DE INVERSIÓN</t>
  </si>
  <si>
    <t>CUMPLIMIENTO DE META</t>
  </si>
  <si>
    <t>RECURSOS PROGRAMADOS</t>
  </si>
  <si>
    <t>RECURSOS EJECUTADOS</t>
  </si>
  <si>
    <t>EJECUCIÓN PPTAL</t>
  </si>
  <si>
    <t>RECURSOS GESTIONADOS</t>
  </si>
  <si>
    <t>RESPONSABLES</t>
  </si>
  <si>
    <t>No.</t>
  </si>
  <si>
    <t>Línea estratégica</t>
  </si>
  <si>
    <t>Componente</t>
  </si>
  <si>
    <t xml:space="preserve">Programa </t>
  </si>
  <si>
    <t>Meta PDM</t>
  </si>
  <si>
    <t>Indicador de producto</t>
  </si>
  <si>
    <t>Nombre del Proyecto</t>
  </si>
  <si>
    <t>Actividades</t>
  </si>
  <si>
    <t>Fecha inicio</t>
  </si>
  <si>
    <t>Fecha de terminación</t>
  </si>
  <si>
    <t>Meta programada</t>
  </si>
  <si>
    <t>Meta ejecutada</t>
  </si>
  <si>
    <t>AVANCE</t>
  </si>
  <si>
    <t>Rubro</t>
  </si>
  <si>
    <t>RECURSOS PROPIOS MUNICIPIO</t>
  </si>
  <si>
    <t>SGP</t>
  </si>
  <si>
    <t>SGR</t>
  </si>
  <si>
    <t>RECURSOS PROPIOS INSTITUTOS</t>
  </si>
  <si>
    <t>OTROS</t>
  </si>
  <si>
    <t>TOTAL PROGRAMADO</t>
  </si>
  <si>
    <t>TOTAL EJECUTADO</t>
  </si>
  <si>
    <t>Dependencia</t>
  </si>
  <si>
    <t>Responsable</t>
  </si>
  <si>
    <t>TOTALES</t>
  </si>
  <si>
    <t>BUCARAMANGA SOSTENIBLE: UNA REGIÓN CON FUTURO</t>
  </si>
  <si>
    <t>Bucaramanga Gestiona El Riesgo De Desastre Y Se Adapta Al Proceso De Cambio Climático</t>
  </si>
  <si>
    <t>Manejo Del Riesgo Y Adaptación Al Cambio Climático</t>
  </si>
  <si>
    <t>Mantener las 4 estaciones de bomberos.</t>
  </si>
  <si>
    <t>Formular e implementar 1 estrategia de fortalecimiento de la capacidad operativa de Bomberos.</t>
  </si>
  <si>
    <t>Número de estaciones de bomberos mantenidas.</t>
  </si>
  <si>
    <t>Número de estrategias de fortalecimiento de la capacidad operativa de Bomberos formuladas e implementadas.</t>
  </si>
  <si>
    <t>Bomberos</t>
  </si>
  <si>
    <t>Adecuar las estaciones de propiedad de Bomberos de Bucaramanga.</t>
  </si>
  <si>
    <t>Adquisición de software de gestion y misional para Bomberos de Bucaramanga.</t>
  </si>
  <si>
    <t>Generación de un proyecto de impacto a la comunidad con el tema de prevención.</t>
  </si>
  <si>
    <t xml:space="preserve">Servicio de capacitación para los funcionarios de Bomberos de Bucramanga acorde al PIC de la entidad. </t>
  </si>
  <si>
    <t>Adquisición de equipos especializados que apoyen las labores de prevención y atención que ofrece Bomberos de Bucaramanga a la comunidad.</t>
  </si>
  <si>
    <t>Fortalecer el area de gestión documental a partir de herramientas como el PINAR, entre otras.</t>
  </si>
  <si>
    <t>Yelitza Oliveros Ramírez</t>
  </si>
  <si>
    <t>FORTALECIMIENTO DE LA ESTRUCTURA ADMINISTRATIVA DE BOMBEROS DE BUCARAMANGA</t>
  </si>
  <si>
    <t>FORTALECIMIENTO DE LOS SISTEMAS DE INFORMACIÓN Y COMUNICACIONES DE BOMBEROS DE BUCARAMANGA</t>
  </si>
  <si>
    <t>CAPACITACIÓN Y SENSIBILIZACIÓN EN PREVENCIÓN ORIENTADA A BOMBERITOS Y BRIGADISTAS PARA LAS COMUNAS DE LA CIUDAD DE BUCARAMANGA</t>
  </si>
  <si>
    <t>2.3.2.02.02.009 $150.0000.000</t>
  </si>
  <si>
    <t>ADECUACIÓN DE LA PLANTA FÍSICA EN LAS ESTACIONES PROPIEDAD DE BOMBEROS DE BUCARAMANGA</t>
  </si>
  <si>
    <t>CAPACITACIÓN DEL PERSONAL OPERATIVO Y ADMINISTRATIVO EN CUMPLIMIENTO AL PIC DE BOMBEROS DE  BUCARAMANGA</t>
  </si>
  <si>
    <t>ADQUISICIÓN DE EQUIPOS ESPECIALIZADOS PARA EL ÁREA OPERATIVA, PREVENCIÓN Y GESTIÓN DEL CUERPO OFICIAL DE BOMBEROS DE   BUCARAMANGA</t>
  </si>
  <si>
    <r>
      <t xml:space="preserve">Código:  </t>
    </r>
    <r>
      <rPr>
        <sz val="11"/>
        <rFont val="Arial"/>
        <family val="2"/>
      </rPr>
      <t>F-DPM-1210-238,37-030</t>
    </r>
  </si>
  <si>
    <t xml:space="preserve"> PLAN DE ACCIÓN - PLAN DE DESARROLLO MUNICIPAL
BOMBEROS DE BUCARAMANGA</t>
  </si>
  <si>
    <t>Código BPIN</t>
  </si>
  <si>
    <t>2.3.2.02.02.009 $374.0000.000</t>
  </si>
  <si>
    <t>FORTALECIMIENTO DEL PARQUE AUTOMOTRIZ DE BOMBEROS DE BUCARAMANGA</t>
  </si>
  <si>
    <t>Actualizar (2) vehículos</t>
  </si>
  <si>
    <t>2.3.2.01.01.003.02.08</t>
  </si>
  <si>
    <t>2.3.2.01.01.003.02.08 $100.000.000</t>
  </si>
  <si>
    <t>2.3.2.01.01.005.02.03.01.01 $320.000.000
2.3.2.01.01.005.02.03.01.02 $  50.000.000
2.3.2.01.01.005.02.03.02       $ 37.000.000
2.3.2.01.01.003.05.03             $  18.000.000
2.3.2.01.01.003.05.03             $  31.500.000</t>
  </si>
  <si>
    <t>2.3.2.01.01.001.02.14 $510.203.216
2.3.2.02.02.005 $127.550.805</t>
  </si>
  <si>
    <t>C 2.3.2.02.02.006 $40.000.000
C 2.3.2.02.02.008 $557.607.128</t>
  </si>
  <si>
    <t>ADQUISICION E INSTALACION DE MOBILIARIO PARA LA SEDE ADMINISTRATIVA Y ESTACIONES DE BOMBEROS DE BUCARAMANGA.</t>
  </si>
  <si>
    <t>adquisicion de mobiliario atendiendo la sugerencia de la ARL que cubre la entidad.</t>
  </si>
  <si>
    <t>Adquirir (2)  Vehículos especializados para la atención de emergencias. Vigencias futuras</t>
  </si>
  <si>
    <t>2.3.2.01.01.003.03.01</t>
  </si>
  <si>
    <t>FORTALECIMIENTO DEL PARQUE AUTOMOTRIZ DE BOMBEROS DE BUCARAMANGA, CON EL FIN DE ATENDER DE FORMA OPORTUNA Y EFECTIVA LOS ICIDENTES QUE SE PRESENTEN EN EL MUNICIPIO DE BUCARAMANGA.</t>
  </si>
  <si>
    <r>
      <t xml:space="preserve">Versión: </t>
    </r>
    <r>
      <rPr>
        <sz val="11"/>
        <rFont val="Arial"/>
        <family val="2"/>
      </rPr>
      <t>0.0</t>
    </r>
  </si>
  <si>
    <r>
      <t>Fecha aprobación:</t>
    </r>
    <r>
      <rPr>
        <sz val="11"/>
        <rFont val="Arial"/>
        <family val="2"/>
      </rPr>
      <t xml:space="preserve"> Abril-22-2021</t>
    </r>
  </si>
  <si>
    <t>Recursos liberados - RB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</si>
</sst>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\ #,##0;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&quot;$&quot;\ #,##0"/>
    <numFmt numFmtId="166" formatCode="_-&quot;$&quot;\ * #,##0_-;\-&quot;$&quot;\ * #,##0_-;_-&quot;$&quot;\ * &quot;-&quot;??_-;_-@_-"/>
    <numFmt numFmtId="167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b/>
      <sz val="11"/>
      <color theme="0"/>
      <name val="Arial"/>
      <family val="2"/>
    </font>
    <font>
      <sz val="11"/>
      <color rgb="FF4D5156"/>
      <name val="Arial"/>
      <family val="2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</cellStyleXfs>
  <cellXfs count="86">
    <xf numFmtId="0" fontId="0" fillId="0" borderId="0" xfId="0"/>
    <xf numFmtId="0" fontId="3" fillId="3" borderId="2" xfId="2" applyFont="1" applyFill="1" applyBorder="1" applyAlignment="1">
      <alignment horizontal="center" vertical="center"/>
    </xf>
    <xf numFmtId="0" fontId="3" fillId="3" borderId="7" xfId="2" applyFont="1" applyFill="1" applyBorder="1" applyAlignment="1">
      <alignment horizontal="center" vertical="center"/>
    </xf>
    <xf numFmtId="0" fontId="2" fillId="3" borderId="7" xfId="2" applyFont="1" applyFill="1" applyBorder="1" applyAlignment="1">
      <alignment horizontal="justify"/>
    </xf>
    <xf numFmtId="0" fontId="2" fillId="3" borderId="8" xfId="2" applyFont="1" applyFill="1" applyBorder="1"/>
    <xf numFmtId="9" fontId="3" fillId="3" borderId="8" xfId="2" applyNumberFormat="1" applyFont="1" applyFill="1" applyBorder="1" applyAlignment="1">
      <alignment horizontal="center" vertical="center"/>
    </xf>
    <xf numFmtId="9" fontId="3" fillId="3" borderId="4" xfId="2" applyNumberFormat="1" applyFont="1" applyFill="1" applyBorder="1" applyAlignment="1">
      <alignment horizontal="center" vertical="center"/>
    </xf>
    <xf numFmtId="0" fontId="3" fillId="3" borderId="4" xfId="2" applyFont="1" applyFill="1" applyBorder="1" applyAlignment="1">
      <alignment vertical="center"/>
    </xf>
    <xf numFmtId="9" fontId="3" fillId="3" borderId="1" xfId="2" applyNumberFormat="1" applyFont="1" applyFill="1" applyBorder="1" applyAlignment="1">
      <alignment horizontal="center" vertical="center"/>
    </xf>
    <xf numFmtId="0" fontId="2" fillId="3" borderId="1" xfId="2" applyFont="1" applyFill="1" applyBorder="1" applyAlignment="1">
      <alignment vertical="center"/>
    </xf>
    <xf numFmtId="166" fontId="2" fillId="3" borderId="1" xfId="3" applyNumberFormat="1" applyFont="1" applyFill="1" applyBorder="1" applyAlignment="1">
      <alignment vertical="center"/>
    </xf>
    <xf numFmtId="166" fontId="3" fillId="3" borderId="1" xfId="3" applyNumberFormat="1" applyFont="1" applyFill="1" applyBorder="1" applyAlignment="1">
      <alignment vertical="center"/>
    </xf>
    <xf numFmtId="9" fontId="3" fillId="3" borderId="1" xfId="4" applyFont="1" applyFill="1" applyBorder="1" applyAlignment="1">
      <alignment horizontal="center" vertical="center" wrapText="1"/>
    </xf>
    <xf numFmtId="0" fontId="8" fillId="0" borderId="0" xfId="2" applyFont="1"/>
    <xf numFmtId="0" fontId="4" fillId="2" borderId="1" xfId="1" applyFont="1" applyFill="1" applyBorder="1" applyAlignment="1">
      <alignment horizontal="justify" vertical="center" wrapText="1"/>
    </xf>
    <xf numFmtId="164" fontId="4" fillId="0" borderId="4" xfId="1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justify" vertical="center" wrapText="1"/>
    </xf>
    <xf numFmtId="167" fontId="4" fillId="0" borderId="0" xfId="5" applyNumberFormat="1" applyFont="1"/>
    <xf numFmtId="0" fontId="3" fillId="3" borderId="1" xfId="2" applyFont="1" applyFill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 wrapText="1"/>
    </xf>
    <xf numFmtId="5" fontId="2" fillId="0" borderId="1" xfId="3" applyNumberFormat="1" applyFont="1" applyFill="1" applyBorder="1" applyAlignment="1">
      <alignment horizontal="right" vertical="center" wrapText="1"/>
    </xf>
    <xf numFmtId="0" fontId="10" fillId="3" borderId="2" xfId="0" applyFont="1" applyFill="1" applyBorder="1" applyAlignment="1">
      <alignment horizontal="justify" vertical="center" wrapText="1"/>
    </xf>
    <xf numFmtId="0" fontId="7" fillId="0" borderId="1" xfId="1" applyFont="1" applyBorder="1" applyAlignment="1">
      <alignment horizontal="right" vertical="center" wrapText="1"/>
    </xf>
    <xf numFmtId="0" fontId="3" fillId="0" borderId="1" xfId="1" applyFont="1" applyBorder="1" applyAlignment="1">
      <alignment horizontal="right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5" fontId="2" fillId="0" borderId="0" xfId="3" applyNumberFormat="1" applyFont="1" applyFill="1" applyBorder="1" applyAlignment="1">
      <alignment horizontal="right" vertical="center" wrapText="1"/>
    </xf>
    <xf numFmtId="164" fontId="2" fillId="0" borderId="1" xfId="1" applyNumberFormat="1" applyFont="1" applyBorder="1" applyAlignment="1">
      <alignment horizontal="justify" vertical="center" wrapText="1"/>
    </xf>
    <xf numFmtId="0" fontId="10" fillId="3" borderId="1" xfId="0" applyFont="1" applyFill="1" applyBorder="1" applyAlignment="1">
      <alignment horizontal="justify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0" fontId="7" fillId="0" borderId="0" xfId="1" applyFont="1" applyAlignment="1">
      <alignment horizontal="right" vertical="center" wrapText="1"/>
    </xf>
    <xf numFmtId="5" fontId="2" fillId="0" borderId="7" xfId="3" applyNumberFormat="1" applyFont="1" applyFill="1" applyBorder="1" applyAlignment="1">
      <alignment horizontal="right" vertical="center" wrapText="1"/>
    </xf>
    <xf numFmtId="0" fontId="7" fillId="0" borderId="6" xfId="1" applyFont="1" applyBorder="1" applyAlignment="1">
      <alignment horizontal="right" vertical="center" wrapText="1"/>
    </xf>
    <xf numFmtId="0" fontId="4" fillId="0" borderId="0" xfId="2"/>
    <xf numFmtId="0" fontId="4" fillId="2" borderId="0" xfId="2" applyFill="1" applyAlignment="1">
      <alignment vertical="top"/>
    </xf>
    <xf numFmtId="0" fontId="4" fillId="2" borderId="3" xfId="2" applyFill="1" applyBorder="1" applyAlignment="1">
      <alignment vertical="top"/>
    </xf>
    <xf numFmtId="0" fontId="4" fillId="2" borderId="0" xfId="2" applyFill="1" applyAlignment="1">
      <alignment horizontal="center" vertical="center"/>
    </xf>
    <xf numFmtId="0" fontId="4" fillId="2" borderId="3" xfId="2" applyFill="1" applyBorder="1" applyAlignment="1">
      <alignment horizontal="center" vertical="center"/>
    </xf>
    <xf numFmtId="0" fontId="4" fillId="0" borderId="0" xfId="2" applyAlignment="1">
      <alignment horizontal="center" vertical="center"/>
    </xf>
    <xf numFmtId="0" fontId="4" fillId="0" borderId="1" xfId="2" applyBorder="1" applyAlignment="1">
      <alignment vertical="center"/>
    </xf>
    <xf numFmtId="0" fontId="4" fillId="0" borderId="2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2" applyBorder="1" applyAlignment="1">
      <alignment horizontal="right"/>
    </xf>
    <xf numFmtId="0" fontId="4" fillId="0" borderId="1" xfId="2" applyBorder="1"/>
    <xf numFmtId="0" fontId="4" fillId="0" borderId="0" xfId="0" applyFont="1"/>
    <xf numFmtId="166" fontId="4" fillId="0" borderId="0" xfId="0" applyNumberFormat="1" applyFont="1"/>
    <xf numFmtId="1" fontId="4" fillId="0" borderId="1" xfId="0" applyNumberFormat="1" applyFont="1" applyBorder="1" applyAlignment="1">
      <alignment horizontal="right" vertical="center"/>
    </xf>
    <xf numFmtId="165" fontId="2" fillId="0" borderId="1" xfId="3" applyNumberFormat="1" applyFont="1" applyFill="1" applyBorder="1" applyAlignment="1">
      <alignment horizontal="right" vertical="center" wrapText="1"/>
    </xf>
    <xf numFmtId="165" fontId="4" fillId="0" borderId="0" xfId="0" applyNumberFormat="1" applyFont="1"/>
    <xf numFmtId="2" fontId="2" fillId="0" borderId="1" xfId="1" applyNumberFormat="1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center" vertical="center" wrapText="1"/>
    </xf>
    <xf numFmtId="2" fontId="3" fillId="0" borderId="2" xfId="1" applyNumberFormat="1" applyFont="1" applyBorder="1" applyAlignment="1">
      <alignment horizontal="center" vertical="center" wrapText="1"/>
    </xf>
    <xf numFmtId="0" fontId="5" fillId="0" borderId="2" xfId="2" applyFont="1" applyBorder="1" applyAlignment="1">
      <alignment horizontal="left" vertical="center"/>
    </xf>
    <xf numFmtId="0" fontId="3" fillId="3" borderId="1" xfId="2" applyFont="1" applyFill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left" vertical="center"/>
    </xf>
    <xf numFmtId="14" fontId="5" fillId="0" borderId="1" xfId="2" applyNumberFormat="1" applyFont="1" applyBorder="1" applyAlignment="1">
      <alignment horizontal="center" vertical="top"/>
    </xf>
    <xf numFmtId="14" fontId="4" fillId="0" borderId="1" xfId="2" applyNumberFormat="1" applyBorder="1" applyAlignment="1">
      <alignment horizontal="center" vertical="top"/>
    </xf>
    <xf numFmtId="9" fontId="4" fillId="0" borderId="2" xfId="1" applyNumberFormat="1" applyFont="1" applyBorder="1" applyAlignment="1">
      <alignment horizontal="center" vertical="center"/>
    </xf>
    <xf numFmtId="9" fontId="4" fillId="0" borderId="5" xfId="1" applyNumberFormat="1" applyFont="1" applyBorder="1" applyAlignment="1">
      <alignment horizontal="center" vertical="center"/>
    </xf>
    <xf numFmtId="9" fontId="4" fillId="0" borderId="6" xfId="1" applyNumberFormat="1" applyFont="1" applyBorder="1" applyAlignment="1">
      <alignment horizontal="center" vertical="center"/>
    </xf>
    <xf numFmtId="3" fontId="6" fillId="3" borderId="2" xfId="1" applyNumberFormat="1" applyFont="1" applyFill="1" applyBorder="1" applyAlignment="1">
      <alignment horizontal="center" vertical="center" wrapText="1"/>
    </xf>
    <xf numFmtId="3" fontId="6" fillId="3" borderId="5" xfId="1" applyNumberFormat="1" applyFont="1" applyFill="1" applyBorder="1" applyAlignment="1">
      <alignment horizontal="center" vertical="center" wrapText="1"/>
    </xf>
    <xf numFmtId="3" fontId="6" fillId="3" borderId="6" xfId="1" applyNumberFormat="1" applyFont="1" applyFill="1" applyBorder="1" applyAlignment="1">
      <alignment horizontal="center" vertical="center" wrapText="1"/>
    </xf>
    <xf numFmtId="9" fontId="2" fillId="0" borderId="2" xfId="4" applyFont="1" applyFill="1" applyBorder="1" applyAlignment="1">
      <alignment horizontal="center" vertical="center" wrapText="1"/>
    </xf>
    <xf numFmtId="9" fontId="2" fillId="0" borderId="5" xfId="4" applyFont="1" applyFill="1" applyBorder="1" applyAlignment="1">
      <alignment horizontal="center" vertical="center" wrapText="1"/>
    </xf>
    <xf numFmtId="9" fontId="2" fillId="0" borderId="6" xfId="4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3" fontId="6" fillId="0" borderId="2" xfId="1" applyNumberFormat="1" applyFont="1" applyBorder="1" applyAlignment="1">
      <alignment horizontal="center" vertical="center" wrapText="1"/>
    </xf>
    <xf numFmtId="3" fontId="6" fillId="0" borderId="5" xfId="1" applyNumberFormat="1" applyFont="1" applyBorder="1" applyAlignment="1">
      <alignment horizontal="center" vertical="center" wrapText="1"/>
    </xf>
    <xf numFmtId="3" fontId="6" fillId="0" borderId="6" xfId="1" applyNumberFormat="1" applyFont="1" applyBorder="1" applyAlignment="1">
      <alignment horizontal="center" vertical="center" wrapText="1"/>
    </xf>
    <xf numFmtId="5" fontId="3" fillId="3" borderId="2" xfId="3" applyNumberFormat="1" applyFont="1" applyFill="1" applyBorder="1" applyAlignment="1">
      <alignment horizontal="right" vertical="center" wrapText="1"/>
    </xf>
    <xf numFmtId="5" fontId="3" fillId="3" borderId="5" xfId="3" applyNumberFormat="1" applyFont="1" applyFill="1" applyBorder="1" applyAlignment="1">
      <alignment horizontal="right" vertical="center" wrapText="1"/>
    </xf>
    <xf numFmtId="5" fontId="3" fillId="3" borderId="6" xfId="3" applyNumberFormat="1" applyFont="1" applyFill="1" applyBorder="1" applyAlignment="1">
      <alignment horizontal="right" vertical="center" wrapText="1"/>
    </xf>
    <xf numFmtId="165" fontId="2" fillId="0" borderId="2" xfId="4" applyNumberFormat="1" applyFont="1" applyFill="1" applyBorder="1" applyAlignment="1">
      <alignment horizontal="center" vertical="center" wrapText="1"/>
    </xf>
    <xf numFmtId="165" fontId="2" fillId="0" borderId="5" xfId="4" applyNumberFormat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165" fontId="2" fillId="0" borderId="6" xfId="4" applyNumberFormat="1" applyFont="1" applyFill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left" vertical="center" wrapText="1"/>
    </xf>
    <xf numFmtId="2" fontId="3" fillId="0" borderId="7" xfId="1" applyNumberFormat="1" applyFont="1" applyBorder="1" applyAlignment="1">
      <alignment horizontal="left" vertical="center" wrapText="1"/>
    </xf>
    <xf numFmtId="2" fontId="3" fillId="0" borderId="8" xfId="1" applyNumberFormat="1" applyFont="1" applyBorder="1" applyAlignment="1">
      <alignment horizontal="left" vertical="center" wrapText="1"/>
    </xf>
    <xf numFmtId="2" fontId="3" fillId="0" borderId="4" xfId="1" applyNumberFormat="1" applyFont="1" applyBorder="1" applyAlignment="1">
      <alignment horizontal="left" vertical="center" wrapText="1"/>
    </xf>
    <xf numFmtId="0" fontId="4" fillId="0" borderId="6" xfId="1" applyFont="1" applyBorder="1" applyAlignment="1">
      <alignment horizontal="center" vertical="center" wrapText="1"/>
    </xf>
  </cellXfs>
  <cellStyles count="7">
    <cellStyle name="Millares" xfId="5" builtinId="3"/>
    <cellStyle name="Moneda 3" xfId="3" xr:uid="{00000000-0005-0000-0000-000001000000}"/>
    <cellStyle name="Normal" xfId="0" builtinId="0"/>
    <cellStyle name="Normal 13" xfId="6" xr:uid="{00000000-0005-0000-0000-000003000000}"/>
    <cellStyle name="Normal 2" xfId="2" xr:uid="{00000000-0005-0000-0000-000004000000}"/>
    <cellStyle name="Normal 2 2" xfId="1" xr:uid="{00000000-0005-0000-0000-000005000000}"/>
    <cellStyle name="Porcentaje 2" xfId="4" xr:uid="{00000000-0005-0000-0000-000006000000}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555460</xdr:colOff>
      <xdr:row>3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9075"/>
          <a:ext cx="628355" cy="664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2"/>
  <sheetViews>
    <sheetView showGridLines="0" tabSelected="1" zoomScale="60" zoomScaleNormal="60" zoomScalePageLayoutView="60" workbookViewId="0">
      <selection activeCell="D6" sqref="D6:G6"/>
    </sheetView>
  </sheetViews>
  <sheetFormatPr baseColWidth="10" defaultColWidth="0" defaultRowHeight="14.25" zeroHeight="1" x14ac:dyDescent="0.2"/>
  <cols>
    <col min="1" max="1" width="7.7109375" style="33" customWidth="1"/>
    <col min="2" max="4" width="32.7109375" style="33" customWidth="1"/>
    <col min="5" max="6" width="49.42578125" style="33" customWidth="1"/>
    <col min="7" max="7" width="19.28515625" style="33" customWidth="1"/>
    <col min="8" max="8" width="58.85546875" style="33" customWidth="1"/>
    <col min="9" max="9" width="42.7109375" style="33" customWidth="1"/>
    <col min="10" max="10" width="15.28515625" style="33" customWidth="1"/>
    <col min="11" max="11" width="15.7109375" style="33" customWidth="1"/>
    <col min="12" max="13" width="17" style="33" customWidth="1"/>
    <col min="14" max="14" width="12.85546875" style="33" customWidth="1"/>
    <col min="15" max="15" width="47.140625" style="33" customWidth="1"/>
    <col min="16" max="18" width="19.28515625" style="33" customWidth="1"/>
    <col min="19" max="19" width="23.140625" style="33" customWidth="1"/>
    <col min="20" max="20" width="22.28515625" style="33" customWidth="1"/>
    <col min="21" max="21" width="23.85546875" style="33" customWidth="1"/>
    <col min="22" max="24" width="19.28515625" style="33" customWidth="1"/>
    <col min="25" max="25" width="21.42578125" style="33" customWidth="1"/>
    <col min="26" max="26" width="19.28515625" style="33" customWidth="1"/>
    <col min="27" max="27" width="23.7109375" style="33" customWidth="1"/>
    <col min="28" max="28" width="17.85546875" style="33" customWidth="1"/>
    <col min="29" max="29" width="24.5703125" style="33" customWidth="1"/>
    <col min="30" max="31" width="19.85546875" style="33" customWidth="1"/>
    <col min="32" max="33" width="12.85546875" style="33" customWidth="1"/>
    <col min="34" max="16384" width="12.85546875" style="33" hidden="1"/>
  </cols>
  <sheetData>
    <row r="1" spans="1:31" ht="15" x14ac:dyDescent="0.2">
      <c r="A1" s="49"/>
      <c r="B1" s="50" t="s">
        <v>58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81" t="s">
        <v>57</v>
      </c>
      <c r="AD1" s="81"/>
      <c r="AE1" s="81"/>
    </row>
    <row r="2" spans="1:31" ht="15" x14ac:dyDescent="0.2">
      <c r="A2" s="49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82" t="s">
        <v>73</v>
      </c>
      <c r="AD2" s="83"/>
      <c r="AE2" s="84"/>
    </row>
    <row r="3" spans="1:31" ht="15" customHeight="1" x14ac:dyDescent="0.2">
      <c r="A3" s="49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82" t="s">
        <v>74</v>
      </c>
      <c r="AD3" s="83"/>
      <c r="AE3" s="84"/>
    </row>
    <row r="4" spans="1:31" ht="15" x14ac:dyDescent="0.2">
      <c r="A4" s="49"/>
      <c r="B4" s="50"/>
      <c r="C4" s="50"/>
      <c r="D4" s="50"/>
      <c r="E4" s="50"/>
      <c r="F4" s="50"/>
      <c r="G4" s="50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81" t="s">
        <v>0</v>
      </c>
      <c r="AD4" s="81"/>
      <c r="AE4" s="81"/>
    </row>
    <row r="5" spans="1:31" ht="15" x14ac:dyDescent="0.2">
      <c r="A5" s="55" t="s">
        <v>1</v>
      </c>
      <c r="B5" s="55"/>
      <c r="C5" s="55"/>
      <c r="D5" s="57">
        <v>44956</v>
      </c>
      <c r="E5" s="57"/>
      <c r="F5" s="57"/>
      <c r="G5" s="57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5"/>
    </row>
    <row r="6" spans="1:31" s="38" customFormat="1" ht="15" x14ac:dyDescent="0.25">
      <c r="A6" s="52" t="s">
        <v>2</v>
      </c>
      <c r="B6" s="52"/>
      <c r="C6" s="52"/>
      <c r="D6" s="56">
        <v>44926</v>
      </c>
      <c r="E6" s="56"/>
      <c r="F6" s="56"/>
      <c r="G6" s="56"/>
      <c r="H6" s="34"/>
      <c r="I6" s="34"/>
      <c r="J6" s="34"/>
      <c r="K6" s="34"/>
      <c r="L6" s="34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7"/>
    </row>
    <row r="7" spans="1:31" ht="15" x14ac:dyDescent="0.2">
      <c r="A7" s="39"/>
      <c r="B7" s="53" t="s">
        <v>3</v>
      </c>
      <c r="C7" s="53"/>
      <c r="D7" s="53"/>
      <c r="E7" s="53"/>
      <c r="F7" s="53"/>
      <c r="G7" s="53" t="s">
        <v>4</v>
      </c>
      <c r="H7" s="53"/>
      <c r="I7" s="53"/>
      <c r="J7" s="53"/>
      <c r="K7" s="53"/>
      <c r="L7" s="53" t="s">
        <v>5</v>
      </c>
      <c r="M7" s="53"/>
      <c r="N7" s="53"/>
      <c r="O7" s="53" t="s">
        <v>6</v>
      </c>
      <c r="P7" s="53"/>
      <c r="Q7" s="53"/>
      <c r="R7" s="53"/>
      <c r="S7" s="53"/>
      <c r="T7" s="53"/>
      <c r="U7" s="53"/>
      <c r="V7" s="53" t="s">
        <v>7</v>
      </c>
      <c r="W7" s="53"/>
      <c r="X7" s="53"/>
      <c r="Y7" s="53"/>
      <c r="Z7" s="53"/>
      <c r="AA7" s="53"/>
      <c r="AB7" s="54" t="s">
        <v>8</v>
      </c>
      <c r="AC7" s="54" t="s">
        <v>9</v>
      </c>
      <c r="AD7" s="54" t="s">
        <v>10</v>
      </c>
      <c r="AE7" s="54"/>
    </row>
    <row r="8" spans="1:31" ht="45" x14ac:dyDescent="0.2">
      <c r="A8" s="18" t="s">
        <v>11</v>
      </c>
      <c r="B8" s="19" t="s">
        <v>12</v>
      </c>
      <c r="C8" s="18" t="s">
        <v>13</v>
      </c>
      <c r="D8" s="18" t="s">
        <v>14</v>
      </c>
      <c r="E8" s="18" t="s">
        <v>15</v>
      </c>
      <c r="F8" s="19" t="s">
        <v>16</v>
      </c>
      <c r="G8" s="19" t="s">
        <v>59</v>
      </c>
      <c r="H8" s="19" t="s">
        <v>17</v>
      </c>
      <c r="I8" s="19" t="s">
        <v>18</v>
      </c>
      <c r="J8" s="19" t="s">
        <v>19</v>
      </c>
      <c r="K8" s="19" t="s">
        <v>20</v>
      </c>
      <c r="L8" s="19" t="s">
        <v>21</v>
      </c>
      <c r="M8" s="19" t="s">
        <v>22</v>
      </c>
      <c r="N8" s="19" t="s">
        <v>23</v>
      </c>
      <c r="O8" s="18" t="s">
        <v>24</v>
      </c>
      <c r="P8" s="19" t="s">
        <v>25</v>
      </c>
      <c r="Q8" s="19" t="s">
        <v>26</v>
      </c>
      <c r="R8" s="19" t="s">
        <v>27</v>
      </c>
      <c r="S8" s="19" t="s">
        <v>28</v>
      </c>
      <c r="T8" s="19" t="s">
        <v>29</v>
      </c>
      <c r="U8" s="19" t="s">
        <v>30</v>
      </c>
      <c r="V8" s="19" t="s">
        <v>25</v>
      </c>
      <c r="W8" s="19" t="s">
        <v>26</v>
      </c>
      <c r="X8" s="19" t="s">
        <v>27</v>
      </c>
      <c r="Y8" s="19" t="s">
        <v>28</v>
      </c>
      <c r="Z8" s="19" t="s">
        <v>29</v>
      </c>
      <c r="AA8" s="19" t="s">
        <v>31</v>
      </c>
      <c r="AB8" s="54"/>
      <c r="AC8" s="54"/>
      <c r="AD8" s="19" t="s">
        <v>32</v>
      </c>
      <c r="AE8" s="19" t="s">
        <v>33</v>
      </c>
    </row>
    <row r="9" spans="1:31" ht="46.15" customHeight="1" x14ac:dyDescent="0.2">
      <c r="A9" s="1">
        <v>178</v>
      </c>
      <c r="B9" s="40" t="s">
        <v>35</v>
      </c>
      <c r="C9" s="40" t="s">
        <v>36</v>
      </c>
      <c r="D9" s="40" t="s">
        <v>37</v>
      </c>
      <c r="E9" s="21" t="s">
        <v>38</v>
      </c>
      <c r="F9" s="24" t="s">
        <v>40</v>
      </c>
      <c r="G9" s="46">
        <v>2022680010081</v>
      </c>
      <c r="H9" s="41" t="s">
        <v>54</v>
      </c>
      <c r="I9" s="14" t="s">
        <v>43</v>
      </c>
      <c r="J9" s="15">
        <v>44713</v>
      </c>
      <c r="K9" s="15">
        <v>45229</v>
      </c>
      <c r="L9" s="70">
        <v>4</v>
      </c>
      <c r="M9" s="61">
        <v>4</v>
      </c>
      <c r="N9" s="58">
        <f>IF(M9/L9&gt;100%,100%,M9/L9)</f>
        <v>1</v>
      </c>
      <c r="O9" s="27" t="s">
        <v>66</v>
      </c>
      <c r="P9" s="20"/>
      <c r="Q9" s="20"/>
      <c r="R9" s="20"/>
      <c r="S9" s="47">
        <v>637754023</v>
      </c>
      <c r="T9" s="20"/>
      <c r="U9" s="73">
        <f>SUM(P9:T11)</f>
        <v>2138998751</v>
      </c>
      <c r="V9" s="20"/>
      <c r="W9" s="22"/>
      <c r="X9" s="22"/>
      <c r="Y9" s="47">
        <f>550149811+57900000</f>
        <v>608049811</v>
      </c>
      <c r="Z9" s="42"/>
      <c r="AA9" s="73">
        <f>SUM(V9:Z11)</f>
        <v>736363531</v>
      </c>
      <c r="AB9" s="64">
        <f>IFERROR((AA9)/(U9),"-")</f>
        <v>0.3442561762393474</v>
      </c>
      <c r="AC9" s="76"/>
      <c r="AD9" s="67" t="s">
        <v>42</v>
      </c>
      <c r="AE9" s="78" t="s">
        <v>49</v>
      </c>
    </row>
    <row r="10" spans="1:31" ht="46.15" customHeight="1" x14ac:dyDescent="0.2">
      <c r="A10" s="1">
        <v>178</v>
      </c>
      <c r="B10" s="40" t="s">
        <v>35</v>
      </c>
      <c r="C10" s="40" t="s">
        <v>36</v>
      </c>
      <c r="D10" s="40" t="s">
        <v>37</v>
      </c>
      <c r="E10" s="21" t="s">
        <v>38</v>
      </c>
      <c r="F10" s="24" t="s">
        <v>40</v>
      </c>
      <c r="G10" s="46">
        <v>2022680010116</v>
      </c>
      <c r="H10" s="41" t="s">
        <v>68</v>
      </c>
      <c r="I10" s="14" t="s">
        <v>69</v>
      </c>
      <c r="J10" s="15">
        <v>44896</v>
      </c>
      <c r="K10" s="15">
        <v>44926</v>
      </c>
      <c r="L10" s="71"/>
      <c r="M10" s="62"/>
      <c r="N10" s="59"/>
      <c r="O10" s="27" t="s">
        <v>71</v>
      </c>
      <c r="P10" s="20"/>
      <c r="Q10" s="20"/>
      <c r="R10" s="20"/>
      <c r="S10" s="47">
        <v>128313720</v>
      </c>
      <c r="T10" s="20"/>
      <c r="U10" s="74"/>
      <c r="V10" s="20"/>
      <c r="W10" s="22"/>
      <c r="X10" s="22"/>
      <c r="Y10" s="47">
        <v>128313720</v>
      </c>
      <c r="Z10" s="42"/>
      <c r="AA10" s="74"/>
      <c r="AB10" s="65"/>
      <c r="AC10" s="77"/>
      <c r="AD10" s="68"/>
      <c r="AE10" s="79"/>
    </row>
    <row r="11" spans="1:31" ht="42.75" x14ac:dyDescent="0.2">
      <c r="A11" s="1">
        <v>178</v>
      </c>
      <c r="B11" s="40" t="s">
        <v>35</v>
      </c>
      <c r="C11" s="40" t="s">
        <v>36</v>
      </c>
      <c r="D11" s="40" t="s">
        <v>37</v>
      </c>
      <c r="E11" s="21" t="s">
        <v>38</v>
      </c>
      <c r="F11" s="24" t="s">
        <v>40</v>
      </c>
      <c r="G11" s="46"/>
      <c r="H11" s="41"/>
      <c r="I11" s="14" t="s">
        <v>75</v>
      </c>
      <c r="J11" s="15"/>
      <c r="K11" s="15"/>
      <c r="L11" s="72"/>
      <c r="M11" s="63"/>
      <c r="N11" s="60"/>
      <c r="O11" s="27"/>
      <c r="P11" s="20"/>
      <c r="Q11" s="20"/>
      <c r="R11" s="20"/>
      <c r="S11" s="47">
        <v>1372931008</v>
      </c>
      <c r="T11" s="20"/>
      <c r="U11" s="75"/>
      <c r="V11" s="20"/>
      <c r="W11" s="30"/>
      <c r="X11" s="22"/>
      <c r="Y11" s="47"/>
      <c r="Z11" s="42"/>
      <c r="AA11" s="75"/>
      <c r="AB11" s="66"/>
      <c r="AC11" s="80"/>
      <c r="AD11" s="69"/>
      <c r="AE11" s="85"/>
    </row>
    <row r="12" spans="1:31" ht="71.25" x14ac:dyDescent="0.2">
      <c r="A12" s="18">
        <v>179</v>
      </c>
      <c r="B12" s="40" t="s">
        <v>35</v>
      </c>
      <c r="C12" s="40" t="s">
        <v>36</v>
      </c>
      <c r="D12" s="40" t="s">
        <v>37</v>
      </c>
      <c r="E12" s="21" t="s">
        <v>39</v>
      </c>
      <c r="F12" s="25" t="s">
        <v>41</v>
      </c>
      <c r="G12" s="46">
        <v>2021680010108</v>
      </c>
      <c r="H12" s="41" t="s">
        <v>51</v>
      </c>
      <c r="I12" s="14" t="s">
        <v>44</v>
      </c>
      <c r="J12" s="15">
        <v>44585</v>
      </c>
      <c r="K12" s="15">
        <v>45199</v>
      </c>
      <c r="L12" s="70">
        <v>1</v>
      </c>
      <c r="M12" s="61">
        <v>1</v>
      </c>
      <c r="N12" s="58">
        <f>IF(M12/L12&gt;100%,100%,M12/L12)</f>
        <v>1</v>
      </c>
      <c r="O12" s="27" t="s">
        <v>65</v>
      </c>
      <c r="P12" s="20"/>
      <c r="Q12" s="20"/>
      <c r="R12" s="20"/>
      <c r="S12" s="47">
        <v>455225000</v>
      </c>
      <c r="T12" s="20"/>
      <c r="U12" s="73">
        <f>SUM(P12:T19)</f>
        <v>9413652463</v>
      </c>
      <c r="V12" s="31"/>
      <c r="W12" s="43"/>
      <c r="X12" s="20"/>
      <c r="Y12" s="47">
        <f>51500000+18000000+9000000+23250000+353475000</f>
        <v>455225000</v>
      </c>
      <c r="Z12" s="42"/>
      <c r="AA12" s="73">
        <f>SUM(V12:Z19)</f>
        <v>4606956750</v>
      </c>
      <c r="AB12" s="64">
        <f>IFERROR(AA12/U12,"-")</f>
        <v>0.48939099548315246</v>
      </c>
      <c r="AC12" s="76"/>
      <c r="AD12" s="67" t="s">
        <v>42</v>
      </c>
      <c r="AE12" s="78" t="s">
        <v>49</v>
      </c>
    </row>
    <row r="13" spans="1:31" ht="52.15" customHeight="1" x14ac:dyDescent="0.2">
      <c r="A13" s="18">
        <v>179</v>
      </c>
      <c r="B13" s="40" t="s">
        <v>35</v>
      </c>
      <c r="C13" s="40" t="s">
        <v>36</v>
      </c>
      <c r="D13" s="40" t="s">
        <v>37</v>
      </c>
      <c r="E13" s="21" t="s">
        <v>39</v>
      </c>
      <c r="F13" s="25" t="s">
        <v>41</v>
      </c>
      <c r="G13" s="46">
        <v>2021680010109</v>
      </c>
      <c r="H13" s="41" t="s">
        <v>52</v>
      </c>
      <c r="I13" s="16" t="s">
        <v>45</v>
      </c>
      <c r="J13" s="15">
        <v>44587</v>
      </c>
      <c r="K13" s="15">
        <v>44926</v>
      </c>
      <c r="L13" s="71"/>
      <c r="M13" s="62"/>
      <c r="N13" s="59"/>
      <c r="O13" s="27" t="s">
        <v>53</v>
      </c>
      <c r="P13" s="43"/>
      <c r="Q13" s="20"/>
      <c r="R13" s="20"/>
      <c r="S13" s="47">
        <v>150000000</v>
      </c>
      <c r="T13" s="20"/>
      <c r="U13" s="74"/>
      <c r="V13" s="43"/>
      <c r="W13" s="32"/>
      <c r="X13" s="22"/>
      <c r="Y13" s="47">
        <v>146778117</v>
      </c>
      <c r="Z13" s="42"/>
      <c r="AA13" s="74"/>
      <c r="AB13" s="65"/>
      <c r="AC13" s="77"/>
      <c r="AD13" s="68"/>
      <c r="AE13" s="79"/>
    </row>
    <row r="14" spans="1:31" ht="44.45" customHeight="1" x14ac:dyDescent="0.2">
      <c r="A14" s="18">
        <v>179</v>
      </c>
      <c r="B14" s="40" t="s">
        <v>35</v>
      </c>
      <c r="C14" s="40" t="s">
        <v>36</v>
      </c>
      <c r="D14" s="40" t="s">
        <v>37</v>
      </c>
      <c r="E14" s="21" t="s">
        <v>39</v>
      </c>
      <c r="F14" s="25" t="s">
        <v>41</v>
      </c>
      <c r="G14" s="46">
        <v>2021680010111</v>
      </c>
      <c r="H14" s="41" t="s">
        <v>55</v>
      </c>
      <c r="I14" s="16" t="s">
        <v>46</v>
      </c>
      <c r="J14" s="15">
        <v>44713</v>
      </c>
      <c r="K14" s="15">
        <v>44926</v>
      </c>
      <c r="L14" s="71"/>
      <c r="M14" s="62"/>
      <c r="N14" s="59"/>
      <c r="O14" s="27" t="s">
        <v>67</v>
      </c>
      <c r="P14" s="43"/>
      <c r="Q14" s="20"/>
      <c r="R14" s="20"/>
      <c r="S14" s="47">
        <v>597607128</v>
      </c>
      <c r="T14" s="20"/>
      <c r="U14" s="74"/>
      <c r="V14" s="43"/>
      <c r="W14" s="22"/>
      <c r="X14" s="22"/>
      <c r="Y14" s="47">
        <v>515046255</v>
      </c>
      <c r="Z14" s="42"/>
      <c r="AA14" s="74"/>
      <c r="AB14" s="65"/>
      <c r="AC14" s="77"/>
      <c r="AD14" s="68"/>
      <c r="AE14" s="79"/>
    </row>
    <row r="15" spans="1:31" ht="57" x14ac:dyDescent="0.2">
      <c r="A15" s="18">
        <v>179</v>
      </c>
      <c r="B15" s="40" t="s">
        <v>35</v>
      </c>
      <c r="C15" s="40" t="s">
        <v>36</v>
      </c>
      <c r="D15" s="40" t="s">
        <v>37</v>
      </c>
      <c r="E15" s="21" t="s">
        <v>39</v>
      </c>
      <c r="F15" s="25" t="s">
        <v>41</v>
      </c>
      <c r="G15" s="46">
        <v>2021680010112</v>
      </c>
      <c r="H15" s="41" t="s">
        <v>56</v>
      </c>
      <c r="I15" s="14" t="s">
        <v>47</v>
      </c>
      <c r="J15" s="15">
        <v>44304</v>
      </c>
      <c r="K15" s="15">
        <v>44926</v>
      </c>
      <c r="L15" s="71"/>
      <c r="M15" s="62"/>
      <c r="N15" s="59"/>
      <c r="O15" s="27" t="s">
        <v>64</v>
      </c>
      <c r="P15" s="43"/>
      <c r="Q15" s="20"/>
      <c r="R15" s="20"/>
      <c r="S15" s="47">
        <v>118110712</v>
      </c>
      <c r="T15" s="20"/>
      <c r="U15" s="74"/>
      <c r="V15" s="43"/>
      <c r="W15" s="22"/>
      <c r="X15" s="22"/>
      <c r="Y15" s="47">
        <v>118110712</v>
      </c>
      <c r="Z15" s="42"/>
      <c r="AA15" s="74"/>
      <c r="AB15" s="65"/>
      <c r="AC15" s="77"/>
      <c r="AD15" s="68"/>
      <c r="AE15" s="79"/>
    </row>
    <row r="16" spans="1:31" ht="45" x14ac:dyDescent="0.2">
      <c r="A16" s="18">
        <v>179</v>
      </c>
      <c r="B16" s="40" t="s">
        <v>35</v>
      </c>
      <c r="C16" s="40" t="s">
        <v>36</v>
      </c>
      <c r="D16" s="40" t="s">
        <v>37</v>
      </c>
      <c r="E16" s="21" t="s">
        <v>39</v>
      </c>
      <c r="F16" s="25" t="s">
        <v>41</v>
      </c>
      <c r="G16" s="46">
        <v>2022680010026</v>
      </c>
      <c r="H16" s="41" t="s">
        <v>61</v>
      </c>
      <c r="I16" s="14" t="s">
        <v>62</v>
      </c>
      <c r="J16" s="15">
        <v>44896</v>
      </c>
      <c r="K16" s="15">
        <v>45290</v>
      </c>
      <c r="L16" s="71"/>
      <c r="M16" s="62"/>
      <c r="N16" s="59"/>
      <c r="O16" s="27" t="s">
        <v>63</v>
      </c>
      <c r="P16" s="43"/>
      <c r="Q16" s="43"/>
      <c r="R16" s="20"/>
      <c r="S16" s="47">
        <v>1167846563</v>
      </c>
      <c r="T16" s="20"/>
      <c r="U16" s="74"/>
      <c r="V16" s="43"/>
      <c r="W16" s="22"/>
      <c r="X16" s="22"/>
      <c r="Y16" s="47">
        <v>1164000000</v>
      </c>
      <c r="Z16" s="42"/>
      <c r="AA16" s="74"/>
      <c r="AB16" s="65"/>
      <c r="AC16" s="77"/>
      <c r="AD16" s="68"/>
      <c r="AE16" s="79"/>
    </row>
    <row r="17" spans="1:31" ht="71.25" x14ac:dyDescent="0.2">
      <c r="A17" s="18">
        <v>179</v>
      </c>
      <c r="B17" s="40" t="s">
        <v>35</v>
      </c>
      <c r="C17" s="40" t="s">
        <v>36</v>
      </c>
      <c r="D17" s="40" t="s">
        <v>37</v>
      </c>
      <c r="E17" s="21" t="s">
        <v>39</v>
      </c>
      <c r="F17" s="25" t="s">
        <v>41</v>
      </c>
      <c r="G17" s="46">
        <v>2022680010055</v>
      </c>
      <c r="H17" s="41" t="s">
        <v>72</v>
      </c>
      <c r="I17" s="14" t="s">
        <v>70</v>
      </c>
      <c r="J17" s="15">
        <v>44896</v>
      </c>
      <c r="K17" s="15">
        <v>45291</v>
      </c>
      <c r="L17" s="71"/>
      <c r="M17" s="62"/>
      <c r="N17" s="59"/>
      <c r="O17" s="27" t="s">
        <v>63</v>
      </c>
      <c r="P17" s="43"/>
      <c r="Q17" s="43"/>
      <c r="R17" s="20"/>
      <c r="S17" s="47">
        <v>1845700000</v>
      </c>
      <c r="T17" s="20"/>
      <c r="U17" s="74"/>
      <c r="V17" s="43"/>
      <c r="W17" s="22"/>
      <c r="X17" s="22"/>
      <c r="Y17" s="47">
        <v>1845700000</v>
      </c>
      <c r="Z17" s="42"/>
      <c r="AA17" s="74"/>
      <c r="AB17" s="65"/>
      <c r="AC17" s="77"/>
      <c r="AD17" s="68"/>
      <c r="AE17" s="79"/>
    </row>
    <row r="18" spans="1:31" ht="51" customHeight="1" x14ac:dyDescent="0.2">
      <c r="A18" s="18">
        <v>179</v>
      </c>
      <c r="B18" s="40" t="s">
        <v>35</v>
      </c>
      <c r="C18" s="40" t="s">
        <v>36</v>
      </c>
      <c r="D18" s="41" t="s">
        <v>37</v>
      </c>
      <c r="E18" s="28" t="s">
        <v>39</v>
      </c>
      <c r="F18" s="25" t="s">
        <v>41</v>
      </c>
      <c r="G18" s="46">
        <v>2021680010113</v>
      </c>
      <c r="H18" s="41" t="s">
        <v>50</v>
      </c>
      <c r="I18" s="14" t="s">
        <v>48</v>
      </c>
      <c r="J18" s="29">
        <v>44585</v>
      </c>
      <c r="K18" s="29">
        <v>44926</v>
      </c>
      <c r="L18" s="71"/>
      <c r="M18" s="62"/>
      <c r="N18" s="59"/>
      <c r="O18" s="27" t="s">
        <v>60</v>
      </c>
      <c r="P18" s="20"/>
      <c r="Q18" s="20"/>
      <c r="R18" s="20"/>
      <c r="S18" s="47">
        <v>362096666</v>
      </c>
      <c r="T18" s="20"/>
      <c r="U18" s="74"/>
      <c r="V18" s="20"/>
      <c r="W18" s="23"/>
      <c r="X18" s="23"/>
      <c r="Y18" s="47">
        <v>362096666</v>
      </c>
      <c r="Z18" s="42"/>
      <c r="AA18" s="74"/>
      <c r="AB18" s="65"/>
      <c r="AC18" s="77"/>
      <c r="AD18" s="68"/>
      <c r="AE18" s="79"/>
    </row>
    <row r="19" spans="1:31" ht="65.25" customHeight="1" x14ac:dyDescent="0.2">
      <c r="A19" s="18">
        <v>179</v>
      </c>
      <c r="B19" s="40" t="s">
        <v>35</v>
      </c>
      <c r="C19" s="40" t="s">
        <v>36</v>
      </c>
      <c r="D19" s="40" t="s">
        <v>37</v>
      </c>
      <c r="E19" s="21" t="s">
        <v>39</v>
      </c>
      <c r="F19" s="25" t="s">
        <v>41</v>
      </c>
      <c r="G19" s="46"/>
      <c r="H19" s="41"/>
      <c r="I19" s="14" t="s">
        <v>75</v>
      </c>
      <c r="J19" s="15"/>
      <c r="K19" s="15"/>
      <c r="L19" s="71"/>
      <c r="M19" s="62"/>
      <c r="N19" s="59"/>
      <c r="O19" s="27"/>
      <c r="P19" s="43"/>
      <c r="Q19" s="43"/>
      <c r="R19" s="20"/>
      <c r="S19" s="47">
        <v>4717066394</v>
      </c>
      <c r="T19" s="20"/>
      <c r="U19" s="74"/>
      <c r="V19" s="43"/>
      <c r="W19" s="22"/>
      <c r="X19" s="22"/>
      <c r="Y19" s="47"/>
      <c r="Z19" s="42"/>
      <c r="AA19" s="74"/>
      <c r="AB19" s="65"/>
      <c r="AC19" s="77"/>
      <c r="AD19" s="68"/>
      <c r="AE19" s="79"/>
    </row>
    <row r="20" spans="1:31" ht="15" x14ac:dyDescent="0.2">
      <c r="A20" s="2" cm="1">
        <f t="array" ref="A20">SUM(--(FREQUENCY(A9:A19,A9:A19)&gt;0))</f>
        <v>2</v>
      </c>
      <c r="B20" s="3"/>
      <c r="C20" s="4"/>
      <c r="D20" s="4"/>
      <c r="E20" s="4"/>
      <c r="F20" s="4"/>
      <c r="G20" s="4"/>
      <c r="H20" s="4"/>
      <c r="I20" s="4"/>
      <c r="J20" s="4"/>
      <c r="K20" s="5"/>
      <c r="L20" s="6"/>
      <c r="M20" s="7" t="s">
        <v>34</v>
      </c>
      <c r="N20" s="8">
        <f>IFERROR(AVERAGE(N9:N19),"-")</f>
        <v>1</v>
      </c>
      <c r="O20" s="9"/>
      <c r="P20" s="10">
        <f t="shared" ref="P20:Z20" si="0">SUM(P9:P19)</f>
        <v>0</v>
      </c>
      <c r="Q20" s="10">
        <f t="shared" si="0"/>
        <v>0</v>
      </c>
      <c r="R20" s="10">
        <f t="shared" si="0"/>
        <v>0</v>
      </c>
      <c r="S20" s="10">
        <f t="shared" si="0"/>
        <v>11552651214</v>
      </c>
      <c r="T20" s="10">
        <f t="shared" si="0"/>
        <v>0</v>
      </c>
      <c r="U20" s="11">
        <f>SUM(U9:U19)</f>
        <v>11552651214</v>
      </c>
      <c r="V20" s="10">
        <f t="shared" si="0"/>
        <v>0</v>
      </c>
      <c r="W20" s="10">
        <f t="shared" si="0"/>
        <v>0</v>
      </c>
      <c r="X20" s="10">
        <f t="shared" si="0"/>
        <v>0</v>
      </c>
      <c r="Y20" s="10">
        <f t="shared" si="0"/>
        <v>5343320281</v>
      </c>
      <c r="Z20" s="10">
        <f t="shared" si="0"/>
        <v>0</v>
      </c>
      <c r="AA20" s="11">
        <f>SUM(AA9:AA19)</f>
        <v>5343320281</v>
      </c>
      <c r="AB20" s="12">
        <f>IFERROR(AA20/U20,"-")</f>
        <v>0.46251896486970318</v>
      </c>
      <c r="AC20" s="11">
        <f>SUM(AC9:AC19)</f>
        <v>0</v>
      </c>
      <c r="AD20" s="9"/>
      <c r="AE20" s="9"/>
    </row>
    <row r="21" spans="1:31" x14ac:dyDescent="0.2"/>
    <row r="22" spans="1:31" ht="15" x14ac:dyDescent="0.25">
      <c r="O22" s="44"/>
      <c r="P22" s="26"/>
      <c r="Q22" s="44"/>
      <c r="R22" s="44"/>
      <c r="S22" s="44"/>
      <c r="U22"/>
    </row>
    <row r="23" spans="1:31" ht="15" x14ac:dyDescent="0.25">
      <c r="O23" s="44"/>
      <c r="P23" s="45"/>
      <c r="Q23" s="44"/>
      <c r="R23" s="44"/>
      <c r="S23" s="44"/>
      <c r="U23"/>
      <c r="AA23" s="44"/>
      <c r="AB23" s="44"/>
    </row>
    <row r="24" spans="1:31" ht="15" x14ac:dyDescent="0.25">
      <c r="F24" s="13"/>
      <c r="O24" s="44"/>
      <c r="P24" s="44"/>
      <c r="Q24" s="44"/>
      <c r="R24" s="44"/>
      <c r="S24" s="44"/>
      <c r="U24"/>
      <c r="AA24" s="45"/>
      <c r="AB24" s="44"/>
    </row>
    <row r="25" spans="1:31" ht="15" hidden="1" x14ac:dyDescent="0.25">
      <c r="O25" s="44"/>
      <c r="P25" s="44"/>
      <c r="Q25" s="44"/>
      <c r="R25" s="44"/>
      <c r="S25" s="44"/>
      <c r="U25"/>
      <c r="AA25" s="44"/>
      <c r="AB25" s="44"/>
    </row>
    <row r="26" spans="1:31" ht="15" hidden="1" x14ac:dyDescent="0.25">
      <c r="O26" s="44"/>
      <c r="P26" s="44"/>
      <c r="Q26" s="44"/>
      <c r="R26" s="44"/>
      <c r="S26" s="48"/>
      <c r="U26"/>
      <c r="AA26" s="44"/>
      <c r="AB26" s="44"/>
    </row>
    <row r="27" spans="1:31" ht="15" hidden="1" x14ac:dyDescent="0.25">
      <c r="O27" s="44"/>
      <c r="P27" s="44"/>
      <c r="Q27" s="44"/>
      <c r="R27" s="44"/>
      <c r="S27" s="44"/>
      <c r="U27"/>
      <c r="AA27" s="44"/>
      <c r="AB27" s="44"/>
    </row>
    <row r="28" spans="1:31" hidden="1" x14ac:dyDescent="0.2">
      <c r="H28" s="33" t="str">
        <f t="shared" ref="H28" si="1">UPPER(H20)</f>
        <v/>
      </c>
    </row>
    <row r="32" spans="1:31" hidden="1" x14ac:dyDescent="0.2">
      <c r="AC32" s="17"/>
    </row>
  </sheetData>
  <mergeCells count="36">
    <mergeCell ref="AC1:AE1"/>
    <mergeCell ref="AC2:AE2"/>
    <mergeCell ref="AC3:AE3"/>
    <mergeCell ref="AC4:AE4"/>
    <mergeCell ref="AE9:AE11"/>
    <mergeCell ref="AD7:AE7"/>
    <mergeCell ref="L12:L19"/>
    <mergeCell ref="M12:M19"/>
    <mergeCell ref="N12:N19"/>
    <mergeCell ref="U12:U19"/>
    <mergeCell ref="AA12:AA19"/>
    <mergeCell ref="AB12:AB19"/>
    <mergeCell ref="AC12:AC19"/>
    <mergeCell ref="AD12:AD19"/>
    <mergeCell ref="AE12:AE19"/>
    <mergeCell ref="AC7:AC8"/>
    <mergeCell ref="AC9:AC11"/>
    <mergeCell ref="N9:N11"/>
    <mergeCell ref="M9:M11"/>
    <mergeCell ref="AB9:AB11"/>
    <mergeCell ref="AD9:AD11"/>
    <mergeCell ref="L9:L11"/>
    <mergeCell ref="U9:U11"/>
    <mergeCell ref="AA9:AA11"/>
    <mergeCell ref="A1:A4"/>
    <mergeCell ref="B1:AB4"/>
    <mergeCell ref="A6:C6"/>
    <mergeCell ref="B7:F7"/>
    <mergeCell ref="G7:K7"/>
    <mergeCell ref="L7:N7"/>
    <mergeCell ref="O7:U7"/>
    <mergeCell ref="V7:AA7"/>
    <mergeCell ref="AB7:AB8"/>
    <mergeCell ref="A5:C5"/>
    <mergeCell ref="D6:G6"/>
    <mergeCell ref="D5:G5"/>
  </mergeCells>
  <phoneticPr fontId="11" type="noConversion"/>
  <conditionalFormatting sqref="N9:N10 N12">
    <cfRule type="cellIs" dxfId="2" priority="4" operator="between">
      <formula>0.66</formula>
      <formula>1</formula>
    </cfRule>
    <cfRule type="cellIs" dxfId="1" priority="5" operator="between">
      <formula>0.33</formula>
      <formula>0.66</formula>
    </cfRule>
    <cfRule type="cellIs" dxfId="0" priority="6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SUBDIRECCION ADMINISTRATIVA</dc:creator>
  <cp:keywords/>
  <dc:description/>
  <cp:lastModifiedBy>PC</cp:lastModifiedBy>
  <cp:revision/>
  <dcterms:created xsi:type="dcterms:W3CDTF">2021-08-06T21:04:50Z</dcterms:created>
  <dcterms:modified xsi:type="dcterms:W3CDTF">2023-04-21T17:03:56Z</dcterms:modified>
  <cp:category/>
  <cp:contentStatus/>
</cp:coreProperties>
</file>