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441CCF30-24E6-4C58-AD59-5AB643D14F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4" l="1"/>
  <c r="N14" i="14"/>
  <c r="N12" i="14"/>
  <c r="N10" i="14"/>
  <c r="N9" i="14"/>
  <c r="N16" i="14" s="1"/>
  <c r="U15" i="14"/>
  <c r="U14" i="14"/>
  <c r="U12" i="14"/>
  <c r="AA12" i="14"/>
  <c r="V9" i="14"/>
  <c r="AA9" i="14" s="1"/>
  <c r="AA15" i="14"/>
  <c r="AA14" i="14"/>
  <c r="AA10" i="14"/>
  <c r="U10" i="14"/>
  <c r="U9" i="14"/>
  <c r="U16" i="14" l="1"/>
  <c r="AA16" i="14"/>
  <c r="AB16" i="14" s="1"/>
  <c r="P16" i="14" l="1"/>
  <c r="AB9" i="14" l="1"/>
  <c r="AC16" i="14"/>
  <c r="Q16" i="14"/>
  <c r="R16" i="14"/>
  <c r="S16" i="14"/>
  <c r="T16" i="14"/>
  <c r="W16" i="14"/>
  <c r="X16" i="14"/>
  <c r="Y16" i="14"/>
  <c r="Z16" i="14"/>
  <c r="V16" i="14"/>
  <c r="AB14" i="14" l="1"/>
  <c r="AB15" i="14"/>
  <c r="AB12" i="14"/>
  <c r="AB10" i="14"/>
  <c r="A16" i="14"/>
</calcChain>
</file>

<file path=xl/sharedStrings.xml><?xml version="1.0" encoding="utf-8"?>
<sst xmlns="http://schemas.openxmlformats.org/spreadsheetml/2006/main" count="109" uniqueCount="76">
  <si>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</si>
  <si>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</si>
  <si>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</si>
  <si>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</si>
  <si>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</si>
  <si>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</si>
  <si>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</si>
  <si>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</si>
  <si>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</si>
  <si>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</si>
  <si>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</si>
  <si>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</si>
  <si>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</si>
  <si>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</si>
  <si>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</si>
  <si>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</si>
  <si>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</si>
  <si>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</si>
  <si>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</si>
  <si>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</si>
  <si>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</si>
  <si>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</si>
  <si>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</si>
  <si>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</si>
  <si>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</si>
  <si>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</si>
  <si>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</si>
  <si>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</si>
  <si>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</si>
  <si>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</si>
  <si>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</si>
  <si>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</si>
  <si>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</si>
  <si>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</si>
  <si>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</si>
  <si>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</si>
  <si>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</si>
  <si>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</si>
  <si>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</si>
  <si>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</si>
  <si>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</si>
  <si>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</si>
  <si>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</si>
  <si>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</si>
  <si>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</si>
  <si>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>Sec. Hacienda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</si>
  <si>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</si>
  <si>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</si>
  <si>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</si>
  <si>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</si>
  <si>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</si>
  <si>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Alcanzar el 80% del recaudo por concepto de Contribución de Valorización</t>
  </si>
  <si>
    <t>Realizar (3) acciones administrativas desarrolladas para mejorar la eficiencia y productividad en la gestión del recaudo,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</si>
  <si>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</si>
  <si>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</si>
  <si>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</si>
  <si>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</si>
  <si>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</si>
  <si>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</si>
  <si>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FORTALECIMIENTO DE LA GESTION OPERATIVA DE LA OFICINA DE VALORIZACION DEL MUNICIPIO DE BUCARAMANGA</t>
  </si>
  <si>
    <t>Bases de datos actualizadas para una optima gestión tributaria</t>
  </si>
  <si>
    <t>FORTALECIMIENTO DE LA GESTIÓN CATASTRAL CON ENFOQUE MULTIPROPÓSITO EN EL MUNICIPIO BUCARAMANGA</t>
  </si>
  <si>
    <r>
      <t xml:space="preserve">Código:  </t>
    </r>
    <r>
      <rPr>
        <sz val="11"/>
        <rFont val="Arial"/>
        <family val="2"/>
      </rPr>
      <t>F-DPM-1210-238,37-030</t>
    </r>
  </si>
  <si>
    <t>Meta no programada en la vigencia</t>
  </si>
  <si>
    <t>2.3.2.02.02.008.4599028.83990.201</t>
  </si>
  <si>
    <t>2.3.2.02.02.008.4599028.83132.201</t>
  </si>
  <si>
    <t>2.3.2.02.02.008.4599028.83132.501</t>
  </si>
  <si>
    <t>2.3.2.02.02.008.4599031.82199.201
2.3.2.02.02.008.4599031.82310.201
2.3.2.02.02.008.4599031.83112.201
2.3.2.02.02.008.4599031.83117.201
2.3.2.02.02.008.4599031.82199.501
2.3.2.02.02.008.4599031.82310.501
2.3.2.02.02.008.4599031.83112.501
2.3.2.02.02.008.4599031.83117.501</t>
  </si>
  <si>
    <t>FORTALECIMIENTO EN LA OPERATIVIDAD DEL ÁREA DE PRESUPUESTO DE LA SECRETARÍA DE HACIENDA DEL MUNICIPIO DE BUCARAMANGA</t>
  </si>
  <si>
    <t>Fortalecer la capacidad operativa, técnica y administrativa en los procesos del área de presupuesto del municipio</t>
  </si>
  <si>
    <t>2.3.2.02.02.008.3502009.83117.201
2.3.2.02.02.008.3502009.83117.501
2.3.2.02.02.008.3502009.83117.901</t>
  </si>
  <si>
    <t>2.3.2.02.02.008.4599031.83117.201
2.3.2.02.02.008.4599031.83117.501</t>
  </si>
  <si>
    <t>Genderson Robles Muñoz</t>
  </si>
  <si>
    <t>Realizar (3) acciones administrativas desarrolladas para mejorar la eficiencia y productividad en la gestión del recaudo, fiscalización y cobro coactivo municipal.
Ejecutar actividades de asesoría para el fortalecimiento en la gestión de la Secretaria de Hacienda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</si>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</sst>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0.0"/>
    <numFmt numFmtId="167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0" borderId="0"/>
  </cellStyleXfs>
  <cellXfs count="111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vertical="top"/>
    </xf>
    <xf numFmtId="0" fontId="3" fillId="0" borderId="0" xfId="0" applyFont="1"/>
    <xf numFmtId="14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/>
    <xf numFmtId="0" fontId="3" fillId="3" borderId="3" xfId="0" applyFont="1" applyFill="1" applyBorder="1"/>
    <xf numFmtId="0" fontId="3" fillId="0" borderId="2" xfId="0" applyFont="1" applyBorder="1" applyAlignment="1">
      <alignment vertical="center"/>
    </xf>
    <xf numFmtId="165" fontId="3" fillId="0" borderId="0" xfId="0" applyNumberFormat="1" applyFont="1"/>
    <xf numFmtId="10" fontId="3" fillId="0" borderId="0" xfId="107" applyNumberFormat="1" applyFont="1"/>
    <xf numFmtId="0" fontId="7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64" fontId="0" fillId="3" borderId="2" xfId="0" applyNumberForma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6" fontId="0" fillId="2" borderId="2" xfId="0" applyNumberForma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left" vertical="center" wrapText="1"/>
    </xf>
    <xf numFmtId="9" fontId="6" fillId="3" borderId="2" xfId="107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" fontId="0" fillId="3" borderId="2" xfId="0" applyNumberFormat="1" applyFill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6" fillId="2" borderId="4" xfId="108" applyNumberFormat="1" applyFont="1" applyFill="1" applyBorder="1" applyAlignment="1">
      <alignment horizontal="right" vertical="center"/>
    </xf>
    <xf numFmtId="165" fontId="7" fillId="2" borderId="4" xfId="108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right" vertical="center"/>
    </xf>
    <xf numFmtId="1" fontId="10" fillId="0" borderId="2" xfId="0" applyNumberFormat="1" applyFont="1" applyFill="1" applyBorder="1" applyAlignment="1">
      <alignment horizontal="right" vertical="center"/>
    </xf>
    <xf numFmtId="167" fontId="11" fillId="0" borderId="2" xfId="110" applyNumberFormat="1" applyFont="1" applyFill="1" applyBorder="1" applyAlignment="1">
      <alignment horizontal="right" vertical="center" wrapText="1"/>
    </xf>
    <xf numFmtId="167" fontId="8" fillId="3" borderId="2" xfId="110" applyNumberFormat="1" applyFont="1" applyFill="1" applyBorder="1" applyAlignment="1">
      <alignment horizontal="right" vertical="center" wrapText="1"/>
    </xf>
    <xf numFmtId="167" fontId="7" fillId="3" borderId="2" xfId="110" applyNumberFormat="1" applyFont="1" applyFill="1" applyBorder="1" applyAlignment="1">
      <alignment horizontal="right" vertical="center" wrapText="1"/>
    </xf>
    <xf numFmtId="167" fontId="3" fillId="3" borderId="2" xfId="110" applyNumberFormat="1" applyFont="1" applyFill="1" applyBorder="1" applyAlignment="1">
      <alignment horizontal="right"/>
    </xf>
    <xf numFmtId="167" fontId="7" fillId="2" borderId="2" xfId="110" applyNumberFormat="1" applyFont="1" applyFill="1" applyBorder="1" applyAlignment="1">
      <alignment horizontal="right" vertical="center" wrapText="1"/>
    </xf>
    <xf numFmtId="167" fontId="6" fillId="0" borderId="2" xfId="110" applyNumberFormat="1" applyFont="1" applyFill="1" applyBorder="1" applyAlignment="1">
      <alignment horizontal="right" vertical="center" wrapText="1"/>
    </xf>
    <xf numFmtId="167" fontId="6" fillId="0" borderId="2" xfId="110" applyNumberFormat="1" applyFont="1" applyFill="1" applyBorder="1" applyAlignment="1">
      <alignment horizontal="right" vertical="center"/>
    </xf>
    <xf numFmtId="167" fontId="3" fillId="0" borderId="2" xfId="110" applyNumberFormat="1" applyFont="1" applyFill="1" applyBorder="1" applyAlignment="1">
      <alignment horizontal="right" vertical="center"/>
    </xf>
    <xf numFmtId="167" fontId="0" fillId="0" borderId="2" xfId="110" applyNumberFormat="1" applyFont="1" applyFill="1" applyBorder="1" applyAlignment="1">
      <alignment vertical="center" wrapText="1"/>
    </xf>
    <xf numFmtId="167" fontId="8" fillId="0" borderId="2" xfId="110" applyNumberFormat="1" applyFont="1" applyFill="1" applyBorder="1" applyAlignment="1">
      <alignment horizontal="right" vertical="center" wrapText="1"/>
    </xf>
    <xf numFmtId="167" fontId="3" fillId="0" borderId="2" xfId="11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7" fontId="7" fillId="2" borderId="1" xfId="110" applyNumberFormat="1" applyFont="1" applyFill="1" applyBorder="1" applyAlignment="1">
      <alignment horizontal="right" vertical="center" wrapText="1"/>
    </xf>
    <xf numFmtId="167" fontId="7" fillId="2" borderId="4" xfId="110" applyNumberFormat="1" applyFont="1" applyFill="1" applyBorder="1" applyAlignment="1">
      <alignment horizontal="right" vertical="center" wrapText="1"/>
    </xf>
    <xf numFmtId="9" fontId="6" fillId="3" borderId="1" xfId="107" applyFont="1" applyFill="1" applyBorder="1" applyAlignment="1">
      <alignment horizontal="center" vertical="center" wrapText="1"/>
    </xf>
    <xf numFmtId="9" fontId="6" fillId="3" borderId="4" xfId="107" applyFont="1" applyFill="1" applyBorder="1" applyAlignment="1">
      <alignment horizontal="center" vertical="center" wrapText="1"/>
    </xf>
    <xf numFmtId="5" fontId="6" fillId="3" borderId="1" xfId="108" applyNumberFormat="1" applyFont="1" applyFill="1" applyBorder="1" applyAlignment="1">
      <alignment horizontal="center" vertical="center" wrapText="1"/>
    </xf>
    <xf numFmtId="5" fontId="6" fillId="3" borderId="4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14" fontId="3" fillId="0" borderId="8" xfId="0" applyNumberFormat="1" applyFont="1" applyBorder="1" applyAlignment="1">
      <alignment horizontal="center" vertical="top"/>
    </xf>
    <xf numFmtId="14" fontId="3" fillId="0" borderId="9" xfId="0" applyNumberFormat="1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167" fontId="7" fillId="2" borderId="10" xfId="110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10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10" xfId="108" applyNumberFormat="1" applyFont="1" applyFill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9" fontId="9" fillId="3" borderId="4" xfId="0" applyNumberFormat="1" applyFont="1" applyFill="1" applyBorder="1" applyAlignment="1">
      <alignment horizontal="center" vertical="center" wrapText="1"/>
    </xf>
    <xf numFmtId="9" fontId="0" fillId="2" borderId="1" xfId="107" applyFont="1" applyFill="1" applyBorder="1" applyAlignment="1">
      <alignment horizontal="center" vertical="center"/>
    </xf>
    <xf numFmtId="9" fontId="0" fillId="2" borderId="4" xfId="107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2" fontId="7" fillId="0" borderId="6" xfId="111" applyNumberFormat="1" applyFont="1" applyBorder="1" applyAlignment="1">
      <alignment horizontal="left" vertical="center" wrapText="1"/>
    </xf>
    <xf numFmtId="2" fontId="7" fillId="0" borderId="7" xfId="111" applyNumberFormat="1" applyFont="1" applyBorder="1" applyAlignment="1">
      <alignment horizontal="left" vertical="center" wrapText="1"/>
    </xf>
    <xf numFmtId="2" fontId="7" fillId="0" borderId="8" xfId="111" applyNumberFormat="1" applyFont="1" applyBorder="1" applyAlignment="1">
      <alignment horizontal="left" vertical="center" wrapText="1"/>
    </xf>
    <xf numFmtId="2" fontId="7" fillId="0" borderId="2" xfId="111" applyNumberFormat="1" applyFont="1" applyBorder="1" applyAlignment="1">
      <alignment horizontal="lef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Normal 2 2" xfId="111" xr:uid="{0563F19F-D926-48CC-91B4-336319AAF02F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255400</xdr:colOff>
      <xdr:row>0</xdr:row>
      <xdr:rowOff>57150</xdr:rowOff>
    </xdr:from>
    <xdr:to>
      <xdr:col>1</xdr:col>
      <xdr:colOff>323685</xdr:colOff>
      <xdr:row>3</xdr:row>
      <xdr:rowOff>150213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00" y="5715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topLeftCell="J1" zoomScale="55" zoomScaleNormal="55" workbookViewId="0">
      <selection activeCell="AC2" sqref="AC2:AE4"/>
    </sheetView>
  </sheetViews>
  <sheetFormatPr baseColWidth="10" defaultColWidth="11.25" defaultRowHeight="14.25" x14ac:dyDescent="0.2"/>
  <cols>
    <col min="1" max="1" width="7.25" style="12" customWidth="1"/>
    <col min="2" max="4" width="21.125" style="12" customWidth="1"/>
    <col min="5" max="6" width="46.125" style="12" customWidth="1"/>
    <col min="7" max="7" width="15.75" style="12" customWidth="1"/>
    <col min="8" max="8" width="47.625" style="12" customWidth="1"/>
    <col min="9" max="9" width="38.75" style="12" customWidth="1"/>
    <col min="10" max="11" width="12.75" style="12" customWidth="1"/>
    <col min="12" max="13" width="14.875" style="12" customWidth="1"/>
    <col min="14" max="14" width="11.25" style="12" customWidth="1"/>
    <col min="15" max="15" width="32.375" style="12" customWidth="1"/>
    <col min="16" max="16" width="19.875" style="12" customWidth="1"/>
    <col min="17" max="18" width="14" style="12" customWidth="1"/>
    <col min="19" max="19" width="19.375" style="12" bestFit="1" customWidth="1"/>
    <col min="20" max="20" width="19.625" style="12" bestFit="1" customWidth="1"/>
    <col min="21" max="21" width="23" style="12" customWidth="1"/>
    <col min="22" max="25" width="18.375" style="12" customWidth="1"/>
    <col min="26" max="26" width="19.875" style="12" customWidth="1"/>
    <col min="27" max="27" width="22.5" style="12" customWidth="1"/>
    <col min="28" max="28" width="16.25" style="12" customWidth="1"/>
    <col min="29" max="29" width="20.125" style="12" customWidth="1"/>
    <col min="30" max="31" width="17" style="12" customWidth="1"/>
    <col min="32" max="16384" width="11.25" style="12"/>
  </cols>
  <sheetData>
    <row r="1" spans="1:31" ht="15" x14ac:dyDescent="0.2">
      <c r="A1" s="75"/>
      <c r="B1" s="78" t="s">
        <v>57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85" t="s">
        <v>62</v>
      </c>
      <c r="AD1" s="85"/>
      <c r="AE1" s="85"/>
    </row>
    <row r="2" spans="1:31" ht="15" x14ac:dyDescent="0.2">
      <c r="A2" s="75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107" t="s">
        <v>74</v>
      </c>
      <c r="AD2" s="108"/>
      <c r="AE2" s="109"/>
    </row>
    <row r="3" spans="1:31" ht="15" customHeight="1" x14ac:dyDescent="0.2">
      <c r="A3" s="75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107" t="s">
        <v>75</v>
      </c>
      <c r="AD3" s="108"/>
      <c r="AE3" s="109"/>
    </row>
    <row r="4" spans="1:31" ht="15" x14ac:dyDescent="0.2">
      <c r="A4" s="75"/>
      <c r="B4" s="78"/>
      <c r="C4" s="78"/>
      <c r="D4" s="78"/>
      <c r="E4" s="78"/>
      <c r="F4" s="78"/>
      <c r="G4" s="78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110" t="s">
        <v>33</v>
      </c>
      <c r="AD4" s="110"/>
      <c r="AE4" s="110"/>
    </row>
    <row r="5" spans="1:31" ht="15" x14ac:dyDescent="0.2">
      <c r="A5" s="76" t="s">
        <v>31</v>
      </c>
      <c r="B5" s="76"/>
      <c r="C5" s="76"/>
      <c r="D5" s="80">
        <v>44900</v>
      </c>
      <c r="E5" s="81"/>
      <c r="F5" s="81"/>
      <c r="G5" s="82"/>
      <c r="H5" s="13"/>
      <c r="I5" s="13"/>
      <c r="J5" s="13"/>
      <c r="K5" s="13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1" ht="15" x14ac:dyDescent="0.2">
      <c r="A6" s="77" t="s">
        <v>32</v>
      </c>
      <c r="B6" s="77"/>
      <c r="C6" s="77"/>
      <c r="D6" s="80">
        <v>44895</v>
      </c>
      <c r="E6" s="81"/>
      <c r="F6" s="81"/>
      <c r="G6" s="83"/>
      <c r="H6" s="11"/>
      <c r="I6" s="11"/>
      <c r="J6" s="11"/>
      <c r="K6" s="11"/>
      <c r="L6" s="11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6"/>
      <c r="AE6" s="17"/>
    </row>
    <row r="7" spans="1:31" ht="15" x14ac:dyDescent="0.2">
      <c r="A7" s="18"/>
      <c r="B7" s="84" t="s">
        <v>10</v>
      </c>
      <c r="C7" s="84"/>
      <c r="D7" s="84"/>
      <c r="E7" s="84"/>
      <c r="F7" s="84"/>
      <c r="G7" s="84" t="s">
        <v>11</v>
      </c>
      <c r="H7" s="84"/>
      <c r="I7" s="84"/>
      <c r="J7" s="84"/>
      <c r="K7" s="84"/>
      <c r="L7" s="84" t="s">
        <v>26</v>
      </c>
      <c r="M7" s="84"/>
      <c r="N7" s="84"/>
      <c r="O7" s="84" t="s">
        <v>24</v>
      </c>
      <c r="P7" s="84"/>
      <c r="Q7" s="84"/>
      <c r="R7" s="84"/>
      <c r="S7" s="84"/>
      <c r="T7" s="84"/>
      <c r="U7" s="84"/>
      <c r="V7" s="84" t="s">
        <v>18</v>
      </c>
      <c r="W7" s="84"/>
      <c r="X7" s="84"/>
      <c r="Y7" s="84"/>
      <c r="Z7" s="84"/>
      <c r="AA7" s="84"/>
      <c r="AB7" s="86" t="s">
        <v>19</v>
      </c>
      <c r="AC7" s="86" t="s">
        <v>27</v>
      </c>
      <c r="AD7" s="86" t="s">
        <v>25</v>
      </c>
      <c r="AE7" s="86"/>
    </row>
    <row r="8" spans="1:31" ht="45" x14ac:dyDescent="0.2">
      <c r="A8" s="1" t="s">
        <v>30</v>
      </c>
      <c r="B8" s="10" t="s">
        <v>1</v>
      </c>
      <c r="C8" s="1" t="s">
        <v>6</v>
      </c>
      <c r="D8" s="1" t="s">
        <v>2</v>
      </c>
      <c r="E8" s="1" t="s">
        <v>7</v>
      </c>
      <c r="F8" s="10" t="s">
        <v>20</v>
      </c>
      <c r="G8" s="10" t="s">
        <v>15</v>
      </c>
      <c r="H8" s="10" t="s">
        <v>3</v>
      </c>
      <c r="I8" s="10" t="s">
        <v>16</v>
      </c>
      <c r="J8" s="10" t="s">
        <v>22</v>
      </c>
      <c r="K8" s="10" t="s">
        <v>23</v>
      </c>
      <c r="L8" s="10" t="s">
        <v>4</v>
      </c>
      <c r="M8" s="10" t="s">
        <v>5</v>
      </c>
      <c r="N8" s="10" t="s">
        <v>0</v>
      </c>
      <c r="O8" s="1" t="s">
        <v>9</v>
      </c>
      <c r="P8" s="10" t="s">
        <v>35</v>
      </c>
      <c r="Q8" s="10" t="s">
        <v>8</v>
      </c>
      <c r="R8" s="10" t="s">
        <v>28</v>
      </c>
      <c r="S8" s="10" t="s">
        <v>34</v>
      </c>
      <c r="T8" s="10" t="s">
        <v>12</v>
      </c>
      <c r="U8" s="10" t="s">
        <v>21</v>
      </c>
      <c r="V8" s="10" t="s">
        <v>35</v>
      </c>
      <c r="W8" s="10" t="s">
        <v>8</v>
      </c>
      <c r="X8" s="10" t="s">
        <v>28</v>
      </c>
      <c r="Y8" s="10" t="s">
        <v>34</v>
      </c>
      <c r="Z8" s="10" t="s">
        <v>12</v>
      </c>
      <c r="AA8" s="10" t="s">
        <v>29</v>
      </c>
      <c r="AB8" s="87"/>
      <c r="AC8" s="87"/>
      <c r="AD8" s="10" t="s">
        <v>13</v>
      </c>
      <c r="AE8" s="10" t="s">
        <v>14</v>
      </c>
    </row>
    <row r="9" spans="1:31" s="16" customFormat="1" ht="99.75" x14ac:dyDescent="0.2">
      <c r="A9" s="21">
        <v>181</v>
      </c>
      <c r="B9" s="22" t="s">
        <v>38</v>
      </c>
      <c r="C9" s="22" t="s">
        <v>39</v>
      </c>
      <c r="D9" s="22" t="s">
        <v>40</v>
      </c>
      <c r="E9" s="38" t="s">
        <v>41</v>
      </c>
      <c r="F9" s="23" t="s">
        <v>42</v>
      </c>
      <c r="G9" s="54">
        <v>2020680010179</v>
      </c>
      <c r="H9" s="23" t="s">
        <v>43</v>
      </c>
      <c r="I9" s="24" t="s">
        <v>44</v>
      </c>
      <c r="J9" s="25">
        <v>44566</v>
      </c>
      <c r="K9" s="25">
        <v>44926</v>
      </c>
      <c r="L9" s="26">
        <v>1</v>
      </c>
      <c r="M9" s="27">
        <v>0.3</v>
      </c>
      <c r="N9" s="28">
        <f>IFERROR(IF(M9/L9&gt;100%,100%,M9/L9),"-")</f>
        <v>0.3</v>
      </c>
      <c r="O9" s="29" t="s">
        <v>70</v>
      </c>
      <c r="P9" s="56">
        <v>3611114943.8000002</v>
      </c>
      <c r="Q9" s="57"/>
      <c r="R9" s="57"/>
      <c r="S9" s="58"/>
      <c r="T9" s="59"/>
      <c r="U9" s="60">
        <f>SUM(P9:T9)</f>
        <v>3611114943.8000002</v>
      </c>
      <c r="V9" s="61">
        <f>686423989+564750000</f>
        <v>1251173989</v>
      </c>
      <c r="W9" s="57"/>
      <c r="X9" s="57"/>
      <c r="Y9" s="57"/>
      <c r="Z9" s="59"/>
      <c r="AA9" s="60">
        <f>SUM(V9:Z9)</f>
        <v>1251173989</v>
      </c>
      <c r="AB9" s="30">
        <f>IFERROR(AA9/U9,"-")</f>
        <v>0.34647858306149104</v>
      </c>
      <c r="AC9" s="31"/>
      <c r="AD9" s="32" t="s">
        <v>45</v>
      </c>
      <c r="AE9" s="32" t="s">
        <v>72</v>
      </c>
    </row>
    <row r="10" spans="1:31" s="16" customFormat="1" ht="85.5" customHeight="1" x14ac:dyDescent="0.2">
      <c r="A10" s="21">
        <v>303</v>
      </c>
      <c r="B10" s="22" t="s">
        <v>36</v>
      </c>
      <c r="C10" s="22" t="s">
        <v>37</v>
      </c>
      <c r="D10" s="22" t="s">
        <v>46</v>
      </c>
      <c r="E10" s="38" t="s">
        <v>47</v>
      </c>
      <c r="F10" s="52" t="s">
        <v>48</v>
      </c>
      <c r="G10" s="54">
        <v>2021680010001</v>
      </c>
      <c r="H10" s="23" t="s">
        <v>58</v>
      </c>
      <c r="I10" s="33" t="s">
        <v>52</v>
      </c>
      <c r="J10" s="25">
        <v>44566</v>
      </c>
      <c r="K10" s="25">
        <v>44926</v>
      </c>
      <c r="L10" s="101">
        <v>1</v>
      </c>
      <c r="M10" s="103">
        <v>0.4</v>
      </c>
      <c r="N10" s="105">
        <f>IFERROR(IF(M10/L10&gt;100%,100%,M10/L10),"-")</f>
        <v>0.4</v>
      </c>
      <c r="O10" s="34" t="s">
        <v>71</v>
      </c>
      <c r="P10" s="62">
        <v>42576667</v>
      </c>
      <c r="Q10" s="57"/>
      <c r="R10" s="57"/>
      <c r="S10" s="57"/>
      <c r="T10" s="59"/>
      <c r="U10" s="69">
        <f>SUM(P10:T11)</f>
        <v>342576667</v>
      </c>
      <c r="V10" s="62">
        <v>37895000.18</v>
      </c>
      <c r="W10" s="57"/>
      <c r="X10" s="57"/>
      <c r="Y10" s="57"/>
      <c r="Z10" s="59"/>
      <c r="AA10" s="69">
        <f>SUM(V10:Z11)</f>
        <v>337895000.18000001</v>
      </c>
      <c r="AB10" s="71">
        <f>IFERROR(AA10/U10,"-")</f>
        <v>0.98633395887408759</v>
      </c>
      <c r="AC10" s="73"/>
      <c r="AD10" s="67" t="s">
        <v>45</v>
      </c>
      <c r="AE10" s="67" t="s">
        <v>72</v>
      </c>
    </row>
    <row r="11" spans="1:31" s="16" customFormat="1" ht="85.5" customHeight="1" x14ac:dyDescent="0.2">
      <c r="A11" s="21">
        <v>303</v>
      </c>
      <c r="B11" s="22" t="s">
        <v>36</v>
      </c>
      <c r="C11" s="22" t="s">
        <v>37</v>
      </c>
      <c r="D11" s="22" t="s">
        <v>46</v>
      </c>
      <c r="E11" s="38" t="s">
        <v>47</v>
      </c>
      <c r="F11" s="52" t="s">
        <v>48</v>
      </c>
      <c r="G11" s="54">
        <v>2022680010113</v>
      </c>
      <c r="H11" s="23" t="s">
        <v>68</v>
      </c>
      <c r="I11" s="33" t="s">
        <v>69</v>
      </c>
      <c r="J11" s="25">
        <v>44854</v>
      </c>
      <c r="K11" s="25">
        <v>44926</v>
      </c>
      <c r="L11" s="102"/>
      <c r="M11" s="104"/>
      <c r="N11" s="106"/>
      <c r="O11" s="34" t="s">
        <v>66</v>
      </c>
      <c r="P11" s="62">
        <v>300000000</v>
      </c>
      <c r="Q11" s="57"/>
      <c r="R11" s="57"/>
      <c r="S11" s="57"/>
      <c r="T11" s="59"/>
      <c r="U11" s="70"/>
      <c r="V11" s="62">
        <v>300000000</v>
      </c>
      <c r="W11" s="57"/>
      <c r="X11" s="57"/>
      <c r="Y11" s="57"/>
      <c r="Z11" s="59"/>
      <c r="AA11" s="70"/>
      <c r="AB11" s="72"/>
      <c r="AC11" s="74"/>
      <c r="AD11" s="68"/>
      <c r="AE11" s="68"/>
    </row>
    <row r="12" spans="1:31" s="16" customFormat="1" ht="85.5" x14ac:dyDescent="0.2">
      <c r="A12" s="21">
        <v>304</v>
      </c>
      <c r="B12" s="35" t="s">
        <v>36</v>
      </c>
      <c r="C12" s="35" t="s">
        <v>37</v>
      </c>
      <c r="D12" s="35" t="s">
        <v>46</v>
      </c>
      <c r="E12" s="49" t="s">
        <v>49</v>
      </c>
      <c r="F12" s="53" t="s">
        <v>50</v>
      </c>
      <c r="G12" s="54">
        <v>2020680010134</v>
      </c>
      <c r="H12" s="23" t="s">
        <v>59</v>
      </c>
      <c r="I12" s="33" t="s">
        <v>51</v>
      </c>
      <c r="J12" s="25">
        <v>44566</v>
      </c>
      <c r="K12" s="25">
        <v>44926</v>
      </c>
      <c r="L12" s="94">
        <v>1</v>
      </c>
      <c r="M12" s="92">
        <v>1</v>
      </c>
      <c r="N12" s="90">
        <f>IFERROR(IF(M12/L12&gt;100%,100%,M12/L12),"-")</f>
        <v>1</v>
      </c>
      <c r="O12" s="36" t="s">
        <v>65</v>
      </c>
      <c r="P12" s="63">
        <v>382668208</v>
      </c>
      <c r="Q12" s="57"/>
      <c r="R12" s="57"/>
      <c r="S12" s="57"/>
      <c r="T12" s="59"/>
      <c r="U12" s="69">
        <f>SUM(P12:T13)</f>
        <v>4918207379.5500002</v>
      </c>
      <c r="V12" s="63">
        <v>382668208</v>
      </c>
      <c r="W12" s="57"/>
      <c r="X12" s="57"/>
      <c r="Y12" s="57"/>
      <c r="Z12" s="59"/>
      <c r="AA12" s="69">
        <f>SUM(V12:Z13)</f>
        <v>4736770539.3500004</v>
      </c>
      <c r="AB12" s="97">
        <f>IFERROR(AA12/U12,"-")</f>
        <v>0.96310915213652482</v>
      </c>
      <c r="AC12" s="99"/>
      <c r="AD12" s="88" t="s">
        <v>45</v>
      </c>
      <c r="AE12" s="88" t="s">
        <v>72</v>
      </c>
    </row>
    <row r="13" spans="1:31" s="16" customFormat="1" ht="122.45" customHeight="1" x14ac:dyDescent="0.2">
      <c r="A13" s="21">
        <v>304</v>
      </c>
      <c r="B13" s="35" t="s">
        <v>36</v>
      </c>
      <c r="C13" s="35" t="s">
        <v>37</v>
      </c>
      <c r="D13" s="35" t="s">
        <v>46</v>
      </c>
      <c r="E13" s="49" t="s">
        <v>49</v>
      </c>
      <c r="F13" s="53" t="s">
        <v>50</v>
      </c>
      <c r="G13" s="54">
        <v>2021680010001</v>
      </c>
      <c r="H13" s="23" t="s">
        <v>58</v>
      </c>
      <c r="I13" s="33" t="s">
        <v>73</v>
      </c>
      <c r="J13" s="25">
        <v>44566</v>
      </c>
      <c r="K13" s="25">
        <v>44926</v>
      </c>
      <c r="L13" s="95"/>
      <c r="M13" s="93"/>
      <c r="N13" s="91"/>
      <c r="O13" s="34" t="s">
        <v>67</v>
      </c>
      <c r="P13" s="63">
        <v>4535539171.5500002</v>
      </c>
      <c r="Q13" s="57"/>
      <c r="R13" s="57"/>
      <c r="S13" s="57"/>
      <c r="T13" s="59"/>
      <c r="U13" s="96"/>
      <c r="V13" s="61">
        <v>4354102331.3500004</v>
      </c>
      <c r="W13" s="57"/>
      <c r="X13" s="58"/>
      <c r="Y13" s="57"/>
      <c r="Z13" s="59"/>
      <c r="AA13" s="96"/>
      <c r="AB13" s="98"/>
      <c r="AC13" s="100"/>
      <c r="AD13" s="89"/>
      <c r="AE13" s="89"/>
    </row>
    <row r="14" spans="1:31" ht="93.75" customHeight="1" x14ac:dyDescent="0.2">
      <c r="A14" s="21">
        <v>305</v>
      </c>
      <c r="B14" s="37" t="s">
        <v>36</v>
      </c>
      <c r="C14" s="37" t="s">
        <v>37</v>
      </c>
      <c r="D14" s="37" t="s">
        <v>46</v>
      </c>
      <c r="E14" s="38" t="s">
        <v>53</v>
      </c>
      <c r="F14" s="52" t="s">
        <v>54</v>
      </c>
      <c r="G14" s="55"/>
      <c r="H14" s="40" t="s">
        <v>63</v>
      </c>
      <c r="I14" s="39"/>
      <c r="J14" s="41">
        <v>44566</v>
      </c>
      <c r="K14" s="41">
        <v>44926</v>
      </c>
      <c r="L14" s="42">
        <v>0</v>
      </c>
      <c r="M14" s="43">
        <v>0</v>
      </c>
      <c r="N14" s="44" t="str">
        <f>IFERROR(IF(M14/L14&gt;100%,100%,M14/L14),"-")</f>
        <v>-</v>
      </c>
      <c r="O14" s="45"/>
      <c r="P14" s="61"/>
      <c r="Q14" s="65"/>
      <c r="R14" s="65"/>
      <c r="S14" s="65"/>
      <c r="T14" s="66"/>
      <c r="U14" s="60">
        <f>SUM(P14:T14)</f>
        <v>0</v>
      </c>
      <c r="V14" s="61"/>
      <c r="W14" s="65"/>
      <c r="X14" s="65"/>
      <c r="Y14" s="65"/>
      <c r="Z14" s="66"/>
      <c r="AA14" s="60">
        <f>SUM(V14:Z14)</f>
        <v>0</v>
      </c>
      <c r="AB14" s="46" t="str">
        <f>IFERROR(AA14/U14,"-")</f>
        <v>-</v>
      </c>
      <c r="AC14" s="47"/>
      <c r="AD14" s="48" t="s">
        <v>45</v>
      </c>
      <c r="AE14" s="32" t="s">
        <v>72</v>
      </c>
    </row>
    <row r="15" spans="1:31" s="16" customFormat="1" ht="85.5" x14ac:dyDescent="0.2">
      <c r="A15" s="21">
        <v>306</v>
      </c>
      <c r="B15" s="22" t="s">
        <v>36</v>
      </c>
      <c r="C15" s="33" t="s">
        <v>37</v>
      </c>
      <c r="D15" s="22" t="s">
        <v>46</v>
      </c>
      <c r="E15" s="38" t="s">
        <v>55</v>
      </c>
      <c r="F15" s="23" t="s">
        <v>56</v>
      </c>
      <c r="G15" s="54">
        <v>2021680010158</v>
      </c>
      <c r="H15" s="23" t="s">
        <v>61</v>
      </c>
      <c r="I15" s="24" t="s">
        <v>60</v>
      </c>
      <c r="J15" s="25">
        <v>44566</v>
      </c>
      <c r="K15" s="25">
        <v>44926</v>
      </c>
      <c r="L15" s="26">
        <v>1</v>
      </c>
      <c r="M15" s="27">
        <v>0.7</v>
      </c>
      <c r="N15" s="28">
        <f>IFERROR(IF(M15/L15&gt;100%,100%,M15/L15),"-")</f>
        <v>0.7</v>
      </c>
      <c r="O15" s="34" t="s">
        <v>64</v>
      </c>
      <c r="P15" s="62">
        <v>4974514000</v>
      </c>
      <c r="Q15" s="57"/>
      <c r="R15" s="57"/>
      <c r="S15" s="57"/>
      <c r="T15" s="59"/>
      <c r="U15" s="60">
        <f>SUM(P15:T15)</f>
        <v>4974514000</v>
      </c>
      <c r="V15" s="64">
        <v>4974514000</v>
      </c>
      <c r="W15" s="57"/>
      <c r="X15" s="57"/>
      <c r="Y15" s="57"/>
      <c r="Z15" s="59"/>
      <c r="AA15" s="60">
        <f>SUM(V15:Z15)</f>
        <v>4974514000</v>
      </c>
      <c r="AB15" s="30">
        <f>IFERROR(AA15/U15,"-")</f>
        <v>1</v>
      </c>
      <c r="AC15" s="31"/>
      <c r="AD15" s="32" t="s">
        <v>45</v>
      </c>
      <c r="AE15" s="32" t="s">
        <v>72</v>
      </c>
    </row>
    <row r="16" spans="1:31" ht="15" x14ac:dyDescent="0.2">
      <c r="A16" s="2">
        <f>SUM(--(FREQUENCY(A9:A15,A9:A15)&gt;0))</f>
        <v>5</v>
      </c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6" t="s">
        <v>17</v>
      </c>
      <c r="N16" s="5">
        <f>IFERROR(AVERAGE(N9:N15),"-")</f>
        <v>0.6</v>
      </c>
      <c r="O16" s="7"/>
      <c r="P16" s="50">
        <f>SUM(P9:P15)</f>
        <v>13846412990.35</v>
      </c>
      <c r="Q16" s="50">
        <f t="shared" ref="Q16:Z16" si="0">SUM(Q9:Q15)</f>
        <v>0</v>
      </c>
      <c r="R16" s="50">
        <f t="shared" si="0"/>
        <v>0</v>
      </c>
      <c r="S16" s="50">
        <f t="shared" si="0"/>
        <v>0</v>
      </c>
      <c r="T16" s="50">
        <f t="shared" si="0"/>
        <v>0</v>
      </c>
      <c r="U16" s="51">
        <f>SUM(U9:U15)</f>
        <v>13846412990.35</v>
      </c>
      <c r="V16" s="50">
        <f>SUM(V9:V15)</f>
        <v>11300353528.530001</v>
      </c>
      <c r="W16" s="50">
        <f t="shared" si="0"/>
        <v>0</v>
      </c>
      <c r="X16" s="50">
        <f t="shared" si="0"/>
        <v>0</v>
      </c>
      <c r="Y16" s="50">
        <f t="shared" si="0"/>
        <v>0</v>
      </c>
      <c r="Z16" s="50">
        <f t="shared" si="0"/>
        <v>0</v>
      </c>
      <c r="AA16" s="51">
        <f>SUM(AA9:AA15)</f>
        <v>11300353528.530001</v>
      </c>
      <c r="AB16" s="8">
        <f>IFERROR(AA16/U16,"-")</f>
        <v>0.81612136922433065</v>
      </c>
      <c r="AC16" s="9">
        <f>SUM(AC9:AC15)</f>
        <v>0</v>
      </c>
      <c r="AD16" s="7"/>
      <c r="AE16" s="7"/>
    </row>
    <row r="18" spans="13:22" x14ac:dyDescent="0.2">
      <c r="T18" s="20"/>
    </row>
    <row r="19" spans="13:22" x14ac:dyDescent="0.2">
      <c r="P19" s="19"/>
      <c r="U19" s="19"/>
      <c r="V19" s="19"/>
    </row>
    <row r="20" spans="13:22" x14ac:dyDescent="0.2">
      <c r="P20" s="19"/>
      <c r="U20" s="19"/>
      <c r="V20" s="19"/>
    </row>
    <row r="21" spans="13:22" x14ac:dyDescent="0.2">
      <c r="U21" s="19"/>
    </row>
    <row r="22" spans="13:22" x14ac:dyDescent="0.2">
      <c r="M22"/>
    </row>
    <row r="23" spans="13:22" x14ac:dyDescent="0.2">
      <c r="P23" s="19"/>
      <c r="V23" s="19"/>
    </row>
    <row r="24" spans="13:22" x14ac:dyDescent="0.2">
      <c r="P24" s="20"/>
      <c r="V24" s="19"/>
    </row>
    <row r="28" spans="13:22" x14ac:dyDescent="0.2">
      <c r="P28" s="20"/>
    </row>
    <row r="37" spans="16:16" x14ac:dyDescent="0.2">
      <c r="P37" s="20"/>
    </row>
  </sheetData>
  <mergeCells count="36">
    <mergeCell ref="AD12:AD13"/>
    <mergeCell ref="AE12:AE13"/>
    <mergeCell ref="L7:N7"/>
    <mergeCell ref="O7:U7"/>
    <mergeCell ref="V7:AA7"/>
    <mergeCell ref="AB7:AB8"/>
    <mergeCell ref="N12:N13"/>
    <mergeCell ref="M12:M13"/>
    <mergeCell ref="L12:L13"/>
    <mergeCell ref="U12:U13"/>
    <mergeCell ref="AA12:AA13"/>
    <mergeCell ref="AB12:AB13"/>
    <mergeCell ref="AC12:AC13"/>
    <mergeCell ref="L10:L11"/>
    <mergeCell ref="M10:M11"/>
    <mergeCell ref="N10:N11"/>
    <mergeCell ref="B7:F7"/>
    <mergeCell ref="G7:K7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B1:AB4"/>
    <mergeCell ref="D5:G5"/>
    <mergeCell ref="D6:G6"/>
    <mergeCell ref="AE10:AE11"/>
    <mergeCell ref="U10:U11"/>
    <mergeCell ref="AA10:AA11"/>
    <mergeCell ref="AB10:AB11"/>
    <mergeCell ref="AC10:AC11"/>
    <mergeCell ref="AD10:AD11"/>
  </mergeCells>
  <conditionalFormatting sqref="N14:N15 N9:N10 N12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2023-01-16T16:04:12Z</dcterms:modified>
</cp:coreProperties>
</file>