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22\1 - PDM\1 - Seguimiento Plan\0 - Plan de acción 2022\09 - Septiembre\Publicados\"/>
    </mc:Choice>
  </mc:AlternateContent>
  <xr:revisionPtr revIDLastSave="0" documentId="13_ncr:1_{FD6CBBCB-964D-4D71-A01C-C163AB0A275A}" xr6:coauthVersionLast="47" xr6:coauthVersionMax="47" xr10:uidLastSave="{00000000-0000-0000-0000-000000000000}"/>
  <bookViews>
    <workbookView xWindow="-21720" yWindow="1335" windowWidth="21840" windowHeight="13020" xr2:uid="{00000000-000D-0000-FFFF-FFFF00000000}"/>
  </bookViews>
  <sheets>
    <sheet name="PA 2022" sheetId="14" r:id="rId1"/>
  </sheets>
  <definedNames>
    <definedName name="_xlnm._FilterDatabase" localSheetId="0" hidden="1">'PA 2022'!$A$8:$AE$17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7" i="14" l="1"/>
  <c r="V13" i="14" l="1"/>
  <c r="P9" i="14"/>
  <c r="P13" i="14"/>
  <c r="AA11" i="14" l="1"/>
  <c r="AB11" i="14" s="1"/>
  <c r="U11" i="14"/>
  <c r="P17" i="14"/>
  <c r="N16" i="14" l="1"/>
  <c r="N15" i="14"/>
  <c r="AA16" i="14" l="1"/>
  <c r="AB16" i="14" s="1"/>
  <c r="AA15" i="14"/>
  <c r="AA10" i="14"/>
  <c r="AA9" i="14"/>
  <c r="U16" i="14"/>
  <c r="U15" i="14"/>
  <c r="U10" i="14"/>
  <c r="U9" i="14"/>
  <c r="AA17" i="14" l="1"/>
  <c r="AB17" i="14" s="1"/>
  <c r="AB9" i="14"/>
  <c r="AB10" i="14"/>
  <c r="AB15" i="14"/>
  <c r="U17" i="14"/>
  <c r="AC17" i="14"/>
  <c r="N11" i="14"/>
  <c r="N10" i="14"/>
  <c r="N9" i="14"/>
  <c r="Q17" i="14"/>
  <c r="R17" i="14"/>
  <c r="S17" i="14"/>
  <c r="T17" i="14"/>
  <c r="W17" i="14"/>
  <c r="X17" i="14"/>
  <c r="Y17" i="14"/>
  <c r="Z17" i="14"/>
  <c r="V17" i="14"/>
  <c r="N17" i="14" l="1"/>
</calcChain>
</file>

<file path=xl/sharedStrings.xml><?xml version="1.0" encoding="utf-8"?>
<sst xmlns="http://schemas.openxmlformats.org/spreadsheetml/2006/main" count="117" uniqueCount="76">
  <si>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</si>
  <si>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</si>
  <si>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</si>
  <si>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</si>
  <si>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</si>
  <si>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</si>
  <si>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</si>
  <si>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</si>
  <si>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</si>
  <si>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</si>
  <si>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</si>
  <si>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</si>
  <si>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</si>
  <si>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</si>
  <si>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</si>
  <si>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</si>
  <si>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</si>
  <si>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</si>
  <si>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</si>
  <si>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</si>
  <si>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</si>
  <si>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</si>
  <si>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</si>
  <si>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</si>
  <si>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</si>
  <si>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</si>
  <si>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</si>
  <si>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</si>
  <si>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</si>
  <si>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</si>
  <si>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</si>
  <si>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</si>
  <si>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</si>
  <si>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</si>
  <si>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t>RECURSOS PROPIOS INSTITUTOS</t>
  </si>
  <si>
    <t>RECURSOS PROPIOS MUNICIPIO</t>
  </si>
  <si>
    <t>BUCARAMANGA TERRITORIO LIBRE DE CORRUPCIÓN: INSTITUCIONES SÓLIDAS Y CONFIABLES</t>
  </si>
  <si>
    <t>Administración Pública Moderna E Innovadora</t>
  </si>
  <si>
    <t>BUCARAMANGA PRODUCTIVA Y COMPETITIVA: EMPRESAS INNOVADORAS, RESPONSABLES Y CONSCIENTES</t>
  </si>
  <si>
    <t>Emprendimiento, Innovación, Formalización Y Dinamización Empresarial</t>
  </si>
  <si>
    <t>Emprendimiento E Innovación</t>
  </si>
  <si>
    <t>Implementar 1 ecosistema empresarial para la reactivación y desarrollo económico de la ciudad.</t>
  </si>
  <si>
    <t>Número de ecosistemas empresariales implementados para la reactivación y desarrollo económico de la ciudad.</t>
  </si>
  <si>
    <t>DESARROLLO E IMPLEMENTACIÓN DEL PROGRAMA DE REACTIVACIÓN ECONÓMICA BUCARAMANGA PROGRESA EN EL MUNICIPIO DE BUCARAMANGA</t>
  </si>
  <si>
    <t>Ecosistemas empresariales implementados
para la reactivación y desarrollo económico
de la ciudad</t>
  </si>
  <si>
    <t>Sec. Hacienda</t>
  </si>
  <si>
    <t>Saharay Rojas</t>
  </si>
  <si>
    <t>Finanzas Públicas Modernas Y Eficientes</t>
  </si>
  <si>
    <t>Modernizar el proceso financiero y presupuestal de la Secretaría de Hacienda.</t>
  </si>
  <si>
    <t>Porcentaje de avance en la modernización del proceso financiero y presupuesta de la Secretaría de Hacienda.</t>
  </si>
  <si>
    <t>Desarrollar 3  acciones administrativas para mejorar la eficiencia y productividad en la gestión del recaudo de impuestos, fiscalización y cobro coactivo municipal.</t>
  </si>
  <si>
    <t>Número de acciones administrativas desarrolladas para mejorar la  eficiencia y productividad en la gestión del recaudo de impuestos, fiscalización y cobro coactivo municipal.</t>
  </si>
  <si>
    <t>Alcanzar el 80% del recaudo por concepto de Contribución de Valorización</t>
  </si>
  <si>
    <t>Realizar (3) acciones administrativas desarrolladas para mejorar la eficiencia y productividad en la gestión del recaudo, fiscalización y cobro coactivo municipal.</t>
  </si>
  <si>
    <t>Realizar 3 socializaciones de las obligaciones tributarias mediante canales de comunicación o prensa, acompañadas de jornadas de sensibilización dirigida a los contribuyentes para mejorar la cultura de pago.</t>
  </si>
  <si>
    <t>Número de socializaciones realizadas de las obligaciones tributarias mediante canales de comunicación o prensa, acompañadas de jornadas de sensibilización dirigida a los contribuyentes para mejorar la cultura de pago.</t>
  </si>
  <si>
    <t>Mantener actualizadas la información para una óptima gestión tributaria.</t>
  </si>
  <si>
    <t>Número de bases de datos (información) actualizadas para una óptima gestión tributaria.</t>
  </si>
  <si>
    <t xml:space="preserve"> PLAN DE ACCIÓN - PLAN DE DESARROLLO MUNICIPAL
SECRETARÍA DE HACIENDA</t>
  </si>
  <si>
    <t>FORTALECIMIENTO DE LA GESTIÓN DEL RECAUDO, FISCALIZACIÓN Y COBRO COACTIVO DEL MUNICIPIO DE BUCARAMANGA</t>
  </si>
  <si>
    <t>FORTALECIMIENTO DE LA GESTION OPERATIVA DE LA OFICINA DE VALORIZACION DEL MUNICIPIO DE BUCARAMANGA</t>
  </si>
  <si>
    <t>Bases de datos actualizadas para una optima gestión tributaria</t>
  </si>
  <si>
    <t>FORTALECIMIENTO DE LA GESTIÓN CATASTRAL CON ENFOQUE MULTIPROPÓSITO EN EL MUNICIPIO BUCARAMANGA</t>
  </si>
  <si>
    <r>
      <t xml:space="preserve">Código:  </t>
    </r>
    <r>
      <rPr>
        <sz val="11"/>
        <rFont val="Arial"/>
        <family val="2"/>
      </rPr>
      <t>F-DPM-1210-238,37-030</t>
    </r>
  </si>
  <si>
    <t>Meta no programada en la vigencia</t>
  </si>
  <si>
    <t>2.3.2.02.02.008.4599031.83117.201</t>
  </si>
  <si>
    <t>2.3.2.02.02.008.4599028.83990.201</t>
  </si>
  <si>
    <t>2.3.2.02.02.008.4599028.83132.201</t>
  </si>
  <si>
    <t>Pendiente incluir en proyecto</t>
  </si>
  <si>
    <t>2.3.2.02.02.008.4599028.83132.501</t>
  </si>
  <si>
    <t>2.3.2.02.02.008.4599031.82199.201
2.3.2.02.02.008.4599031.82310.201
2.3.2.02.02.008.4599031.83112.201
2.3.2.02.02.008.4599031.83117.201
2.3.2.02.02.008.4599031.82199.501
2.3.2.02.02.008.4599031.82310.501
2.3.2.02.02.008.4599031.83112.501
2.3.2.02.02.008.4599031.83117.501</t>
  </si>
  <si>
    <t>Ejecutar actividades de asesoría para el fortalecimiento en la gestión de la Secretaria de Hacienda</t>
  </si>
  <si>
    <t>2.3.2.02.02.008.4599031.82199.201</t>
  </si>
  <si>
    <t>2.3.2.02.02.008.3502009.83117.201
2.3.2.02.02.008.3502009.83117.501</t>
  </si>
  <si>
    <r>
      <t xml:space="preserve">Versión: </t>
    </r>
    <r>
      <rPr>
        <sz val="11"/>
        <rFont val="Arial"/>
        <family val="2"/>
      </rPr>
      <t>0.0</t>
    </r>
  </si>
  <si>
    <r>
      <t>Fecha aprobación:</t>
    </r>
    <r>
      <rPr>
        <sz val="11"/>
        <rFont val="Arial"/>
        <family val="2"/>
      </rPr>
      <t xml:space="preserve"> Abril-22-2021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</si>
</sst>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0.0"/>
    <numFmt numFmtId="167" formatCode="&quot;$&quot;\ #,##0"/>
  </numFmts>
  <fonts count="12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</cellStyleXfs>
  <cellXfs count="107">
    <xf numFmtId="0" fontId="0" fillId="0" borderId="0" xfId="0"/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justify"/>
    </xf>
    <xf numFmtId="0" fontId="6" fillId="2" borderId="4" xfId="0" applyFont="1" applyFill="1" applyBorder="1"/>
    <xf numFmtId="9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9" fontId="7" fillId="2" borderId="4" xfId="107" applyFont="1" applyFill="1" applyBorder="1" applyAlignment="1">
      <alignment horizontal="center" vertical="center" wrapText="1"/>
    </xf>
    <xf numFmtId="165" fontId="7" fillId="2" borderId="4" xfId="108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4" fontId="4" fillId="3" borderId="0" xfId="0" applyNumberFormat="1" applyFont="1" applyFill="1" applyAlignment="1">
      <alignment vertical="top"/>
    </xf>
    <xf numFmtId="0" fontId="3" fillId="0" borderId="0" xfId="0" applyFont="1"/>
    <xf numFmtId="14" fontId="3" fillId="3" borderId="0" xfId="0" applyNumberFormat="1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0" xfId="0" applyFont="1" applyFill="1"/>
    <xf numFmtId="0" fontId="3" fillId="3" borderId="3" xfId="0" applyFont="1" applyFill="1" applyBorder="1"/>
    <xf numFmtId="0" fontId="3" fillId="0" borderId="2" xfId="0" applyFont="1" applyBorder="1" applyAlignment="1">
      <alignment vertical="center"/>
    </xf>
    <xf numFmtId="165" fontId="3" fillId="0" borderId="0" xfId="0" applyNumberFormat="1" applyFont="1"/>
    <xf numFmtId="10" fontId="3" fillId="0" borderId="0" xfId="107" applyNumberFormat="1" applyFont="1"/>
    <xf numFmtId="0" fontId="7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0" fontId="6" fillId="3" borderId="2" xfId="0" applyFont="1" applyFill="1" applyBorder="1" applyAlignment="1">
      <alignment horizontal="justify" vertical="center" wrapText="1"/>
    </xf>
    <xf numFmtId="164" fontId="0" fillId="3" borderId="2" xfId="0" applyNumberFormat="1" applyFill="1" applyBorder="1" applyAlignment="1">
      <alignment horizontal="justify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166" fontId="0" fillId="2" borderId="2" xfId="0" applyNumberFormat="1" applyFill="1" applyBorder="1" applyAlignment="1">
      <alignment horizontal="center" vertical="center"/>
    </xf>
    <xf numFmtId="9" fontId="3" fillId="3" borderId="2" xfId="0" applyNumberFormat="1" applyFon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left" vertical="center" wrapText="1"/>
    </xf>
    <xf numFmtId="9" fontId="6" fillId="3" borderId="2" xfId="107" applyFont="1" applyFill="1" applyBorder="1" applyAlignment="1">
      <alignment horizontal="center" vertical="center" wrapText="1"/>
    </xf>
    <xf numFmtId="5" fontId="6" fillId="3" borderId="2" xfId="108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justify" vertical="center" wrapText="1"/>
    </xf>
    <xf numFmtId="9" fontId="9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1" fontId="0" fillId="3" borderId="2" xfId="0" applyNumberFormat="1" applyFill="1" applyBorder="1" applyAlignment="1">
      <alignment horizontal="left" vertical="center"/>
    </xf>
    <xf numFmtId="0" fontId="3" fillId="0" borderId="2" xfId="0" applyFont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164" fontId="6" fillId="0" borderId="2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left" vertical="center" wrapText="1"/>
    </xf>
    <xf numFmtId="9" fontId="6" fillId="0" borderId="2" xfId="107" applyFont="1" applyFill="1" applyBorder="1" applyAlignment="1">
      <alignment horizontal="center" vertical="center" wrapText="1"/>
    </xf>
    <xf numFmtId="5" fontId="6" fillId="0" borderId="2" xfId="108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9" fontId="0" fillId="2" borderId="2" xfId="107" applyFont="1" applyFill="1" applyBorder="1" applyAlignment="1">
      <alignment horizontal="center" vertical="center"/>
    </xf>
    <xf numFmtId="165" fontId="6" fillId="2" borderId="4" xfId="108" applyNumberFormat="1" applyFont="1" applyFill="1" applyBorder="1" applyAlignment="1">
      <alignment horizontal="right" vertical="center"/>
    </xf>
    <xf numFmtId="165" fontId="7" fillId="2" borderId="4" xfId="108" applyNumberFormat="1" applyFont="1" applyFill="1" applyBorder="1" applyAlignment="1">
      <alignment horizontal="right" vertical="center"/>
    </xf>
    <xf numFmtId="167" fontId="3" fillId="0" borderId="0" xfId="0" applyNumberFormat="1" applyFont="1"/>
    <xf numFmtId="167" fontId="11" fillId="0" borderId="2" xfId="108" applyNumberFormat="1" applyFont="1" applyFill="1" applyBorder="1" applyAlignment="1">
      <alignment horizontal="right" vertical="center" wrapText="1"/>
    </xf>
    <xf numFmtId="167" fontId="8" fillId="3" borderId="2" xfId="108" applyNumberFormat="1" applyFont="1" applyFill="1" applyBorder="1" applyAlignment="1">
      <alignment horizontal="right" vertical="center" wrapText="1"/>
    </xf>
    <xf numFmtId="167" fontId="7" fillId="3" borderId="2" xfId="108" applyNumberFormat="1" applyFont="1" applyFill="1" applyBorder="1" applyAlignment="1">
      <alignment horizontal="right" vertical="center" wrapText="1"/>
    </xf>
    <xf numFmtId="167" fontId="3" fillId="3" borderId="2" xfId="0" applyNumberFormat="1" applyFont="1" applyFill="1" applyBorder="1" applyAlignment="1">
      <alignment horizontal="right"/>
    </xf>
    <xf numFmtId="167" fontId="7" fillId="2" borderId="2" xfId="108" applyNumberFormat="1" applyFont="1" applyFill="1" applyBorder="1" applyAlignment="1">
      <alignment horizontal="right" vertical="center" wrapText="1"/>
    </xf>
    <xf numFmtId="167" fontId="6" fillId="0" borderId="2" xfId="108" applyNumberFormat="1" applyFont="1" applyFill="1" applyBorder="1" applyAlignment="1">
      <alignment horizontal="right" vertical="center" wrapText="1"/>
    </xf>
    <xf numFmtId="167" fontId="6" fillId="0" borderId="2" xfId="108" applyNumberFormat="1" applyFont="1" applyFill="1" applyBorder="1" applyAlignment="1">
      <alignment horizontal="right" vertical="center"/>
    </xf>
    <xf numFmtId="167" fontId="3" fillId="0" borderId="2" xfId="108" applyNumberFormat="1" applyFont="1" applyFill="1" applyBorder="1" applyAlignment="1">
      <alignment horizontal="right" vertical="center"/>
    </xf>
    <xf numFmtId="167" fontId="0" fillId="0" borderId="2" xfId="108" applyNumberFormat="1" applyFont="1" applyFill="1" applyBorder="1" applyAlignment="1">
      <alignment vertical="center" wrapText="1"/>
    </xf>
    <xf numFmtId="167" fontId="8" fillId="0" borderId="2" xfId="108" applyNumberFormat="1" applyFont="1" applyFill="1" applyBorder="1" applyAlignment="1">
      <alignment horizontal="right" vertical="center" wrapText="1"/>
    </xf>
    <xf numFmtId="167" fontId="3" fillId="0" borderId="2" xfId="0" applyNumberFormat="1" applyFont="1" applyBorder="1" applyAlignment="1">
      <alignment horizontal="right"/>
    </xf>
    <xf numFmtId="167" fontId="6" fillId="3" borderId="2" xfId="108" applyNumberFormat="1" applyFont="1" applyFill="1" applyBorder="1" applyAlignment="1">
      <alignment horizontal="right" vertical="center"/>
    </xf>
    <xf numFmtId="1" fontId="6" fillId="0" borderId="2" xfId="0" applyNumberFormat="1" applyFont="1" applyFill="1" applyBorder="1" applyAlignment="1">
      <alignment horizontal="right" vertical="center"/>
    </xf>
    <xf numFmtId="1" fontId="10" fillId="0" borderId="2" xfId="0" applyNumberFormat="1" applyFont="1" applyFill="1" applyBorder="1" applyAlignment="1">
      <alignment horizontal="right" vertical="center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top"/>
    </xf>
    <xf numFmtId="14" fontId="3" fillId="0" borderId="7" xfId="0" applyNumberFormat="1" applyFont="1" applyBorder="1" applyAlignment="1">
      <alignment horizontal="center" vertical="top"/>
    </xf>
    <xf numFmtId="14" fontId="3" fillId="0" borderId="8" xfId="0" applyNumberFormat="1" applyFont="1" applyBorder="1" applyAlignment="1">
      <alignment horizontal="center" vertical="top"/>
    </xf>
    <xf numFmtId="14" fontId="3" fillId="0" borderId="9" xfId="0" applyNumberFormat="1" applyFont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center"/>
    </xf>
    <xf numFmtId="2" fontId="7" fillId="0" borderId="2" xfId="109" applyNumberFormat="1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167" fontId="7" fillId="2" borderId="1" xfId="108" applyNumberFormat="1" applyFont="1" applyFill="1" applyBorder="1" applyAlignment="1">
      <alignment horizontal="right" vertical="center" wrapText="1"/>
    </xf>
    <xf numFmtId="167" fontId="7" fillId="2" borderId="10" xfId="108" applyNumberFormat="1" applyFont="1" applyFill="1" applyBorder="1" applyAlignment="1">
      <alignment horizontal="right" vertical="center" wrapText="1"/>
    </xf>
    <xf numFmtId="167" fontId="7" fillId="2" borderId="4" xfId="108" applyNumberFormat="1" applyFont="1" applyFill="1" applyBorder="1" applyAlignment="1">
      <alignment horizontal="right" vertical="center" wrapText="1"/>
    </xf>
    <xf numFmtId="9" fontId="6" fillId="0" borderId="1" xfId="107" applyFont="1" applyFill="1" applyBorder="1" applyAlignment="1">
      <alignment horizontal="center" vertical="center" wrapText="1"/>
    </xf>
    <xf numFmtId="9" fontId="6" fillId="0" borderId="10" xfId="107" applyFont="1" applyFill="1" applyBorder="1" applyAlignment="1">
      <alignment horizontal="center" vertical="center" wrapText="1"/>
    </xf>
    <xf numFmtId="9" fontId="6" fillId="0" borderId="4" xfId="107" applyFont="1" applyFill="1" applyBorder="1" applyAlignment="1">
      <alignment horizontal="center" vertical="center" wrapText="1"/>
    </xf>
    <xf numFmtId="5" fontId="6" fillId="0" borderId="1" xfId="108" applyNumberFormat="1" applyFont="1" applyFill="1" applyBorder="1" applyAlignment="1">
      <alignment horizontal="center" vertical="center" wrapText="1"/>
    </xf>
    <xf numFmtId="5" fontId="6" fillId="0" borderId="10" xfId="108" applyNumberFormat="1" applyFont="1" applyFill="1" applyBorder="1" applyAlignment="1">
      <alignment horizontal="center" vertical="center" wrapText="1"/>
    </xf>
    <xf numFmtId="5" fontId="6" fillId="0" borderId="4" xfId="108" applyNumberFormat="1" applyFont="1" applyFill="1" applyBorder="1" applyAlignment="1">
      <alignment horizontal="center" vertical="center" wrapText="1"/>
    </xf>
    <xf numFmtId="2" fontId="7" fillId="0" borderId="6" xfId="109" applyNumberFormat="1" applyFont="1" applyBorder="1" applyAlignment="1">
      <alignment horizontal="left" vertical="center" wrapText="1"/>
    </xf>
    <xf numFmtId="2" fontId="7" fillId="0" borderId="7" xfId="109" applyNumberFormat="1" applyFont="1" applyBorder="1" applyAlignment="1">
      <alignment horizontal="left" vertical="center" wrapText="1"/>
    </xf>
    <xf numFmtId="2" fontId="7" fillId="0" borderId="8" xfId="109" applyNumberFormat="1" applyFont="1" applyBorder="1" applyAlignment="1">
      <alignment horizontal="left" vertical="center" wrapText="1"/>
    </xf>
  </cellXfs>
  <cellStyles count="11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Normal" xfId="0" builtinId="0"/>
    <cellStyle name="Normal 2" xfId="109" xr:uid="{00000000-0005-0000-0000-00006C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255400</xdr:colOff>
      <xdr:row>0</xdr:row>
      <xdr:rowOff>57150</xdr:rowOff>
    </xdr:from>
    <xdr:to>
      <xdr:col>1</xdr:col>
      <xdr:colOff>323685</xdr:colOff>
      <xdr:row>3</xdr:row>
      <xdr:rowOff>150213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5400" y="57150"/>
          <a:ext cx="620735" cy="607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8"/>
  <sheetViews>
    <sheetView tabSelected="1" topLeftCell="P1" zoomScale="60" zoomScaleNormal="60" workbookViewId="0">
      <selection activeCell="AC2" sqref="AC2:AE3"/>
    </sheetView>
  </sheetViews>
  <sheetFormatPr baseColWidth="10" defaultColWidth="11.25" defaultRowHeight="14.25" x14ac:dyDescent="0.2"/>
  <cols>
    <col min="1" max="1" width="7.25" style="12" customWidth="1"/>
    <col min="2" max="4" width="21.125" style="12" customWidth="1"/>
    <col min="5" max="5" width="53.375" style="12" customWidth="1"/>
    <col min="6" max="6" width="46.125" style="12" customWidth="1"/>
    <col min="7" max="7" width="15.75" style="12" customWidth="1"/>
    <col min="8" max="8" width="47.625" style="12" customWidth="1"/>
    <col min="9" max="9" width="38.75" style="12" customWidth="1"/>
    <col min="10" max="11" width="12.75" style="12" customWidth="1"/>
    <col min="12" max="13" width="14.875" style="12" customWidth="1"/>
    <col min="14" max="14" width="11.25" style="12" customWidth="1"/>
    <col min="15" max="15" width="32.375" style="12" customWidth="1"/>
    <col min="16" max="16" width="19.875" style="12" customWidth="1"/>
    <col min="17" max="18" width="14" style="12" customWidth="1"/>
    <col min="19" max="19" width="19.375" style="12" bestFit="1" customWidth="1"/>
    <col min="20" max="20" width="14" style="12" customWidth="1"/>
    <col min="21" max="21" width="23" style="12" customWidth="1"/>
    <col min="22" max="26" width="18.375" style="12" customWidth="1"/>
    <col min="27" max="27" width="20.125" style="12" customWidth="1"/>
    <col min="28" max="28" width="16.25" style="12" customWidth="1"/>
    <col min="29" max="29" width="20.125" style="12" customWidth="1"/>
    <col min="30" max="31" width="17" style="12" customWidth="1"/>
    <col min="32" max="16384" width="11.25" style="12"/>
  </cols>
  <sheetData>
    <row r="1" spans="1:31" ht="15" x14ac:dyDescent="0.2">
      <c r="A1" s="70"/>
      <c r="B1" s="73" t="s">
        <v>58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80" t="s">
        <v>63</v>
      </c>
      <c r="AD1" s="80"/>
      <c r="AE1" s="80"/>
    </row>
    <row r="2" spans="1:31" ht="15" x14ac:dyDescent="0.2">
      <c r="A2" s="70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104" t="s">
        <v>74</v>
      </c>
      <c r="AD2" s="105"/>
      <c r="AE2" s="106"/>
    </row>
    <row r="3" spans="1:31" ht="15" customHeight="1" x14ac:dyDescent="0.2">
      <c r="A3" s="70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104" t="s">
        <v>75</v>
      </c>
      <c r="AD3" s="105"/>
      <c r="AE3" s="106"/>
    </row>
    <row r="4" spans="1:31" ht="15" x14ac:dyDescent="0.2">
      <c r="A4" s="70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80" t="s">
        <v>33</v>
      </c>
      <c r="AD4" s="80"/>
      <c r="AE4" s="80"/>
    </row>
    <row r="5" spans="1:31" ht="15" x14ac:dyDescent="0.2">
      <c r="A5" s="71" t="s">
        <v>31</v>
      </c>
      <c r="B5" s="71"/>
      <c r="C5" s="71"/>
      <c r="D5" s="75">
        <v>44839</v>
      </c>
      <c r="E5" s="76"/>
      <c r="F5" s="76"/>
      <c r="G5" s="77"/>
      <c r="H5" s="13"/>
      <c r="I5" s="13"/>
      <c r="J5" s="13"/>
      <c r="K5" s="13"/>
      <c r="L5" s="13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5"/>
    </row>
    <row r="6" spans="1:31" ht="15" x14ac:dyDescent="0.2">
      <c r="A6" s="72" t="s">
        <v>32</v>
      </c>
      <c r="B6" s="72"/>
      <c r="C6" s="72"/>
      <c r="D6" s="75">
        <v>44834</v>
      </c>
      <c r="E6" s="76"/>
      <c r="F6" s="76"/>
      <c r="G6" s="78"/>
      <c r="H6" s="11"/>
      <c r="I6" s="11"/>
      <c r="J6" s="11"/>
      <c r="K6" s="11"/>
      <c r="L6" s="11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6"/>
      <c r="AE6" s="17"/>
    </row>
    <row r="7" spans="1:31" ht="15" x14ac:dyDescent="0.2">
      <c r="A7" s="18"/>
      <c r="B7" s="79" t="s">
        <v>10</v>
      </c>
      <c r="C7" s="79"/>
      <c r="D7" s="79"/>
      <c r="E7" s="79"/>
      <c r="F7" s="79"/>
      <c r="G7" s="79" t="s">
        <v>11</v>
      </c>
      <c r="H7" s="79"/>
      <c r="I7" s="79"/>
      <c r="J7" s="79"/>
      <c r="K7" s="79"/>
      <c r="L7" s="79" t="s">
        <v>26</v>
      </c>
      <c r="M7" s="79"/>
      <c r="N7" s="79"/>
      <c r="O7" s="79" t="s">
        <v>24</v>
      </c>
      <c r="P7" s="79"/>
      <c r="Q7" s="79"/>
      <c r="R7" s="79"/>
      <c r="S7" s="79"/>
      <c r="T7" s="79"/>
      <c r="U7" s="79"/>
      <c r="V7" s="79" t="s">
        <v>18</v>
      </c>
      <c r="W7" s="79"/>
      <c r="X7" s="79"/>
      <c r="Y7" s="79"/>
      <c r="Z7" s="79"/>
      <c r="AA7" s="79"/>
      <c r="AB7" s="81" t="s">
        <v>19</v>
      </c>
      <c r="AC7" s="81" t="s">
        <v>27</v>
      </c>
      <c r="AD7" s="81" t="s">
        <v>25</v>
      </c>
      <c r="AE7" s="81"/>
    </row>
    <row r="8" spans="1:31" ht="45" x14ac:dyDescent="0.2">
      <c r="A8" s="1" t="s">
        <v>30</v>
      </c>
      <c r="B8" s="10" t="s">
        <v>1</v>
      </c>
      <c r="C8" s="1" t="s">
        <v>6</v>
      </c>
      <c r="D8" s="1" t="s">
        <v>2</v>
      </c>
      <c r="E8" s="1" t="s">
        <v>7</v>
      </c>
      <c r="F8" s="10" t="s">
        <v>20</v>
      </c>
      <c r="G8" s="10" t="s">
        <v>15</v>
      </c>
      <c r="H8" s="10" t="s">
        <v>3</v>
      </c>
      <c r="I8" s="10" t="s">
        <v>16</v>
      </c>
      <c r="J8" s="10" t="s">
        <v>22</v>
      </c>
      <c r="K8" s="10" t="s">
        <v>23</v>
      </c>
      <c r="L8" s="10" t="s">
        <v>4</v>
      </c>
      <c r="M8" s="10" t="s">
        <v>5</v>
      </c>
      <c r="N8" s="10" t="s">
        <v>0</v>
      </c>
      <c r="O8" s="1" t="s">
        <v>9</v>
      </c>
      <c r="P8" s="10" t="s">
        <v>35</v>
      </c>
      <c r="Q8" s="10" t="s">
        <v>8</v>
      </c>
      <c r="R8" s="10" t="s">
        <v>28</v>
      </c>
      <c r="S8" s="10" t="s">
        <v>34</v>
      </c>
      <c r="T8" s="10" t="s">
        <v>12</v>
      </c>
      <c r="U8" s="10" t="s">
        <v>21</v>
      </c>
      <c r="V8" s="10" t="s">
        <v>35</v>
      </c>
      <c r="W8" s="10" t="s">
        <v>8</v>
      </c>
      <c r="X8" s="10" t="s">
        <v>28</v>
      </c>
      <c r="Y8" s="10" t="s">
        <v>34</v>
      </c>
      <c r="Z8" s="10" t="s">
        <v>12</v>
      </c>
      <c r="AA8" s="10" t="s">
        <v>29</v>
      </c>
      <c r="AB8" s="82"/>
      <c r="AC8" s="82"/>
      <c r="AD8" s="10" t="s">
        <v>13</v>
      </c>
      <c r="AE8" s="10" t="s">
        <v>14</v>
      </c>
    </row>
    <row r="9" spans="1:31" s="16" customFormat="1" ht="99.75" x14ac:dyDescent="0.2">
      <c r="A9" s="21">
        <v>181</v>
      </c>
      <c r="B9" s="22" t="s">
        <v>38</v>
      </c>
      <c r="C9" s="22" t="s">
        <v>39</v>
      </c>
      <c r="D9" s="22" t="s">
        <v>40</v>
      </c>
      <c r="E9" s="40" t="s">
        <v>41</v>
      </c>
      <c r="F9" s="23" t="s">
        <v>42</v>
      </c>
      <c r="G9" s="68">
        <v>2020680010179</v>
      </c>
      <c r="H9" s="23" t="s">
        <v>43</v>
      </c>
      <c r="I9" s="24" t="s">
        <v>44</v>
      </c>
      <c r="J9" s="25">
        <v>44566</v>
      </c>
      <c r="K9" s="25">
        <v>44926</v>
      </c>
      <c r="L9" s="26">
        <v>1</v>
      </c>
      <c r="M9" s="27">
        <v>0.2</v>
      </c>
      <c r="N9" s="28">
        <f>IFERROR(IF(M9/L9&gt;100%,100%,M9/L9),"-")</f>
        <v>0.2</v>
      </c>
      <c r="O9" s="29" t="s">
        <v>73</v>
      </c>
      <c r="P9" s="56">
        <f>3028875626+850000000</f>
        <v>3878875626</v>
      </c>
      <c r="Q9" s="57"/>
      <c r="R9" s="57"/>
      <c r="S9" s="58"/>
      <c r="T9" s="59"/>
      <c r="U9" s="60">
        <f>SUM(P9:T9)</f>
        <v>3878875626</v>
      </c>
      <c r="V9" s="61">
        <v>683260656</v>
      </c>
      <c r="W9" s="57"/>
      <c r="X9" s="57"/>
      <c r="Y9" s="57"/>
      <c r="Z9" s="59"/>
      <c r="AA9" s="60">
        <f>SUM(V9:Z9)</f>
        <v>683260656</v>
      </c>
      <c r="AB9" s="30">
        <f>IFERROR(AA9/U9,"-")</f>
        <v>0.17614915297106254</v>
      </c>
      <c r="AC9" s="31"/>
      <c r="AD9" s="32" t="s">
        <v>45</v>
      </c>
      <c r="AE9" s="32" t="s">
        <v>46</v>
      </c>
    </row>
    <row r="10" spans="1:31" s="16" customFormat="1" ht="85.5" x14ac:dyDescent="0.2">
      <c r="A10" s="21">
        <v>303</v>
      </c>
      <c r="B10" s="22" t="s">
        <v>36</v>
      </c>
      <c r="C10" s="22" t="s">
        <v>37</v>
      </c>
      <c r="D10" s="22" t="s">
        <v>47</v>
      </c>
      <c r="E10" s="40" t="s">
        <v>48</v>
      </c>
      <c r="F10" s="23" t="s">
        <v>49</v>
      </c>
      <c r="G10" s="68">
        <v>2021680010001</v>
      </c>
      <c r="H10" s="23" t="s">
        <v>59</v>
      </c>
      <c r="I10" s="33" t="s">
        <v>53</v>
      </c>
      <c r="J10" s="25">
        <v>44566</v>
      </c>
      <c r="K10" s="25">
        <v>44926</v>
      </c>
      <c r="L10" s="34">
        <v>0.39</v>
      </c>
      <c r="M10" s="52">
        <v>0.17</v>
      </c>
      <c r="N10" s="28">
        <f>IFERROR(IF(M10/L10&gt;100%,100%,M10/L10),"-")</f>
        <v>0.4358974358974359</v>
      </c>
      <c r="O10" s="35" t="s">
        <v>65</v>
      </c>
      <c r="P10" s="62">
        <v>117000000</v>
      </c>
      <c r="Q10" s="57"/>
      <c r="R10" s="57"/>
      <c r="S10" s="57"/>
      <c r="T10" s="59"/>
      <c r="U10" s="60">
        <f>SUM(P10:T10)</f>
        <v>117000000</v>
      </c>
      <c r="V10" s="62">
        <v>31800000</v>
      </c>
      <c r="W10" s="57"/>
      <c r="X10" s="57"/>
      <c r="Y10" s="57"/>
      <c r="Z10" s="59"/>
      <c r="AA10" s="60">
        <f>SUM(V10:Z10)</f>
        <v>31800000</v>
      </c>
      <c r="AB10" s="30">
        <f>IFERROR(AA10/U10,"-")</f>
        <v>0.27179487179487177</v>
      </c>
      <c r="AC10" s="31"/>
      <c r="AD10" s="32" t="s">
        <v>45</v>
      </c>
      <c r="AE10" s="32" t="s">
        <v>46</v>
      </c>
    </row>
    <row r="11" spans="1:31" s="16" customFormat="1" ht="85.5" x14ac:dyDescent="0.2">
      <c r="A11" s="21">
        <v>304</v>
      </c>
      <c r="B11" s="36" t="s">
        <v>36</v>
      </c>
      <c r="C11" s="36" t="s">
        <v>37</v>
      </c>
      <c r="D11" s="36" t="s">
        <v>47</v>
      </c>
      <c r="E11" s="51" t="s">
        <v>50</v>
      </c>
      <c r="F11" s="37" t="s">
        <v>51</v>
      </c>
      <c r="G11" s="68">
        <v>2020680010134</v>
      </c>
      <c r="H11" s="23" t="s">
        <v>60</v>
      </c>
      <c r="I11" s="33" t="s">
        <v>52</v>
      </c>
      <c r="J11" s="25">
        <v>44566</v>
      </c>
      <c r="K11" s="25">
        <v>44926</v>
      </c>
      <c r="L11" s="92">
        <v>1</v>
      </c>
      <c r="M11" s="89">
        <v>1</v>
      </c>
      <c r="N11" s="86">
        <f>IFERROR(IF(M11/L11&gt;100%,100%,M11/L11),"-")</f>
        <v>1</v>
      </c>
      <c r="O11" s="38" t="s">
        <v>67</v>
      </c>
      <c r="P11" s="63">
        <v>382668208.18181801</v>
      </c>
      <c r="Q11" s="57"/>
      <c r="R11" s="57"/>
      <c r="S11" s="57"/>
      <c r="T11" s="59"/>
      <c r="U11" s="95">
        <f>SUM(P11:T14)</f>
        <v>5143784046.7318192</v>
      </c>
      <c r="V11" s="63">
        <v>382668208.18181801</v>
      </c>
      <c r="W11" s="57"/>
      <c r="X11" s="57"/>
      <c r="Y11" s="57"/>
      <c r="Z11" s="59"/>
      <c r="AA11" s="95">
        <f>SUM(V11:Z14)</f>
        <v>4737217206.181818</v>
      </c>
      <c r="AB11" s="98">
        <f>IFERROR(AA11/U11,"-")</f>
        <v>0.92095958211769802</v>
      </c>
      <c r="AC11" s="101"/>
      <c r="AD11" s="83" t="s">
        <v>45</v>
      </c>
      <c r="AE11" s="83" t="s">
        <v>46</v>
      </c>
    </row>
    <row r="12" spans="1:31" s="16" customFormat="1" ht="85.5" x14ac:dyDescent="0.2">
      <c r="A12" s="21">
        <v>304</v>
      </c>
      <c r="B12" s="36" t="s">
        <v>36</v>
      </c>
      <c r="C12" s="36" t="s">
        <v>37</v>
      </c>
      <c r="D12" s="36" t="s">
        <v>47</v>
      </c>
      <c r="E12" s="51" t="s">
        <v>50</v>
      </c>
      <c r="F12" s="37" t="s">
        <v>51</v>
      </c>
      <c r="G12" s="68">
        <v>2020680010134</v>
      </c>
      <c r="H12" s="23" t="s">
        <v>60</v>
      </c>
      <c r="I12" s="33" t="s">
        <v>68</v>
      </c>
      <c r="J12" s="25"/>
      <c r="K12" s="25"/>
      <c r="L12" s="93"/>
      <c r="M12" s="90"/>
      <c r="N12" s="87"/>
      <c r="O12" s="38" t="s">
        <v>69</v>
      </c>
      <c r="P12" s="63">
        <v>300000000</v>
      </c>
      <c r="Q12" s="57"/>
      <c r="R12" s="57"/>
      <c r="S12" s="57"/>
      <c r="T12" s="59"/>
      <c r="U12" s="96"/>
      <c r="V12" s="63"/>
      <c r="W12" s="57"/>
      <c r="X12" s="57"/>
      <c r="Y12" s="57"/>
      <c r="Z12" s="59"/>
      <c r="AA12" s="96"/>
      <c r="AB12" s="99"/>
      <c r="AC12" s="102"/>
      <c r="AD12" s="84"/>
      <c r="AE12" s="84"/>
    </row>
    <row r="13" spans="1:31" s="16" customFormat="1" ht="114" x14ac:dyDescent="0.2">
      <c r="A13" s="21">
        <v>304</v>
      </c>
      <c r="B13" s="36" t="s">
        <v>36</v>
      </c>
      <c r="C13" s="36" t="s">
        <v>37</v>
      </c>
      <c r="D13" s="36" t="s">
        <v>47</v>
      </c>
      <c r="E13" s="51" t="s">
        <v>50</v>
      </c>
      <c r="F13" s="37" t="s">
        <v>51</v>
      </c>
      <c r="G13" s="68">
        <v>2021680010001</v>
      </c>
      <c r="H13" s="23" t="s">
        <v>59</v>
      </c>
      <c r="I13" s="33" t="s">
        <v>53</v>
      </c>
      <c r="J13" s="25">
        <v>44566</v>
      </c>
      <c r="K13" s="25">
        <v>44926</v>
      </c>
      <c r="L13" s="93"/>
      <c r="M13" s="90"/>
      <c r="N13" s="87"/>
      <c r="O13" s="35" t="s">
        <v>70</v>
      </c>
      <c r="P13" s="63">
        <f>4578115838.55-P10-P14</f>
        <v>4114499477.6200004</v>
      </c>
      <c r="Q13" s="57"/>
      <c r="R13" s="57"/>
      <c r="S13" s="57"/>
      <c r="T13" s="59"/>
      <c r="U13" s="96"/>
      <c r="V13" s="61">
        <f>4386348998-V10-V14</f>
        <v>4074548998</v>
      </c>
      <c r="W13" s="57"/>
      <c r="X13" s="57"/>
      <c r="Y13" s="57"/>
      <c r="Z13" s="59"/>
      <c r="AA13" s="96"/>
      <c r="AB13" s="99"/>
      <c r="AC13" s="102"/>
      <c r="AD13" s="84"/>
      <c r="AE13" s="84"/>
    </row>
    <row r="14" spans="1:31" s="16" customFormat="1" ht="85.5" x14ac:dyDescent="0.2">
      <c r="A14" s="21">
        <v>304</v>
      </c>
      <c r="B14" s="36" t="s">
        <v>36</v>
      </c>
      <c r="C14" s="36" t="s">
        <v>37</v>
      </c>
      <c r="D14" s="36" t="s">
        <v>47</v>
      </c>
      <c r="E14" s="51" t="s">
        <v>50</v>
      </c>
      <c r="F14" s="37" t="s">
        <v>51</v>
      </c>
      <c r="G14" s="68">
        <v>2021680010001</v>
      </c>
      <c r="H14" s="23" t="s">
        <v>59</v>
      </c>
      <c r="I14" s="33" t="s">
        <v>71</v>
      </c>
      <c r="J14" s="25">
        <v>44566</v>
      </c>
      <c r="K14" s="25">
        <v>44926</v>
      </c>
      <c r="L14" s="94"/>
      <c r="M14" s="91"/>
      <c r="N14" s="88"/>
      <c r="O14" s="35" t="s">
        <v>72</v>
      </c>
      <c r="P14" s="63">
        <v>346616360.93000001</v>
      </c>
      <c r="Q14" s="57"/>
      <c r="R14" s="57"/>
      <c r="S14" s="57"/>
      <c r="T14" s="59"/>
      <c r="U14" s="97"/>
      <c r="V14" s="64">
        <v>280000000</v>
      </c>
      <c r="W14" s="57"/>
      <c r="X14" s="57"/>
      <c r="Y14" s="57"/>
      <c r="Z14" s="59"/>
      <c r="AA14" s="97"/>
      <c r="AB14" s="100"/>
      <c r="AC14" s="103"/>
      <c r="AD14" s="85"/>
      <c r="AE14" s="85"/>
    </row>
    <row r="15" spans="1:31" ht="85.5" x14ac:dyDescent="0.2">
      <c r="A15" s="21">
        <v>305</v>
      </c>
      <c r="B15" s="39" t="s">
        <v>36</v>
      </c>
      <c r="C15" s="39" t="s">
        <v>37</v>
      </c>
      <c r="D15" s="39" t="s">
        <v>47</v>
      </c>
      <c r="E15" s="40" t="s">
        <v>54</v>
      </c>
      <c r="F15" s="41" t="s">
        <v>55</v>
      </c>
      <c r="G15" s="69"/>
      <c r="H15" s="42" t="s">
        <v>64</v>
      </c>
      <c r="I15" s="41"/>
      <c r="J15" s="43">
        <v>44566</v>
      </c>
      <c r="K15" s="43">
        <v>44926</v>
      </c>
      <c r="L15" s="44">
        <v>0</v>
      </c>
      <c r="M15" s="45">
        <v>0</v>
      </c>
      <c r="N15" s="46" t="str">
        <f>IFERROR(IF(M15/L15&gt;100%,100%,M15/L15),"-")</f>
        <v>-</v>
      </c>
      <c r="O15" s="47"/>
      <c r="P15" s="61"/>
      <c r="Q15" s="65"/>
      <c r="R15" s="65"/>
      <c r="S15" s="65"/>
      <c r="T15" s="66"/>
      <c r="U15" s="60">
        <f>SUM(P15:T15)</f>
        <v>0</v>
      </c>
      <c r="V15" s="61"/>
      <c r="W15" s="65"/>
      <c r="X15" s="65"/>
      <c r="Y15" s="65"/>
      <c r="Z15" s="66"/>
      <c r="AA15" s="60">
        <f>SUM(V15:Z15)</f>
        <v>0</v>
      </c>
      <c r="AB15" s="48" t="str">
        <f>IFERROR(AA15/U15,"-")</f>
        <v>-</v>
      </c>
      <c r="AC15" s="49"/>
      <c r="AD15" s="50" t="s">
        <v>45</v>
      </c>
      <c r="AE15" s="50" t="s">
        <v>46</v>
      </c>
    </row>
    <row r="16" spans="1:31" s="16" customFormat="1" ht="85.5" x14ac:dyDescent="0.2">
      <c r="A16" s="21">
        <v>306</v>
      </c>
      <c r="B16" s="22" t="s">
        <v>36</v>
      </c>
      <c r="C16" s="33" t="s">
        <v>37</v>
      </c>
      <c r="D16" s="22" t="s">
        <v>47</v>
      </c>
      <c r="E16" s="40" t="s">
        <v>56</v>
      </c>
      <c r="F16" s="23" t="s">
        <v>57</v>
      </c>
      <c r="G16" s="68">
        <v>2021680010158</v>
      </c>
      <c r="H16" s="23" t="s">
        <v>62</v>
      </c>
      <c r="I16" s="24" t="s">
        <v>61</v>
      </c>
      <c r="J16" s="25">
        <v>44566</v>
      </c>
      <c r="K16" s="25">
        <v>44926</v>
      </c>
      <c r="L16" s="26">
        <v>1</v>
      </c>
      <c r="M16" s="27">
        <v>0.5</v>
      </c>
      <c r="N16" s="28">
        <f>IFERROR(IF(M16/L16&gt;100%,100%,M16/L16),"-")</f>
        <v>0.5</v>
      </c>
      <c r="O16" s="35" t="s">
        <v>66</v>
      </c>
      <c r="P16" s="62">
        <v>3374514000</v>
      </c>
      <c r="Q16" s="57"/>
      <c r="R16" s="57"/>
      <c r="S16" s="57"/>
      <c r="T16" s="59"/>
      <c r="U16" s="60">
        <f>SUM(P16:T16)</f>
        <v>3374514000</v>
      </c>
      <c r="V16" s="67">
        <v>3374514000</v>
      </c>
      <c r="W16" s="57"/>
      <c r="X16" s="57"/>
      <c r="Y16" s="57"/>
      <c r="Z16" s="59"/>
      <c r="AA16" s="60">
        <f>SUM(V16:Z16)</f>
        <v>3374514000</v>
      </c>
      <c r="AB16" s="30">
        <f>IFERROR(AA16/U16,"-")</f>
        <v>1</v>
      </c>
      <c r="AC16" s="31"/>
      <c r="AD16" s="32" t="s">
        <v>45</v>
      </c>
      <c r="AE16" s="32" t="s">
        <v>46</v>
      </c>
    </row>
    <row r="17" spans="1:31" ht="15.6" customHeight="1" x14ac:dyDescent="0.2">
      <c r="A17" s="2">
        <f>SUM(--(FREQUENCY(A9:A16,A9:A16)&gt;0))</f>
        <v>5</v>
      </c>
      <c r="B17" s="3"/>
      <c r="C17" s="4"/>
      <c r="D17" s="4"/>
      <c r="E17" s="4"/>
      <c r="F17" s="4"/>
      <c r="G17" s="4"/>
      <c r="H17" s="4"/>
      <c r="I17" s="4"/>
      <c r="J17" s="4"/>
      <c r="K17" s="5"/>
      <c r="L17" s="5"/>
      <c r="M17" s="6" t="s">
        <v>17</v>
      </c>
      <c r="N17" s="5">
        <f>IFERROR(AVERAGE(N9:N16),"-")</f>
        <v>0.53397435897435896</v>
      </c>
      <c r="O17" s="7"/>
      <c r="P17" s="53">
        <f>SUM(P9:P16)</f>
        <v>12514173672.731819</v>
      </c>
      <c r="Q17" s="53">
        <f t="shared" ref="Q17:Z17" si="0">SUM(Q9:Q16)</f>
        <v>0</v>
      </c>
      <c r="R17" s="53">
        <f t="shared" si="0"/>
        <v>0</v>
      </c>
      <c r="S17" s="53">
        <f t="shared" si="0"/>
        <v>0</v>
      </c>
      <c r="T17" s="53">
        <f t="shared" si="0"/>
        <v>0</v>
      </c>
      <c r="U17" s="54">
        <f>SUM(U9:U16)</f>
        <v>12514173672.731819</v>
      </c>
      <c r="V17" s="53">
        <f>SUM(V9:V16)</f>
        <v>8826791862.181818</v>
      </c>
      <c r="W17" s="53">
        <f t="shared" si="0"/>
        <v>0</v>
      </c>
      <c r="X17" s="53">
        <f t="shared" si="0"/>
        <v>0</v>
      </c>
      <c r="Y17" s="53">
        <f t="shared" si="0"/>
        <v>0</v>
      </c>
      <c r="Z17" s="53">
        <f t="shared" si="0"/>
        <v>0</v>
      </c>
      <c r="AA17" s="54">
        <f>SUM(AA9:AA16)</f>
        <v>8826791862.181818</v>
      </c>
      <c r="AB17" s="8">
        <f>IFERROR(AA17/U17,"-")</f>
        <v>0.70534356426707212</v>
      </c>
      <c r="AC17" s="9">
        <f>SUM(AC9:AC16)</f>
        <v>0</v>
      </c>
      <c r="AD17" s="7"/>
      <c r="AE17" s="7"/>
    </row>
    <row r="19" spans="1:31" x14ac:dyDescent="0.2">
      <c r="T19" s="20"/>
      <c r="U19" s="55"/>
      <c r="V19" s="55"/>
      <c r="W19" s="55"/>
      <c r="X19" s="55"/>
      <c r="Y19" s="55"/>
      <c r="Z19" s="55"/>
      <c r="AA19" s="55"/>
      <c r="AB19" s="55"/>
    </row>
    <row r="20" spans="1:31" x14ac:dyDescent="0.2">
      <c r="P20" s="19"/>
      <c r="U20"/>
      <c r="V20" s="55"/>
      <c r="W20" s="55"/>
      <c r="X20" s="55"/>
      <c r="Y20" s="55"/>
      <c r="Z20" s="55"/>
      <c r="AA20" s="55"/>
      <c r="AB20" s="55"/>
    </row>
    <row r="21" spans="1:31" x14ac:dyDescent="0.2">
      <c r="P21" s="19"/>
      <c r="U21"/>
      <c r="V21" s="55"/>
      <c r="W21" s="55"/>
      <c r="X21" s="55"/>
      <c r="Y21" s="55"/>
      <c r="Z21" s="55"/>
      <c r="AA21" s="55"/>
      <c r="AB21" s="55"/>
    </row>
    <row r="22" spans="1:31" x14ac:dyDescent="0.2">
      <c r="U22"/>
      <c r="V22" s="55"/>
      <c r="W22" s="55"/>
      <c r="X22" s="55"/>
      <c r="Y22" s="55"/>
      <c r="Z22" s="55"/>
      <c r="AA22" s="55"/>
      <c r="AB22" s="55"/>
    </row>
    <row r="23" spans="1:31" x14ac:dyDescent="0.2">
      <c r="M23"/>
      <c r="U23"/>
      <c r="V23" s="55"/>
      <c r="W23" s="55"/>
      <c r="X23" s="55"/>
      <c r="Y23" s="55"/>
      <c r="Z23" s="55"/>
      <c r="AA23" s="55"/>
      <c r="AB23" s="55"/>
    </row>
    <row r="24" spans="1:31" x14ac:dyDescent="0.2">
      <c r="P24" s="19"/>
      <c r="U24" s="55"/>
      <c r="V24" s="55"/>
      <c r="W24" s="55"/>
      <c r="X24" s="55"/>
      <c r="Y24" s="55"/>
      <c r="Z24" s="55"/>
      <c r="AA24" s="55"/>
      <c r="AB24" s="55"/>
    </row>
    <row r="25" spans="1:31" x14ac:dyDescent="0.2">
      <c r="P25" s="20"/>
      <c r="U25" s="55"/>
      <c r="V25" s="55"/>
      <c r="W25" s="55"/>
      <c r="X25" s="55"/>
      <c r="Y25" s="55"/>
      <c r="Z25" s="55"/>
      <c r="AA25" s="55"/>
      <c r="AB25" s="55"/>
    </row>
    <row r="26" spans="1:31" x14ac:dyDescent="0.2">
      <c r="U26" s="55"/>
      <c r="V26" s="55"/>
      <c r="W26" s="55"/>
      <c r="X26" s="55"/>
      <c r="Y26" s="55"/>
      <c r="Z26" s="55"/>
      <c r="AA26" s="55"/>
      <c r="AB26" s="55"/>
    </row>
    <row r="27" spans="1:31" x14ac:dyDescent="0.2">
      <c r="U27" s="55"/>
      <c r="V27" s="55"/>
      <c r="W27" s="55"/>
      <c r="X27" s="55"/>
      <c r="Y27" s="55"/>
      <c r="Z27" s="55"/>
      <c r="AA27" s="55"/>
      <c r="AB27" s="55"/>
    </row>
    <row r="29" spans="1:31" x14ac:dyDescent="0.2">
      <c r="P29" s="20"/>
    </row>
    <row r="38" spans="16:16" x14ac:dyDescent="0.2">
      <c r="P38" s="20"/>
    </row>
  </sheetData>
  <mergeCells count="27">
    <mergeCell ref="AD11:AD14"/>
    <mergeCell ref="AE11:AE14"/>
    <mergeCell ref="L7:N7"/>
    <mergeCell ref="O7:U7"/>
    <mergeCell ref="V7:AA7"/>
    <mergeCell ref="AB7:AB8"/>
    <mergeCell ref="N11:N14"/>
    <mergeCell ref="M11:M14"/>
    <mergeCell ref="L11:L14"/>
    <mergeCell ref="U11:U14"/>
    <mergeCell ref="AA11:AA14"/>
    <mergeCell ref="AB11:AB14"/>
    <mergeCell ref="AC11:AC14"/>
    <mergeCell ref="B7:F7"/>
    <mergeCell ref="G7:K7"/>
    <mergeCell ref="AC1:AE1"/>
    <mergeCell ref="AC2:AE2"/>
    <mergeCell ref="AC3:AE3"/>
    <mergeCell ref="AC4:AE4"/>
    <mergeCell ref="AC7:AC8"/>
    <mergeCell ref="AD7:AE7"/>
    <mergeCell ref="A1:A4"/>
    <mergeCell ref="A5:C5"/>
    <mergeCell ref="A6:C6"/>
    <mergeCell ref="B1:AB4"/>
    <mergeCell ref="D5:G5"/>
    <mergeCell ref="D6:G6"/>
  </mergeCells>
  <conditionalFormatting sqref="N9:N11 N15:N16">
    <cfRule type="cellIs" dxfId="2" priority="1" operator="between">
      <formula>0.66</formula>
      <formula>1</formula>
    </cfRule>
    <cfRule type="cellIs" dxfId="1" priority="2" operator="between">
      <formula>0.33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2021-02-09T14:28:18Z</cp:lastPrinted>
  <dcterms:created xsi:type="dcterms:W3CDTF">2008-07-08T21:30:46Z</dcterms:created>
  <dcterms:modified xsi:type="dcterms:W3CDTF">2022-11-23T22:48:35Z</dcterms:modified>
</cp:coreProperties>
</file>